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270" yWindow="525" windowWidth="23415" windowHeight="9405"/>
  </bookViews>
  <sheets>
    <sheet name="Cuadro comparativo" sheetId="2" r:id="rId1"/>
  </sheets>
  <definedNames>
    <definedName name="CantidadSolicitada">'Cuadro comparativo'!$F$8:$F$8,'Cuadro comparativo'!$F$22:$F$22,'Cuadro comparativo'!$F$40:$F$40,'Cuadro comparativo'!$F$57:$F$57,'Cuadro comparativo'!$F$74:$F$74,'Cuadro comparativo'!$F$92:$F$92,'Cuadro comparativo'!$F$108:$F$108,'Cuadro comparativo'!$F$123:$F$123,'Cuadro comparativo'!$F$132:$F$132,'Cuadro comparativo'!$F$151:$F$151,'Cuadro comparativo'!$F$161:$F$161,'Cuadro comparativo'!$F$174:$F$174,'Cuadro comparativo'!$F$201:$F$201,'Cuadro comparativo'!$F$216:$F$216,'Cuadro comparativo'!$F$228:$F$228,'Cuadro comparativo'!$F$235:$F$235,'Cuadro comparativo'!$F$248:$F$248,'Cuadro comparativo'!$F$261:$F$261,'Cuadro comparativo'!$F$275:$F$275,'Cuadro comparativo'!$F$289:$F$289,'Cuadro comparativo'!$F$305:$F$305,'Cuadro comparativo'!$F$322:$F$322,'Cuadro comparativo'!$F$346:$F$346,'Cuadro comparativo'!$F$356:$F$356,'Cuadro comparativo'!$F$374:$F$374,'Cuadro comparativo'!$F$385:$F$385,'Cuadro comparativo'!$F$397:$F$397,'Cuadro comparativo'!$F$407:$F$407,'Cuadro comparativo'!$F$424:$F$424,'Cuadro comparativo'!$F$440:$F$440,'Cuadro comparativo'!$F$467:$F$467,'Cuadro comparativo'!$F$478:$F$478,'Cuadro comparativo'!$F$486:$F$486,'Cuadro comparativo'!$F$502:$F$502,'Cuadro comparativo'!$F$513:$F$513,'Cuadro comparativo'!$F$531:$F$531,'Cuadro comparativo'!$F$544:$F$544,'Cuadro comparativo'!$F$555:$F$555,'Cuadro comparativo'!$F$564:$F$564,'Cuadro comparativo'!$F$572:$F$572,'Cuadro comparativo'!$F$580:$F$580,'Cuadro comparativo'!$F$590:$F$590,'Cuadro comparativo'!$F$599:$F$599,'Cuadro comparativo'!$F$610:$F$610,'Cuadro comparativo'!$F$618:$F$618,'Cuadro comparativo'!$F$626:$F$626,'Cuadro comparativo'!$F$636:$F$636,'Cuadro comparativo'!$F$647:$F$647,'Cuadro comparativo'!$F$657:$F$657,'Cuadro comparativo'!$F$667:$F$667,'Cuadro comparativo'!$F$681:$F$681,'Cuadro comparativo'!$F$693:$F$693,'Cuadro comparativo'!$F$702:$F$702,'Cuadro comparativo'!$F$716:$F$716,'Cuadro comparativo'!$F$727:$F$727,'Cuadro comparativo'!$F$737:$F$737,'Cuadro comparativo'!$F$746:$F$746,'Cuadro comparativo'!$F$758:$F$758,'Cuadro comparativo'!$F$771:$F$771,'Cuadro comparativo'!$F$782:$F$782,'Cuadro comparativo'!$F$792:$F$792,'Cuadro comparativo'!$F$801:$F$801,'Cuadro comparativo'!$F$814:$F$814</definedName>
    <definedName name="Datos">'Cuadro comparativo'!$C$1:$G$5</definedName>
    <definedName name="DatosRenglon">'Cuadro comparativo'!$A$7:$H$7,'Cuadro comparativo'!$A$21:$H$21,'Cuadro comparativo'!$A$39:$H$39,'Cuadro comparativo'!$A$56:$H$56,'Cuadro comparativo'!$A$73:$H$73,'Cuadro comparativo'!$A$91:$H$91,'Cuadro comparativo'!$A$107:$H$107,'Cuadro comparativo'!$A$122:$H$122,'Cuadro comparativo'!$A$131:$H$131,'Cuadro comparativo'!$A$150:$H$150,'Cuadro comparativo'!$A$160:$H$160,'Cuadro comparativo'!$A$173:$H$173,'Cuadro comparativo'!$A$200:$H$200,'Cuadro comparativo'!$A$215:$H$215,'Cuadro comparativo'!$A$227:$H$227,'Cuadro comparativo'!$A$234:$H$234,'Cuadro comparativo'!$A$247:$H$247,'Cuadro comparativo'!$A$260:$H$260,'Cuadro comparativo'!$A$274:$H$274,'Cuadro comparativo'!$A$288:$H$288,'Cuadro comparativo'!$A$304:$H$304,'Cuadro comparativo'!$A$321:$H$321,'Cuadro comparativo'!$A$345:$H$345,'Cuadro comparativo'!$A$355:$H$355,'Cuadro comparativo'!$A$373:$H$373,'Cuadro comparativo'!$A$384:$H$384,'Cuadro comparativo'!$A$396:$H$396,'Cuadro comparativo'!$A$406:$H$406,'Cuadro comparativo'!$A$423:$H$423,'Cuadro comparativo'!$A$439:$H$439,'Cuadro comparativo'!$A$466:$H$466,'Cuadro comparativo'!$A$477:$H$477,'Cuadro comparativo'!$A$485:$H$485,'Cuadro comparativo'!$A$501:$H$501,'Cuadro comparativo'!$A$512:$H$512,'Cuadro comparativo'!$A$530:$H$530,'Cuadro comparativo'!$A$543:$H$543,'Cuadro comparativo'!$A$554:$H$554,'Cuadro comparativo'!$A$563:$H$563,'Cuadro comparativo'!$A$571:$H$571,'Cuadro comparativo'!$A$579:$H$579,'Cuadro comparativo'!$A$589:$H$589,'Cuadro comparativo'!$A$598:$H$598,'Cuadro comparativo'!$A$609:$H$609,'Cuadro comparativo'!$A$617:$H$617,'Cuadro comparativo'!$A$625:$H$625,'Cuadro comparativo'!$A$635:$H$635,'Cuadro comparativo'!$A$646:$H$646,'Cuadro comparativo'!$A$656:$H$656,'Cuadro comparativo'!$A$666:$H$666,'Cuadro comparativo'!$A$680:$H$680,'Cuadro comparativo'!$A$692:$H$692,'Cuadro comparativo'!$A$701:$H$701,'Cuadro comparativo'!$A$715:$H$715,'Cuadro comparativo'!$A$726:$H$726,'Cuadro comparativo'!$A$736:$H$736,'Cuadro comparativo'!$A$745:$H$745,'Cuadro comparativo'!$A$757:$H$757,'Cuadro comparativo'!$A$770:$H$770,'Cuadro comparativo'!$A$781:$H$781,'Cuadro comparativo'!$A$791:$H$791,'Cuadro comparativo'!$A$800:$H$800,'Cuadro comparativo'!$A$813:$H$813</definedName>
    <definedName name="DatosTitulos">'Cuadro comparativo'!$B$1:$B$5</definedName>
  </definedNames>
  <calcPr calcId="152511"/>
</workbook>
</file>

<file path=xl/calcChain.xml><?xml version="1.0" encoding="utf-8"?>
<calcChain xmlns="http://schemas.openxmlformats.org/spreadsheetml/2006/main">
  <c r="I816" i="2" l="1"/>
  <c r="I817" i="2"/>
  <c r="I818" i="2"/>
  <c r="I819" i="2"/>
  <c r="I820" i="2"/>
  <c r="I821" i="2"/>
  <c r="I822" i="2"/>
  <c r="I803" i="2"/>
  <c r="I804" i="2"/>
  <c r="I805" i="2"/>
  <c r="I806" i="2"/>
  <c r="I807" i="2"/>
  <c r="I808" i="2"/>
  <c r="I809" i="2"/>
  <c r="I810" i="2"/>
  <c r="I811" i="2"/>
  <c r="I794" i="2"/>
  <c r="I795" i="2"/>
  <c r="I796" i="2"/>
  <c r="I797" i="2"/>
  <c r="I798" i="2"/>
  <c r="I784" i="2"/>
  <c r="I785" i="2"/>
  <c r="I786" i="2"/>
  <c r="I787" i="2"/>
  <c r="I788" i="2"/>
  <c r="I789" i="2"/>
  <c r="I773" i="2"/>
  <c r="I774" i="2"/>
  <c r="I775" i="2"/>
  <c r="I776" i="2"/>
  <c r="I777" i="2"/>
  <c r="I778" i="2"/>
  <c r="I779" i="2"/>
  <c r="I751" i="2"/>
  <c r="I752" i="2"/>
  <c r="I753" i="2"/>
  <c r="I754" i="2"/>
  <c r="I755" i="2"/>
  <c r="I739" i="2"/>
  <c r="I740" i="2"/>
  <c r="I741" i="2"/>
  <c r="I742" i="2"/>
  <c r="I743" i="2"/>
  <c r="I729" i="2"/>
  <c r="I730" i="2"/>
  <c r="I731" i="2"/>
  <c r="I732" i="2"/>
  <c r="I733" i="2"/>
  <c r="I734" i="2"/>
  <c r="I718" i="2"/>
  <c r="I719" i="2"/>
  <c r="I720" i="2"/>
  <c r="I721" i="2"/>
  <c r="I722" i="2"/>
  <c r="I723" i="2"/>
  <c r="I724" i="2"/>
  <c r="I704" i="2"/>
  <c r="I705" i="2"/>
  <c r="I706" i="2"/>
  <c r="I707" i="2"/>
  <c r="I708" i="2"/>
  <c r="I709" i="2"/>
  <c r="I710" i="2"/>
  <c r="I711" i="2"/>
  <c r="I712" i="2"/>
  <c r="I713" i="2"/>
  <c r="I683" i="2"/>
  <c r="I684" i="2"/>
  <c r="I685" i="2"/>
  <c r="I686" i="2"/>
  <c r="I687" i="2"/>
  <c r="I688" i="2"/>
  <c r="I689" i="2"/>
  <c r="I690" i="2"/>
  <c r="I669" i="2"/>
  <c r="I670" i="2"/>
  <c r="I671" i="2"/>
  <c r="I672" i="2"/>
  <c r="I673" i="2"/>
  <c r="I674" i="2"/>
  <c r="I675" i="2"/>
  <c r="I676" i="2"/>
  <c r="I677" i="2"/>
  <c r="I678" i="2"/>
  <c r="I659" i="2"/>
  <c r="I660" i="2"/>
  <c r="I661" i="2"/>
  <c r="I662" i="2"/>
  <c r="I663" i="2"/>
  <c r="I664" i="2"/>
  <c r="I649" i="2"/>
  <c r="I650" i="2"/>
  <c r="I651" i="2"/>
  <c r="I652" i="2"/>
  <c r="I653" i="2"/>
  <c r="I654" i="2"/>
  <c r="I638" i="2"/>
  <c r="I639" i="2"/>
  <c r="I640" i="2"/>
  <c r="I641" i="2"/>
  <c r="I642" i="2"/>
  <c r="I643" i="2"/>
  <c r="I644" i="2"/>
  <c r="I630" i="2"/>
  <c r="I631" i="2"/>
  <c r="I632" i="2"/>
  <c r="I633" i="2"/>
  <c r="I620" i="2"/>
  <c r="I621" i="2"/>
  <c r="I622" i="2"/>
  <c r="I623" i="2"/>
  <c r="I612" i="2"/>
  <c r="I613" i="2"/>
  <c r="I614" i="2"/>
  <c r="I615" i="2"/>
  <c r="I601" i="2"/>
  <c r="I602" i="2"/>
  <c r="I603" i="2"/>
  <c r="I604" i="2"/>
  <c r="I605" i="2"/>
  <c r="I606" i="2"/>
  <c r="I607" i="2"/>
  <c r="I592" i="2"/>
  <c r="I593" i="2"/>
  <c r="I594" i="2"/>
  <c r="I595" i="2"/>
  <c r="I596" i="2"/>
  <c r="I582" i="2"/>
  <c r="I583" i="2"/>
  <c r="I584" i="2"/>
  <c r="I585" i="2"/>
  <c r="I586" i="2"/>
  <c r="I587" i="2"/>
  <c r="I574" i="2"/>
  <c r="I575" i="2"/>
  <c r="I576" i="2"/>
  <c r="I577" i="2"/>
  <c r="I566" i="2"/>
  <c r="I567" i="2"/>
  <c r="I568" i="2"/>
  <c r="I569" i="2"/>
  <c r="I557" i="2"/>
  <c r="I558" i="2"/>
  <c r="I559" i="2"/>
  <c r="I560" i="2"/>
  <c r="I561" i="2"/>
  <c r="I546" i="2"/>
  <c r="I547" i="2"/>
  <c r="I548" i="2"/>
  <c r="I549" i="2"/>
  <c r="I550" i="2"/>
  <c r="I551" i="2"/>
  <c r="I552" i="2"/>
  <c r="I533" i="2"/>
  <c r="I534" i="2"/>
  <c r="I535" i="2"/>
  <c r="I536" i="2"/>
  <c r="I537" i="2"/>
  <c r="I538" i="2"/>
  <c r="I539" i="2"/>
  <c r="I540" i="2"/>
  <c r="I541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04" i="2"/>
  <c r="I505" i="2"/>
  <c r="I506" i="2"/>
  <c r="I507" i="2"/>
  <c r="I508" i="2"/>
  <c r="I509" i="2"/>
  <c r="I510" i="2"/>
  <c r="I488" i="2"/>
  <c r="I489" i="2"/>
  <c r="I493" i="2"/>
  <c r="I494" i="2"/>
  <c r="I495" i="2"/>
  <c r="I496" i="2"/>
  <c r="I497" i="2"/>
  <c r="I498" i="2"/>
  <c r="I499" i="2"/>
  <c r="I480" i="2"/>
  <c r="I481" i="2"/>
  <c r="I482" i="2"/>
  <c r="I483" i="2"/>
  <c r="I469" i="2"/>
  <c r="I470" i="2"/>
  <c r="I471" i="2"/>
  <c r="I472" i="2"/>
  <c r="I473" i="2"/>
  <c r="I474" i="2"/>
  <c r="I475" i="2"/>
  <c r="M464" i="2"/>
  <c r="I464" i="2" s="1"/>
  <c r="I426" i="2" l="1"/>
  <c r="I427" i="2"/>
  <c r="I428" i="2"/>
  <c r="I429" i="2"/>
  <c r="I430" i="2"/>
  <c r="I431" i="2"/>
  <c r="I432" i="2"/>
  <c r="I433" i="2"/>
  <c r="I434" i="2"/>
  <c r="I435" i="2"/>
  <c r="I436" i="2"/>
  <c r="I437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399" i="2"/>
  <c r="I400" i="2"/>
  <c r="I401" i="2"/>
  <c r="I402" i="2"/>
  <c r="I403" i="2"/>
  <c r="I404" i="2"/>
  <c r="I387" i="2"/>
  <c r="I388" i="2"/>
  <c r="I389" i="2"/>
  <c r="I390" i="2"/>
  <c r="I391" i="2"/>
  <c r="I392" i="2"/>
  <c r="I393" i="2"/>
  <c r="I394" i="2"/>
  <c r="I376" i="2"/>
  <c r="I377" i="2"/>
  <c r="I378" i="2"/>
  <c r="I379" i="2"/>
  <c r="I380" i="2"/>
  <c r="I381" i="2"/>
  <c r="I382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48" i="2"/>
  <c r="I349" i="2"/>
  <c r="I350" i="2"/>
  <c r="I351" i="2"/>
  <c r="I352" i="2"/>
  <c r="I35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277" i="2"/>
  <c r="I278" i="2"/>
  <c r="I279" i="2"/>
  <c r="I280" i="2"/>
  <c r="I281" i="2"/>
  <c r="I282" i="2"/>
  <c r="I283" i="2"/>
  <c r="I284" i="2"/>
  <c r="I285" i="2"/>
  <c r="I286" i="2"/>
  <c r="I263" i="2"/>
  <c r="I264" i="2"/>
  <c r="I265" i="2"/>
  <c r="I266" i="2"/>
  <c r="I267" i="2"/>
  <c r="I268" i="2"/>
  <c r="I269" i="2"/>
  <c r="I270" i="2"/>
  <c r="I271" i="2"/>
  <c r="I272" i="2"/>
  <c r="I250" i="2"/>
  <c r="I251" i="2"/>
  <c r="I252" i="2"/>
  <c r="I253" i="2"/>
  <c r="I254" i="2"/>
  <c r="I255" i="2"/>
  <c r="I256" i="2"/>
  <c r="I257" i="2"/>
  <c r="I258" i="2"/>
  <c r="I218" i="2"/>
  <c r="I219" i="2"/>
  <c r="I220" i="2"/>
  <c r="I221" i="2"/>
  <c r="I222" i="2"/>
  <c r="I223" i="2"/>
  <c r="I224" i="2"/>
  <c r="I225" i="2"/>
  <c r="I203" i="2"/>
  <c r="I204" i="2"/>
  <c r="I205" i="2"/>
  <c r="I206" i="2"/>
  <c r="I207" i="2"/>
  <c r="I208" i="2"/>
  <c r="I209" i="2"/>
  <c r="I210" i="2"/>
  <c r="I211" i="2"/>
  <c r="I212" i="2"/>
  <c r="I213" i="2"/>
  <c r="I176" i="2" l="1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63" i="2"/>
  <c r="J163" i="2" s="1"/>
  <c r="I164" i="2"/>
  <c r="J164" i="2" s="1"/>
  <c r="I165" i="2"/>
  <c r="J165" i="2" s="1"/>
  <c r="I166" i="2"/>
  <c r="J166" i="2" s="1"/>
  <c r="I167" i="2"/>
  <c r="J167" i="2" s="1"/>
  <c r="I168" i="2"/>
  <c r="J168" i="2" s="1"/>
  <c r="I169" i="2"/>
  <c r="J169" i="2" s="1"/>
  <c r="I170" i="2"/>
  <c r="J170" i="2" s="1"/>
  <c r="I171" i="2"/>
  <c r="J171" i="2" s="1"/>
  <c r="I153" i="2"/>
  <c r="J153" i="2" s="1"/>
  <c r="I154" i="2"/>
  <c r="J154" i="2" s="1"/>
  <c r="I155" i="2"/>
  <c r="J155" i="2" s="1"/>
  <c r="I156" i="2"/>
  <c r="J156" i="2" s="1"/>
  <c r="I157" i="2"/>
  <c r="J157" i="2" s="1"/>
  <c r="I158" i="2"/>
  <c r="J158" i="2" s="1"/>
  <c r="I134" i="2"/>
  <c r="J134" i="2" s="1"/>
  <c r="I135" i="2"/>
  <c r="J135" i="2" s="1"/>
  <c r="I136" i="2"/>
  <c r="J136" i="2" s="1"/>
  <c r="I137" i="2"/>
  <c r="J137" i="2" s="1"/>
  <c r="I138" i="2"/>
  <c r="J138" i="2" s="1"/>
  <c r="I139" i="2"/>
  <c r="J139" i="2" s="1"/>
  <c r="I140" i="2"/>
  <c r="J140" i="2" s="1"/>
  <c r="I141" i="2"/>
  <c r="J141" i="2" s="1"/>
  <c r="I142" i="2"/>
  <c r="J142" i="2" s="1"/>
  <c r="I143" i="2"/>
  <c r="J143" i="2" s="1"/>
  <c r="I144" i="2"/>
  <c r="J144" i="2" s="1"/>
  <c r="I145" i="2"/>
  <c r="J145" i="2" s="1"/>
  <c r="I146" i="2"/>
  <c r="J146" i="2" s="1"/>
  <c r="I147" i="2"/>
  <c r="J147" i="2" s="1"/>
  <c r="I148" i="2"/>
  <c r="J148" i="2" s="1"/>
  <c r="I125" i="2"/>
  <c r="J125" i="2" s="1"/>
  <c r="I126" i="2"/>
  <c r="J126" i="2" s="1"/>
  <c r="I127" i="2"/>
  <c r="J127" i="2" s="1"/>
  <c r="I128" i="2"/>
  <c r="J128" i="2" s="1"/>
  <c r="I129" i="2"/>
  <c r="J129" i="2" s="1"/>
  <c r="I110" i="2"/>
  <c r="J110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118" i="2"/>
  <c r="J118" i="2" s="1"/>
  <c r="I119" i="2"/>
  <c r="J119" i="2" s="1"/>
  <c r="I120" i="2"/>
  <c r="J120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I76" i="2"/>
  <c r="J76" i="2" s="1"/>
  <c r="I77" i="2"/>
  <c r="J7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4" i="2"/>
  <c r="J24" i="2" s="1"/>
  <c r="I25" i="2"/>
  <c r="J25" i="2" s="1"/>
  <c r="I26" i="2"/>
  <c r="J26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M750" i="2" l="1"/>
  <c r="I750" i="2" s="1"/>
  <c r="M749" i="2"/>
  <c r="I749" i="2" s="1"/>
  <c r="M748" i="2"/>
  <c r="I748" i="2" s="1"/>
  <c r="M700" i="2" l="1"/>
  <c r="M699" i="2"/>
  <c r="I699" i="2" s="1"/>
  <c r="M698" i="2"/>
  <c r="I698" i="2" s="1"/>
  <c r="M697" i="2"/>
  <c r="I697" i="2" s="1"/>
  <c r="M696" i="2"/>
  <c r="I696" i="2" s="1"/>
  <c r="M695" i="2"/>
  <c r="I695" i="2" s="1"/>
  <c r="M629" i="2" l="1"/>
  <c r="I629" i="2" s="1"/>
  <c r="M628" i="2"/>
  <c r="I628" i="2" s="1"/>
  <c r="M492" i="2" l="1"/>
  <c r="I492" i="2" s="1"/>
  <c r="M491" i="2"/>
  <c r="I491" i="2" s="1"/>
  <c r="M490" i="2"/>
  <c r="I490" i="2" s="1"/>
  <c r="M463" i="2" l="1"/>
  <c r="I463" i="2" s="1"/>
  <c r="M462" i="2"/>
  <c r="I462" i="2" s="1"/>
  <c r="M461" i="2"/>
  <c r="I461" i="2" s="1"/>
  <c r="O460" i="2"/>
  <c r="M460" i="2"/>
  <c r="O459" i="2"/>
  <c r="M459" i="2"/>
  <c r="K459" i="2"/>
  <c r="O458" i="2"/>
  <c r="M458" i="2"/>
  <c r="K458" i="2"/>
  <c r="O457" i="2"/>
  <c r="M457" i="2"/>
  <c r="K457" i="2"/>
  <c r="O456" i="2"/>
  <c r="M456" i="2"/>
  <c r="K456" i="2"/>
  <c r="O455" i="2"/>
  <c r="M455" i="2"/>
  <c r="K455" i="2"/>
  <c r="I455" i="2" s="1"/>
  <c r="O454" i="2"/>
  <c r="M454" i="2"/>
  <c r="K454" i="2"/>
  <c r="O453" i="2"/>
  <c r="M453" i="2"/>
  <c r="K453" i="2"/>
  <c r="O452" i="2"/>
  <c r="M452" i="2"/>
  <c r="K452" i="2"/>
  <c r="O451" i="2"/>
  <c r="M451" i="2"/>
  <c r="K451" i="2"/>
  <c r="I451" i="2" s="1"/>
  <c r="O450" i="2"/>
  <c r="M450" i="2"/>
  <c r="K450" i="2"/>
  <c r="O449" i="2"/>
  <c r="M449" i="2"/>
  <c r="K449" i="2"/>
  <c r="O448" i="2"/>
  <c r="M448" i="2"/>
  <c r="K448" i="2"/>
  <c r="O447" i="2"/>
  <c r="M447" i="2"/>
  <c r="K447" i="2"/>
  <c r="I447" i="2" s="1"/>
  <c r="O446" i="2"/>
  <c r="M446" i="2"/>
  <c r="K446" i="2"/>
  <c r="O445" i="2"/>
  <c r="M445" i="2"/>
  <c r="K445" i="2"/>
  <c r="O444" i="2"/>
  <c r="M444" i="2"/>
  <c r="K444" i="2"/>
  <c r="O443" i="2"/>
  <c r="M443" i="2"/>
  <c r="K443" i="2"/>
  <c r="I443" i="2" s="1"/>
  <c r="O442" i="2"/>
  <c r="M442" i="2"/>
  <c r="K442" i="2"/>
  <c r="M319" i="2"/>
  <c r="K319" i="2"/>
  <c r="M318" i="2"/>
  <c r="K318" i="2"/>
  <c r="M317" i="2"/>
  <c r="K317" i="2"/>
  <c r="M316" i="2"/>
  <c r="K316" i="2"/>
  <c r="M315" i="2"/>
  <c r="K315" i="2"/>
  <c r="M314" i="2"/>
  <c r="K314" i="2"/>
  <c r="M313" i="2"/>
  <c r="K313" i="2"/>
  <c r="M312" i="2"/>
  <c r="K312" i="2"/>
  <c r="M311" i="2"/>
  <c r="K311" i="2"/>
  <c r="M310" i="2"/>
  <c r="K310" i="2"/>
  <c r="M309" i="2"/>
  <c r="K309" i="2"/>
  <c r="M308" i="2"/>
  <c r="K308" i="2"/>
  <c r="M307" i="2"/>
  <c r="K307" i="2"/>
  <c r="M302" i="2"/>
  <c r="I302" i="2" s="1"/>
  <c r="M301" i="2"/>
  <c r="I301" i="2" s="1"/>
  <c r="M300" i="2"/>
  <c r="I300" i="2" s="1"/>
  <c r="M299" i="2"/>
  <c r="I299" i="2" s="1"/>
  <c r="M298" i="2"/>
  <c r="I298" i="2" s="1"/>
  <c r="M297" i="2"/>
  <c r="I297" i="2" s="1"/>
  <c r="M296" i="2"/>
  <c r="I296" i="2" s="1"/>
  <c r="M295" i="2"/>
  <c r="I295" i="2" s="1"/>
  <c r="M294" i="2"/>
  <c r="I294" i="2" s="1"/>
  <c r="M293" i="2"/>
  <c r="I293" i="2" s="1"/>
  <c r="M292" i="2"/>
  <c r="I292" i="2" s="1"/>
  <c r="M291" i="2"/>
  <c r="I291" i="2" s="1"/>
  <c r="M245" i="2"/>
  <c r="I245" i="2" s="1"/>
  <c r="M244" i="2"/>
  <c r="I244" i="2" s="1"/>
  <c r="M243" i="2"/>
  <c r="I243" i="2" s="1"/>
  <c r="M242" i="2"/>
  <c r="I242" i="2" s="1"/>
  <c r="M241" i="2"/>
  <c r="I241" i="2" s="1"/>
  <c r="M240" i="2"/>
  <c r="I240" i="2" s="1"/>
  <c r="M239" i="2"/>
  <c r="I239" i="2" s="1"/>
  <c r="M238" i="2"/>
  <c r="I238" i="2" s="1"/>
  <c r="M237" i="2"/>
  <c r="I237" i="2" s="1"/>
  <c r="O232" i="2"/>
  <c r="M232" i="2"/>
  <c r="K232" i="2"/>
  <c r="O231" i="2"/>
  <c r="M231" i="2"/>
  <c r="K231" i="2"/>
  <c r="I231" i="2" s="1"/>
  <c r="O230" i="2"/>
  <c r="M230" i="2"/>
  <c r="K230" i="2"/>
  <c r="I459" i="2" l="1"/>
  <c r="I230" i="2"/>
  <c r="I308" i="2"/>
  <c r="I310" i="2"/>
  <c r="I312" i="2"/>
  <c r="I314" i="2"/>
  <c r="I316" i="2"/>
  <c r="I318" i="2"/>
  <c r="I442" i="2"/>
  <c r="I446" i="2"/>
  <c r="I450" i="2"/>
  <c r="I454" i="2"/>
  <c r="I458" i="2"/>
  <c r="I445" i="2"/>
  <c r="I449" i="2"/>
  <c r="I453" i="2"/>
  <c r="I457" i="2"/>
  <c r="I232" i="2"/>
  <c r="I307" i="2"/>
  <c r="I309" i="2"/>
  <c r="I311" i="2"/>
  <c r="I313" i="2"/>
  <c r="I315" i="2"/>
  <c r="I317" i="2"/>
  <c r="I319" i="2"/>
  <c r="I444" i="2"/>
  <c r="I448" i="2"/>
  <c r="I452" i="2"/>
  <c r="I456" i="2"/>
  <c r="I460" i="2"/>
</calcChain>
</file>

<file path=xl/sharedStrings.xml><?xml version="1.0" encoding="utf-8"?>
<sst xmlns="http://schemas.openxmlformats.org/spreadsheetml/2006/main" count="5247" uniqueCount="1160">
  <si>
    <t>Número expediente:</t>
  </si>
  <si>
    <t>EX-2024-01780993- -GDEMZA-DGCPYGB#MHYF</t>
  </si>
  <si>
    <t>Número proceso de compra:</t>
  </si>
  <si>
    <t>10606-0010-LPU24</t>
  </si>
  <si>
    <t>Nombre descriptivo proceso de compra:</t>
  </si>
  <si>
    <t>Licitación Pública de Acuerdo Marco - Reapertura- Adq. de Artículos de Librería, Papelería y Oficina</t>
  </si>
  <si>
    <t>Unidad Operativa de Compras:</t>
  </si>
  <si>
    <t>1-06-06 - Dcción. Gral. de Compras y Suministros</t>
  </si>
  <si>
    <t>Fecha de Apertura:</t>
  </si>
  <si>
    <t>05/08/2024</t>
  </si>
  <si>
    <t>Renglón: 1, Código: 750070017.12, Descripción: ABROCHADORA PINZA  Presentación:  UNIDAD</t>
  </si>
  <si>
    <t>Cantidad Solicitada:</t>
  </si>
  <si>
    <t>Renglón</t>
  </si>
  <si>
    <t>Alternativa</t>
  </si>
  <si>
    <t>Precio unitario</t>
  </si>
  <si>
    <t>Proveedor</t>
  </si>
  <si>
    <t>Marca</t>
  </si>
  <si>
    <t>Cantidad ofertada</t>
  </si>
  <si>
    <t>Total por renglón</t>
  </si>
  <si>
    <t>Especificacion técnica</t>
  </si>
  <si>
    <t>1</t>
  </si>
  <si>
    <t>4</t>
  </si>
  <si>
    <t>JOSE RICARDO FERNANDEZ</t>
  </si>
  <si>
    <t>OLAMI</t>
  </si>
  <si>
    <t>MARCA OLAMI MINI PINZCA METALICA</t>
  </si>
  <si>
    <t>2</t>
  </si>
  <si>
    <t>Luciano Cattaneo Bonilla</t>
  </si>
  <si>
    <t xml:space="preserve">ABROCHADORA PINZA N° 21/6-26/6 OLAMI METALICA </t>
  </si>
  <si>
    <t>Base</t>
  </si>
  <si>
    <t>Daniel Horacio Sucesion de Fernandez</t>
  </si>
  <si>
    <t>ABROCHADORA PINZA MINI 21/6 - 21/8 METALICA - 1RA. CALIDAD 
HASTA 20 HOJAS</t>
  </si>
  <si>
    <t>ABROCHADORA PINZA N° 26/6 OLAMI</t>
  </si>
  <si>
    <t>3</t>
  </si>
  <si>
    <t>OLAMI PINZA 21/6 26/6 21/8</t>
  </si>
  <si>
    <t>OLAMI METALICA GRANDE</t>
  </si>
  <si>
    <t xml:space="preserve">ABROCHADORA PINZA GRANDE 21/6 - 21/8 METALICA - 1RA. CALIDAD 
</t>
  </si>
  <si>
    <t>GRAP</t>
  </si>
  <si>
    <t xml:space="preserve">MARCA GRAP PINTADA  </t>
  </si>
  <si>
    <t>ABROCHADORA PINZA</t>
  </si>
  <si>
    <t>MIT</t>
  </si>
  <si>
    <t>MACA MIT PINZA METALICA 21/6-21/8</t>
  </si>
  <si>
    <t>5</t>
  </si>
  <si>
    <t>MIT METALICA PRIMERA CALIDAD</t>
  </si>
  <si>
    <t>Renglón: 2, Código: 750150347.26, Descripción: ADHESIVO VINILICO  Presentación:  UNIDAD</t>
  </si>
  <si>
    <t>ACUAREL</t>
  </si>
  <si>
    <t>ADHESIVO CON PICO VERTEDOR 30 GS</t>
  </si>
  <si>
    <t>CPN PICO VERTEDOR 50 GR</t>
  </si>
  <si>
    <t>CON PICO VERTEDOR 100 GS</t>
  </si>
  <si>
    <t>MAXXUM</t>
  </si>
  <si>
    <t>ADHESIVO VINILICO 100 GRAMOS</t>
  </si>
  <si>
    <t>PICO VERTEDOR 250 GS</t>
  </si>
  <si>
    <t>CON PICO VERTEDOR</t>
  </si>
  <si>
    <t>ADHESIVO VINILICO 250G KEYROAD</t>
  </si>
  <si>
    <t>ADHESIVO VINILICO 250 GRAMOS</t>
  </si>
  <si>
    <t xml:space="preserve">ADHESIVO VINILICO X 250 GR. </t>
  </si>
  <si>
    <t>ADHESIVO VINILICO KEYROAD 250G</t>
  </si>
  <si>
    <t>ADHESIVO VINILICO KEYROAD 250G-CON ESPATULA ESPARCIDORA</t>
  </si>
  <si>
    <t>6</t>
  </si>
  <si>
    <t>CON PICO VERTEDOR  500 GS</t>
  </si>
  <si>
    <t>NICASTORE SAS</t>
  </si>
  <si>
    <t>STACOLA</t>
  </si>
  <si>
    <t>ADHESIVO VINILICO X 250 GR</t>
  </si>
  <si>
    <t>ADHESIVO VINILICO 5OO GRAMOS</t>
  </si>
  <si>
    <t>7</t>
  </si>
  <si>
    <t>CON PICO VERTEDOR 1000 GS</t>
  </si>
  <si>
    <t>Renglón: 3, Código: 750090073.29, Descripción: BIBLIORATO  Presentación:  UNIDAD</t>
  </si>
  <si>
    <t xml:space="preserve">BIBLIORATO GADRII LOMO PAPEL OFICIO PALANCA ALTA NIQUELADA </t>
  </si>
  <si>
    <t xml:space="preserve">BIBLIORATO REGISTRADOR GADRII LOMO PAPEL OFICIO PALANCA ALTA NIQUELADA  
</t>
  </si>
  <si>
    <t>AVIOS</t>
  </si>
  <si>
    <t>CARTON OFICIO</t>
  </si>
  <si>
    <t>REGISTRADOR</t>
  </si>
  <si>
    <t>BIBLIORATO DE CARTON OFICIO</t>
  </si>
  <si>
    <t>BIBLIORATO OFICIO CARTON, MISMO PRECIO PARA A4 O ESQUELA</t>
  </si>
  <si>
    <t>BIBLIORATO TAMAÑO OFICIO CARTON</t>
  </si>
  <si>
    <t>PLASTICO PVC FORRADO OFICIO</t>
  </si>
  <si>
    <t>IBICO</t>
  </si>
  <si>
    <t>BIBLIORATO PLASTICO OFICIO</t>
  </si>
  <si>
    <t>BIBLIORATO AVIOS LOMO PAPEL OFICIO</t>
  </si>
  <si>
    <t>BIBLIORATO AVIOS LOMO PAPEL OFICIO PALANCA NIQUELADA</t>
  </si>
  <si>
    <t>BIBLIORATO OFICIO PVC, MISMO PRECIO PARA A4 O ESQUELA</t>
  </si>
  <si>
    <t>BIBLIORATO OFICIO</t>
  </si>
  <si>
    <t>María Elvira Roldán</t>
  </si>
  <si>
    <t>DNC</t>
  </si>
  <si>
    <t>BIBLIORATO TAMAÑO OFICIO MARMOLADO SEGÚN IMAGEN ADJUNTA.</t>
  </si>
  <si>
    <t>BIBLIORATO TAMAÑO OFICIO DE PVC</t>
  </si>
  <si>
    <t>BIBLIORATO TAMAÑO OFICIO FORRADO SEGÚN IMAGEN ADJUNTA.</t>
  </si>
  <si>
    <t>Renglón: 4, Código: 750090073.29, Descripción: BIBLIORATO  Presentación:  UNIDAD</t>
  </si>
  <si>
    <t>BIBLIORATO REGISTRADOR GADRII LOMO PAPEL A4 PALANCA ALTA NIQUELADA</t>
  </si>
  <si>
    <t>A4 CARTON</t>
  </si>
  <si>
    <t>MARCA REGISTRADOR DE CARTON</t>
  </si>
  <si>
    <t>BIBLIORATO A4 CARTON, MISMO PRECIO PARA OFICIO O ESQUELA</t>
  </si>
  <si>
    <t>BIBLIORATO TAMAÑO A4 DE CARTON</t>
  </si>
  <si>
    <t>BIBLIORATO AVIOS LOMO PAPEL A4</t>
  </si>
  <si>
    <t>BIBLIORATO AVIOS LOMO PAPEL A4-PALANCA NIQUELADA</t>
  </si>
  <si>
    <t>A4 PLASTICO PVC</t>
  </si>
  <si>
    <t>BIBLIRATRO PLASTICO A4</t>
  </si>
  <si>
    <t>BIBLIORATO A4 PVC, MISMO PRECIO PARA OFICIO O ESQUELA</t>
  </si>
  <si>
    <t>BIBLIORATO A4</t>
  </si>
  <si>
    <t>BIBLIORATO TAMAÑO A4 MARMOLADO SEGÚN IMAGEN ADJUNTA.</t>
  </si>
  <si>
    <t>BIBLIORATO TAMAÑO A4 DE PVC</t>
  </si>
  <si>
    <t>BIBLIORATO TAMAÑO A4 FORRADO SEGÚN IMAGEN ADJUNTA.</t>
  </si>
  <si>
    <t>Renglón: 5, Código: 750040035.22, Descripción: BOLIGRAFO  Presentación:  UNIDAD</t>
  </si>
  <si>
    <t>FILGO</t>
  </si>
  <si>
    <t>MARCA FILGO TRAZO GRUESO</t>
  </si>
  <si>
    <t>DOLCE</t>
  </si>
  <si>
    <t>DOLCE TRAZO GRUESO</t>
  </si>
  <si>
    <t>BOLIGRAFO FILGO STICK AZUL xu</t>
  </si>
  <si>
    <t>BOLIGRAFO AZUL</t>
  </si>
  <si>
    <t>PTA METALICA</t>
  </si>
  <si>
    <t>BOLIGRAFO. TINTA AZUL TRAZO GRUESO FIRME CONTINUO 1RA.CALIDAD SIN ELEMENTOS 
A ROSCA EN EXTREMOS</t>
  </si>
  <si>
    <t>BOLIGRAFO TINTA AZUL TRAZO GRUESO FIRME CONTINUO 1RA.CALIDAD SIN ELEMENTOS 
A ROSCA EN EXTREMOS</t>
  </si>
  <si>
    <t>BOLIGRAFO FILGO STICK AZUL</t>
  </si>
  <si>
    <t>BOLIGRAFO FILGO STICK AZUL (BIEN ACOPIADOS-NO ESTAN SECOS)</t>
  </si>
  <si>
    <t>BIC ROUND TRAZO GRUESO</t>
  </si>
  <si>
    <t>BIC AZUL</t>
  </si>
  <si>
    <t>PIZZINI</t>
  </si>
  <si>
    <t>BIC ROUND</t>
  </si>
  <si>
    <t>PTA METALICA BIC TRAZO GRUESO</t>
  </si>
  <si>
    <t>BIC OPACO</t>
  </si>
  <si>
    <t>BIC OPACO TRAZO GRUESO</t>
  </si>
  <si>
    <t>BIC</t>
  </si>
  <si>
    <t xml:space="preserve">BOLIGRAFO BIC TRAZO GRUESO TINTA AZUL SIN ELEMENTOS A ROSCA 
</t>
  </si>
  <si>
    <t>Renglón: 6, Código: 750040035.22, Descripción: BOLIGRAFO  Presentación:  UNIDAD</t>
  </si>
  <si>
    <t>TRAZO GRUESO 1ERA. CALIDAD</t>
  </si>
  <si>
    <t>FILGO STICK NEGRA XU</t>
  </si>
  <si>
    <t>BOLIGRAFO NEGRO</t>
  </si>
  <si>
    <t>PUNTA METALICA</t>
  </si>
  <si>
    <t>BOLIGRAFO TINTA NEGRA TRAZO GRUESO FIRME CONTINUO 1RA.CALIDAD SIN ELEMENTOS 
A ROSCA EN EXTREMOS.</t>
  </si>
  <si>
    <t>BOLIGRAFO TINTA NEGRA TRAZO GRUESO FIRME CONTINUO 1RA.CALIDAD SIN ELEMENTOS 
A ROSCA EN EXTREMOS</t>
  </si>
  <si>
    <t>TRAZO GRUESO</t>
  </si>
  <si>
    <t>BOLIGRAFO FILGO STICK NEGRO</t>
  </si>
  <si>
    <t>BOLIGRAFO  TINTA NEGRA TRAZO GRUESO FIRME CONTINUO 1RA.CALIDAD SIN 
ELEMENTOS A ROSCA EN EXTREMOS</t>
  </si>
  <si>
    <t xml:space="preserve">BOLIGRAFO BIC TRAZO GRUESO SIN ELEMENTOS A ROSCA EN EXTREMOS 
</t>
  </si>
  <si>
    <t>Renglón: 7, Código: 750060056.23, Descripción: BROCHE 21/6  Presentación:  CAJA X 1000  Solicitado:  CAJA</t>
  </si>
  <si>
    <t>EZCO</t>
  </si>
  <si>
    <t>21/6-26/6 X 1000</t>
  </si>
  <si>
    <t>PARA BROCHES 21/6- 26/6 X 1000</t>
  </si>
  <si>
    <t>BROCHES OLAMI Nº 21/6 (Cajita x 1.000 broches)</t>
  </si>
  <si>
    <t xml:space="preserve">BROCHES OLAMI Nº 21/6 - 26/6 (Cajita x 1.000 broches) 
</t>
  </si>
  <si>
    <t>BROCHE 21/6 26/6 Presentación: CAJA X 1000</t>
  </si>
  <si>
    <t>BROCHE 21/6 CAJA X1000 GANCHITOS OLAMI</t>
  </si>
  <si>
    <t xml:space="preserve">BROCHES 21/6 - 26/6 Presentación: CAJA X 1000 </t>
  </si>
  <si>
    <t>21/6-26/6</t>
  </si>
  <si>
    <t>CAJA X 1000 UN</t>
  </si>
  <si>
    <t>BROCHE 21/6 Presentación: CAJA X 1000</t>
  </si>
  <si>
    <t>BROCHES PARA MAQUINA GRAP 21/6 CAJA X 1000</t>
  </si>
  <si>
    <t>Renglón: 8, Código: 750060056.9, Descripción: BROCHES  21/ 8  Presentación:  CAJA X 1000  Solicitado:  CAJA</t>
  </si>
  <si>
    <t>8</t>
  </si>
  <si>
    <t xml:space="preserve">BROCHES 21/ 8 - 21/6 2- 26/6 Presentación: CAJA X 
1000 </t>
  </si>
  <si>
    <t xml:space="preserve">BROCHES 21/ 8 - 21/6 - 26/6 Presentación: CAJA X 
1000 </t>
  </si>
  <si>
    <t xml:space="preserve">BROCHES 21/ 8 - 21/6 Presentación: CAJA X 1000  
</t>
  </si>
  <si>
    <t>MIT X 5000</t>
  </si>
  <si>
    <t>Renglón: 9, Código: 750090083.1, Descripción: CARPETA  Presentación:  UNIDAD</t>
  </si>
  <si>
    <t>9</t>
  </si>
  <si>
    <t>CARPETA DE CARTULINA A4 PH PRESENTACION CARATULA TAPA 40 COLOR 
SURTIDO PLEGADA A MANO (ECONOMICA</t>
  </si>
  <si>
    <t xml:space="preserve">CARPETA DE CARTULINA OFICIO PH PRESENTACION CARATULA TAPA 40 COLOR 
SURTIDO PLEGADA A MANO (ECONOMICA)      
  </t>
  </si>
  <si>
    <t>PH</t>
  </si>
  <si>
    <t>CARPETA DE CARTULINA OFICIO 180 GRAMOS VARIOS COLORES</t>
  </si>
  <si>
    <t>CARPETA DE CARTULINA A4 DE 180 GRAMOS VARIOS COLORES</t>
  </si>
  <si>
    <t xml:space="preserve">CARPETA DE CARTULINA A4 CARATULA TAPA 40 COLOR SURTIDO 170G 
</t>
  </si>
  <si>
    <t>OSIPEL</t>
  </si>
  <si>
    <t>CARTULINA OFICIO 180 GR.</t>
  </si>
  <si>
    <t xml:space="preserve">APE </t>
  </si>
  <si>
    <t>240 GS VS COLORES</t>
  </si>
  <si>
    <t>CARPETA DE CARTULINA OFICIO 240 GRAMOS VARIOS COLORES</t>
  </si>
  <si>
    <t>10</t>
  </si>
  <si>
    <t>CARPETA DE CARTULINA A4 240 GRAMOS VARIOS COLORES</t>
  </si>
  <si>
    <t>CARPETA CARTULINA A4 240 GR. VARIOS COLORES</t>
  </si>
  <si>
    <t>CARPETA CARTULINA OFICIO 240 GR. VARIOS COLORES</t>
  </si>
  <si>
    <t>CARPETA DE CARTULINA A4 240 GR</t>
  </si>
  <si>
    <t>CARPETA DE CARTULINA OFICIO 240 GR.</t>
  </si>
  <si>
    <t>APE</t>
  </si>
  <si>
    <t>DE CARTULINA 240 GS A4</t>
  </si>
  <si>
    <t xml:space="preserve">CARPETA DE CARTULINA A4 PH 3 SOLAPAS 210-240G COLOR SURTIDO 
</t>
  </si>
  <si>
    <t>Renglón: 10, Código: 750090083.1, Descripción: CARPETA  Presentación:  UNIDAD</t>
  </si>
  <si>
    <t>CARPETA COLGANTE DE CARTULINA DELTA</t>
  </si>
  <si>
    <t>CARPETA COLGANTE DELTA 170G PH</t>
  </si>
  <si>
    <t>LAMA</t>
  </si>
  <si>
    <t xml:space="preserve">CARPETA COLGANTE PVC </t>
  </si>
  <si>
    <t>THE PEL</t>
  </si>
  <si>
    <t>PLASTICA</t>
  </si>
  <si>
    <t>THE PELL</t>
  </si>
  <si>
    <t>CARPETA COLGANTE PLASTICA</t>
  </si>
  <si>
    <t>Renglón: 11, Código: 750090083.1, Descripción: CARPETA  Presentación:  UNIDAD</t>
  </si>
  <si>
    <t>11</t>
  </si>
  <si>
    <t xml:space="preserve">FIBRA NEGRA OFICIO </t>
  </si>
  <si>
    <t>FIBRA NEGRA GANCHOS 40 MM</t>
  </si>
  <si>
    <t>CARPETA FIBRA NEGRA OFICIO 2 GANCHOS 2X40MM AVIOS</t>
  </si>
  <si>
    <t>CARPETA DE FIBRA NEGRA OFICIO</t>
  </si>
  <si>
    <t>CARPETA DE FIBRA NEGRA A4</t>
  </si>
  <si>
    <t>CARPETA DE FIBRA NEGRA OFICIO 2 GANCHOS</t>
  </si>
  <si>
    <t>AVIO</t>
  </si>
  <si>
    <t>CARPETA DE FIBRA NEGRA A4 2 GANCHOS</t>
  </si>
  <si>
    <t>CARPETA FIBRA NEGRA AVIOS OFICIO 2 GANCHOS 2X40MM</t>
  </si>
  <si>
    <t>GENERICO</t>
  </si>
  <si>
    <t>CARPETA NEGRO OFICIO 2 GANCHOS</t>
  </si>
  <si>
    <t>Renglón: 12, Código: 750150336.1, Descripción: CINTA ADHESIVA  Presentación:  UNIDAD</t>
  </si>
  <si>
    <t>12</t>
  </si>
  <si>
    <t>CONDOR</t>
  </si>
  <si>
    <t>CINTA 12X30 MT</t>
  </si>
  <si>
    <t>KENDRA</t>
  </si>
  <si>
    <t xml:space="preserve">CINTA ADHESIVA TRANSPARENTE 12 X 30 </t>
  </si>
  <si>
    <t>CINTA 24X40 MTS</t>
  </si>
  <si>
    <t>SELLOX</t>
  </si>
  <si>
    <t>CINTA ADHESIVA TRANSPARENTE ROLLO DE 24 X 40</t>
  </si>
  <si>
    <t>CINTA 12X60 MTS</t>
  </si>
  <si>
    <t>CINTA ADHESIVA TRANSPARENTE 24 X 40</t>
  </si>
  <si>
    <t>CONDOR 48X40 MT TRANSPARENTE</t>
  </si>
  <si>
    <t>48X 40 MT TRANSPARENTE</t>
  </si>
  <si>
    <t>Voloschin</t>
  </si>
  <si>
    <t>CINTA ADHESIVA TRANSPARENTE ROLLO DE 48 X 50</t>
  </si>
  <si>
    <t>CINTA ADHESIVA REXON 48X40 xu</t>
  </si>
  <si>
    <t>CINTA ADHESIVA REXON 48X40 xu-acondicionamiento en paq x6</t>
  </si>
  <si>
    <t>MEDORO</t>
  </si>
  <si>
    <t>CINTA ADHESIVA 48 X 40</t>
  </si>
  <si>
    <t>CINTA ADHESIVA TRANSPARENTE ROLLO DE 48 X 40</t>
  </si>
  <si>
    <t>CINTA ADHESIVA DE ENMASCARAR 12X40</t>
  </si>
  <si>
    <t>CINTA DE PAPEL DE ENMASCARAR 12 MM X 40</t>
  </si>
  <si>
    <t>CINTA ADHESIVA TRANSPARENTE 48 X 40</t>
  </si>
  <si>
    <t>CINTA ADHESIVA TRANSPARENTE SELLOX ROLLO 48 X 50</t>
  </si>
  <si>
    <t>STIKO</t>
  </si>
  <si>
    <t>48X 50 MT</t>
  </si>
  <si>
    <t>OKA</t>
  </si>
  <si>
    <t>CINTA ADHESIVA 48 X 50</t>
  </si>
  <si>
    <t>48X 50 MTS TRANSPARENTE</t>
  </si>
  <si>
    <t>CINTA DE ENMASCARAR DE PAPEL DE 18 MM X 40 
M</t>
  </si>
  <si>
    <t>CINTA DE ENMASCARAR DE PAPEL DE 24 MM X 40 
M</t>
  </si>
  <si>
    <t>3M</t>
  </si>
  <si>
    <t>ROLLO CINTA ADHESIVA TRANSPARENTE DE 1RA MARCA Y 1RA CALIDAD 
DE 48 X 100 M</t>
  </si>
  <si>
    <t>Renglón: 13, Código: 750080042.1, Descripción: CUADERNO  Presentación:  UNIDAD</t>
  </si>
  <si>
    <t>13</t>
  </si>
  <si>
    <t>AMERICA</t>
  </si>
  <si>
    <t>CON ESPIRAL 80 HJ</t>
  </si>
  <si>
    <t>TAPA FLEXIBLE X 80 HJ CON ESPIRAL</t>
  </si>
  <si>
    <t xml:space="preserve">CUADERNO AVON 29,7 AVON ESPIRAL TAPA FLEXIBLE-con certificacion producto yungas 
</t>
  </si>
  <si>
    <t>HUSARES</t>
  </si>
  <si>
    <t>CUADERNO A4 80 HOJAS ESPIRAL</t>
  </si>
  <si>
    <t>CUADERNO A4 POR 80 HOJAS APROX.</t>
  </si>
  <si>
    <t>CUADERNO AVON ESPIRAL 29.7 CUADRO O  RAYA 84H</t>
  </si>
  <si>
    <t xml:space="preserve">CUADERNO AVON ESPIRAL 29.7CM CUADRO O  RAYA  84H 
</t>
  </si>
  <si>
    <t>CUADERNO HUSARES ESPIRAL 29.7 80H</t>
  </si>
  <si>
    <t>ASAMBLEA</t>
  </si>
  <si>
    <t>CUADERNO 21 X 27 CM X 100 HOJAS ESPITAL TAPA 
DURA</t>
  </si>
  <si>
    <t xml:space="preserve">CUADERNO A4 21X27 POR 100 HOJAS APROX. TAPA DURA  
</t>
  </si>
  <si>
    <t>CUADERNO A4 X 80 HOJAS ESPIRAL TAPA DURA</t>
  </si>
  <si>
    <t>CUADERNO A4 POR 80 HOJAS APROX. TAPA DURA</t>
  </si>
  <si>
    <t>Renglón: 14, Código: 750080042.1, Descripción: CUADERNO  Presentación:  UNIDAD</t>
  </si>
  <si>
    <t>14</t>
  </si>
  <si>
    <t>MARATON</t>
  </si>
  <si>
    <t>CUADERNO A4 120 HOJAS ESPIRAL TAPA SEMIDURA</t>
  </si>
  <si>
    <t>CUADERNO A4 POR 120 HOJAS APROX.</t>
  </si>
  <si>
    <t>CUADERNO 21 X 27 TAPA DURA 100 HOJAS</t>
  </si>
  <si>
    <t>CUADERNO TAPA DURA 120 HOJAS ESPIRAL</t>
  </si>
  <si>
    <t>CUADERNO A4 POR 120 HOJAS APROX. TAPA DURA</t>
  </si>
  <si>
    <t>TRIUNFANTE 1 2 3</t>
  </si>
  <si>
    <t>MEDIDA A4 ESPECIAL 21X27 CM TAPA DURA CON ESPIRAL X 
100 HJ TIPO ABC</t>
  </si>
  <si>
    <t>TRIUNFANTE</t>
  </si>
  <si>
    <t>X 120 HJ TAPAS DURAS CON ESPITAL</t>
  </si>
  <si>
    <t>CON ESPIRAL X 120 HJ TAPA CARTON</t>
  </si>
  <si>
    <t>Renglón: 15, Código: 750150339.1, Descripción: ETIQUETA AUTOADHESIVAS  Presentación:  UNIDAD</t>
  </si>
  <si>
    <t>15</t>
  </si>
  <si>
    <t>ETIAR</t>
  </si>
  <si>
    <t>ETIQUETAS AUTOADHESIVAS ILUSTRACIÓN 050X030, 1 BAN 26MM - CONSULTAR POR 
MAS MEDIDAS</t>
  </si>
  <si>
    <t>ETIQUETAS AUTOADHESIVAS ILUSTRACIÓN 050X030, 1 BAN 26MM. AL MISMO PRECIO 
COTIZADO SE PUEDEN ENTREGAR DISTINTAS MEDIDAS. CONSULTAR.</t>
  </si>
  <si>
    <t>PLANCHA DE ETIQUETAS AUTOADHESIVAS, CONSULTAR TAMAÑO DE LA ETIQUERA</t>
  </si>
  <si>
    <t>Renglón: 16, Código: 750140064.2, Descripción: FOLIO PLASTICO A4  Presentación:  UNIDAD</t>
  </si>
  <si>
    <t>16</t>
  </si>
  <si>
    <t>EQUIPO COMERCIAL LUMA</t>
  </si>
  <si>
    <t>REFORZADO</t>
  </si>
  <si>
    <t>LUMA EQUIPO COMERCIAL</t>
  </si>
  <si>
    <t>A4 REFORZADO</t>
  </si>
  <si>
    <t>FOLIO LUMA EQUIPO COMERCIAL A4 PP CRISTAL XU</t>
  </si>
  <si>
    <t>FOLIO LUMA EQUIPO COMERCIAL A4 PP CRISTAL XU-acondicionamiento en paq 
x100</t>
  </si>
  <si>
    <t>TRAZO</t>
  </si>
  <si>
    <t>FOLIO PLASTICO TAMAÑO A4</t>
  </si>
  <si>
    <t>LIGGO</t>
  </si>
  <si>
    <t>FOLIO PLASTICO A4</t>
  </si>
  <si>
    <t>FOLIO A4 EQUIPO COMERCIAL CRISTAL PP XU</t>
  </si>
  <si>
    <t xml:space="preserve">FOLIO PLASTICO A4 EQUIPO COMERCIAL (PRECIO XU-PRESENTACION EN PAQUETE X100U) 
</t>
  </si>
  <si>
    <t>LUMA</t>
  </si>
  <si>
    <t>FOLIO A4 LUMA 30"</t>
  </si>
  <si>
    <t>FOLIO A4 LIGGO STANDARD XU</t>
  </si>
  <si>
    <t xml:space="preserve">FOLIO A4 LIGGO STANDARD XU(PRECIO POR UNIDAD-PRESENTACION EN PAQUETE X100) 
</t>
  </si>
  <si>
    <t>Renglón: 17, Código: 750140064.4, Descripción: FOLIO PLASTICO OFICIO  Presentación:  UNIDAD</t>
  </si>
  <si>
    <t>17</t>
  </si>
  <si>
    <t>FOLIO LUMA EQUIPO COMERCIAL OFICIO PP CRISTAL XU</t>
  </si>
  <si>
    <t>FOLIO LUMA EQUIPO COMERCIAL OFICIO PP CRISTAL XU-ACONDICIONAMIENTO X100</t>
  </si>
  <si>
    <t>OFICIO REFORZADO</t>
  </si>
  <si>
    <t>FOLIO OFICIO</t>
  </si>
  <si>
    <t>FOLIO PLASTICO OFICIO Presentación: UNIDAD</t>
  </si>
  <si>
    <t>FOLIO OFICIO LUMA</t>
  </si>
  <si>
    <t>FOLIO OFICIO EQUIPO COMERCIAL CRISTAL PP XU</t>
  </si>
  <si>
    <t>FOLIO OFICIO EQUIPO COMERCIAL CRISTAL PP XU (PRECIO POR UNIDAD-PRESENTACION 
EN PAQUETE)</t>
  </si>
  <si>
    <t>FOLIO PLASTICO TAMAÑO OFICIO</t>
  </si>
  <si>
    <t>FOLIO OFICIO LIGGO STANDARD XU</t>
  </si>
  <si>
    <t xml:space="preserve">FOLIO OFICIO LIGGO STANDARD XU(PRECIO POR UNIDAD-PRESENTACION EN PAQUETE X100) 
</t>
  </si>
  <si>
    <t>Renglón: 18, Código: 750050038.4, Descripción: LAPIZ COLOR LARGO  Presentación:  CAJA X 12  Solicitado:  CAJA</t>
  </si>
  <si>
    <t>18</t>
  </si>
  <si>
    <t>HEXACOLOR</t>
  </si>
  <si>
    <t>X 12 CORTO</t>
  </si>
  <si>
    <t>PENMAC</t>
  </si>
  <si>
    <t>X 12 LARGOS</t>
  </si>
  <si>
    <t>X 12 CORTOS</t>
  </si>
  <si>
    <t>LAPIZ COLOR LARGO Presentación: CAJA X 12</t>
  </si>
  <si>
    <t>LAPIZ COLOR LARGO Presentación: CAJA X 12 Solicitado: CAJA - 
LIBRE DE MADERA</t>
  </si>
  <si>
    <t>X 12 LARGO</t>
  </si>
  <si>
    <t>CAJA X  12 UN LARGOS</t>
  </si>
  <si>
    <t xml:space="preserve">LAPIZ COLOR KEYROAD X12 UNIDADES RESINA PLASTICA (LIBRE DE MADERA-ECOLOGICO) 
</t>
  </si>
  <si>
    <t>LAPIZ COLOR LARGO KEYROAD X12</t>
  </si>
  <si>
    <t xml:space="preserve">LAPIZ COLOR LARGO KEYROAD X12 RESINA PLASTICA LIBRE DE MADERA 
</t>
  </si>
  <si>
    <t>LAPIZ COLOR LARGO MITO X 12 UNIDADES</t>
  </si>
  <si>
    <t>Renglón: 19, Código: 750050039.2, Descripción: LAPIZ CORRECTOR  Presentación:  UNIDAD</t>
  </si>
  <si>
    <t>19</t>
  </si>
  <si>
    <t>PUNTA METAL</t>
  </si>
  <si>
    <t xml:space="preserve">CORRECTOR </t>
  </si>
  <si>
    <t xml:space="preserve">PUNTA METALICA </t>
  </si>
  <si>
    <t>CORRECTOR FILGO 7ML SECADO RAPIDO PUNTA METALICA</t>
  </si>
  <si>
    <t>LAPIZ CORRECTOR PUNTA METÁLICA SECADO RÁPIDO</t>
  </si>
  <si>
    <t>LAPIZ CORRECTOR PUNTA METALICA EZCO</t>
  </si>
  <si>
    <t>LAPIZ CORRECTOR FILGO 7ML</t>
  </si>
  <si>
    <t>LAPIZ CORRECTOR FILGO 7ML PUNTA METALICA SECADO RAPIDO</t>
  </si>
  <si>
    <t>CORRECTOR PRIMERA CALIDAD</t>
  </si>
  <si>
    <t>CINTA CORRECTORA</t>
  </si>
  <si>
    <t>Renglón: 20, Código: 750050035.18, Descripción: LAPIZ GRAFITO  Presentación:  UNIDAD</t>
  </si>
  <si>
    <t>20</t>
  </si>
  <si>
    <t xml:space="preserve">GRAFITO NEGRO </t>
  </si>
  <si>
    <t>LAPIZ GRAFITO</t>
  </si>
  <si>
    <t>ROBERCOLOR</t>
  </si>
  <si>
    <t>LAPIZ GRAFITO Presentación: UNIDAD - N° 2 HB - LIBRE 
DE MADERA</t>
  </si>
  <si>
    <t>GRAFITO HB N°2</t>
  </si>
  <si>
    <t>LAPIZ GRAFITO KEYROAD N°2 HB LIBRE DE MADERA ECOLOGICO</t>
  </si>
  <si>
    <t>LAPIZ GRAFITO KEYROAD N°2 HB LIBRE DE MADERA ECOLOGICO-acondicionamiento caja 
x12</t>
  </si>
  <si>
    <t>MULTICOLOLOR FABER</t>
  </si>
  <si>
    <t>GRAFITO NEGRO</t>
  </si>
  <si>
    <t>LAPIZ GRAFITO Presentación: UNIDAD - N° 2 HB</t>
  </si>
  <si>
    <t>LAPIZ DE GRAFITO HB KEYROAD TRIANGULAR XU</t>
  </si>
  <si>
    <t>LAPIZ DE GRAFITO HB KEYROAD TRIANGULAR XU-DE RESINA PLASTICA LIBRE 
DE MADERA</t>
  </si>
  <si>
    <t>JUAN LEANDRO LLADO</t>
  </si>
  <si>
    <t xml:space="preserve">LAPIZ GRAFITO PINTO FILGO HBX12U. </t>
  </si>
  <si>
    <t>Lapices De Grafito Lápiz Negro Hb Nº2 Pinto Filgo Caja 
X 12 Color del trazo Negro/Rojo color exterior rojo</t>
  </si>
  <si>
    <t>LAPIZ GRAFITO HB N°2 EZCO</t>
  </si>
  <si>
    <t>LAPIZ GRAFITO CON GOMA</t>
  </si>
  <si>
    <t>Renglón: 21, Código: 750040033.1, Descripción: MARCADOR PERMANENTE  Presentación:  UNIDAD</t>
  </si>
  <si>
    <t>21</t>
  </si>
  <si>
    <t>FILGO 061</t>
  </si>
  <si>
    <t>PUNTA REDONDA TRAZO GRUESO COLORES VARIOS</t>
  </si>
  <si>
    <t>PERMANENTE PUNTA REDONDA VARIOS COLORES</t>
  </si>
  <si>
    <t>MARCADOR PERMANENTE NEGRO</t>
  </si>
  <si>
    <t>MARCADOR PERMANENTE NEGRO, ROJO, AZUL O VERDE</t>
  </si>
  <si>
    <t xml:space="preserve">MARCADOR PERMANENTE DE PUNTA REDONDA, TRAZO GRUESO. SE PUEDE ENTREGAR 
EN COLOR NEGRO, ROJO, VERDE,O AZUL.  </t>
  </si>
  <si>
    <t>MARCADOR PERMANENTE Presentación: UNIDAD - DE PUNTA REDONDA, TRAZO GRUESO 
- COLOR NEGRO</t>
  </si>
  <si>
    <t>MARCADOR PERMANENTE Presentación: UNIDAD DE PUNTA REDONDA, COLOR NEGRO TRAZO 
GRUESO</t>
  </si>
  <si>
    <t>TRABI</t>
  </si>
  <si>
    <t>MARCADOR PERMANENTE DE PUNTA REDONDA COLOR NEGRO Presentación: UNIDAD</t>
  </si>
  <si>
    <t>MARCADOR PERMANENTE DE PUNTA REDONDA COLOR NEGRO - ROJO - 
AZUL - VERDE Presentación: UNIDAD</t>
  </si>
  <si>
    <t>MARCADOR PERMANENTE TRABI 411/410 NEGRO/AZUL/ROJO/VERDE xu</t>
  </si>
  <si>
    <t>MARCADOR PERMANENTE TRABI NEGRO 411 PUNTA REDONDA</t>
  </si>
  <si>
    <t>Renglón: 22, Código: 750040040.23, Descripción: MARCADOR RESALTADOR  Presentación:  UNIDAD</t>
  </si>
  <si>
    <t>22</t>
  </si>
  <si>
    <t>FILGO 300</t>
  </si>
  <si>
    <t>FINO FLUO</t>
  </si>
  <si>
    <t>MARCADOR RESALTADOR AMARILLO</t>
  </si>
  <si>
    <t>MARCADOR RESALTADOR AMARILLO, ROSA, VERDE, CELESTE, NARANJA</t>
  </si>
  <si>
    <t>PUNTA CHANFLE COLORES V ARIOS</t>
  </si>
  <si>
    <t>FILGO PUNTA CHANFLE</t>
  </si>
  <si>
    <t>FLUO COLORES VARIOS</t>
  </si>
  <si>
    <t>RESALTADOR FILGO AMARILLO</t>
  </si>
  <si>
    <t>MARCADOR RESALTADOR AMARILLO, ROSA, CELESTE, VERDE, NARANJA. CONSULTAR COLOR.</t>
  </si>
  <si>
    <t>MARCADOR RESALTADOR AMARILLO FLUOR - BUENA CAPACIDAD DE CARGA Presentación: 
UNIDAD</t>
  </si>
  <si>
    <t>MARCADOR RESALTADOR Presentación: UNIDAD FLUOR - BUENA CAPACIDAD DE CARGA 
COLOR AMARILLO-NARANJA-ROSA-VERDE-CELESTE</t>
  </si>
  <si>
    <t>MARCADOR RESALTADOR Presentación: UNIDAD COLOR AMARILLO - FLUOR - BUENA 
CAPACIDAD DE CARGA</t>
  </si>
  <si>
    <t>CHATO COLORES VARIOS</t>
  </si>
  <si>
    <t>TRABI REDONDO CUERPO GRUESO</t>
  </si>
  <si>
    <t>MARCADOR RESALTADOR CHATO Presentación: UNIDAD FLUOR - BUENA CAPACIDAD DE 
CARGA COLOR AMARILLO-ROSA-VERDE-CELESTE-NARANJA</t>
  </si>
  <si>
    <t>RESALTADOR TRABI TEXTING amarillo/verde/naranja/rosa xu</t>
  </si>
  <si>
    <t>MARCADOR RESALTADOR "CHATO"  AMARILLO, ROSA, CELESTE, VERDE, NARANJA. CONSULTAR 
COLOR.</t>
  </si>
  <si>
    <t>MARCADOR RESALTADOR FLUOR - BUENA CAPACIDAD DE CARGA. SE PUEDE 
ENTREGAR VERDE, NARANJA O AMARILLO</t>
  </si>
  <si>
    <t>MARCADOR RESALTADOR FLUO AMARILLO</t>
  </si>
  <si>
    <t>Renglón: 23, Código: 750010219.1, Descripción: PAPEL A4  Presentación:  RESMA</t>
  </si>
  <si>
    <t>23</t>
  </si>
  <si>
    <t>AUTOR LEDESMA</t>
  </si>
  <si>
    <t>RESMA X 500 HJ</t>
  </si>
  <si>
    <t xml:space="preserve">RESMA DE PAPEL A4 LEDESMA AUTOR 70G xu </t>
  </si>
  <si>
    <t>RESMA DE PAPEL A4 LEDESMA AUTOR 70G xu BLANCO-acondicionamiento caja 
x12-certificaciones: FSC, IRAM 3100, IRAM 3123, PRODUCTO YUNGAS CON FIBRAS 
CELULOSICAS ALTERNATIVAS</t>
  </si>
  <si>
    <t>RESMA X 500 HS MULTIFUNCION</t>
  </si>
  <si>
    <t>AUTOR</t>
  </si>
  <si>
    <t>RESMA 70 GR MULTIFUNCIÓN RESMA X 500 HOJAS</t>
  </si>
  <si>
    <t>PAPEL A4 Presentación: RESMA 70 GR MULTIFUNCIÓN RESMA X 500 
HOJAS</t>
  </si>
  <si>
    <t>RESMA AUTOR  A4 70G 500h</t>
  </si>
  <si>
    <t>RESMA AUTOR  A4 70G 500h(CAJA X12U)</t>
  </si>
  <si>
    <t>Renglón: 24, Código: 750010219.1, Descripción: PAPEL A4  Presentación:  RESMA</t>
  </si>
  <si>
    <t>24</t>
  </si>
  <si>
    <t>TEMPO PREMIUM</t>
  </si>
  <si>
    <t>RESMA X 500 HJ A4 75 GS</t>
  </si>
  <si>
    <t>PUNAX LEDESMA</t>
  </si>
  <si>
    <t>RESMA X 500 HJ A4  75 GS</t>
  </si>
  <si>
    <t>RESMA DE PAPEL A4 PUNAX 75G xu</t>
  </si>
  <si>
    <t>RESMA DE PAPEL A4 PUNAX 75G xu BLANCO-acondicionamiento caja x10-certificaciones: 
FSC, IRAM 3100,3123,3124,IRAM-ISO PRODUCTO YUNGAS CON FIBRAS CELULOSICAS ALTERNATIVAS</t>
  </si>
  <si>
    <t>RESMA DE PAPEL A4 LEDESMA NAT 75g xu NATURAL (CERTIFICACION 
HUELLA DE CARBONO)</t>
  </si>
  <si>
    <t>RESMA DE PAPEL A4LEDESMA NAT 75g xu NATURAL-acondicionamiento caja x5-certificaciones: 
HUELLA DE CARBONO FOOTPRINT, FSC, IRAM ,PRODUCTO YUNGAS CON FIBRAS 
CELULOSICAS ALTERNATIVAS</t>
  </si>
  <si>
    <t>PUNAX</t>
  </si>
  <si>
    <t>RESMA 75 GR MULTIFUNCIÓN RESMA X 500 HOJAS</t>
  </si>
  <si>
    <t>NAT LEDESMA</t>
  </si>
  <si>
    <t>RESMA COLOR NAT PAPEL RECICLADO 75 GR MULTIFUNCIÓN RESMA X 
500 HOJAS</t>
  </si>
  <si>
    <t>PAPEL A4 Presentación: RESMA 75 GR MULTIFUNCIÓN RESMA X 500 
HOJAS</t>
  </si>
  <si>
    <t>NAT DE LEDESMA</t>
  </si>
  <si>
    <t xml:space="preserve">RESMA DE PAPEL A4 LEDESMA NAT 75G 500H COLOR NATURAL 
</t>
  </si>
  <si>
    <t>RESMA DE PAPEL A4 PUNAX 75G 500H</t>
  </si>
  <si>
    <t>Renglón: 25, Código: 750010219.1, Descripción: PAPEL A4  Presentación:  RESMA</t>
  </si>
  <si>
    <t>25</t>
  </si>
  <si>
    <t>RESMA A4 80 GS X 500 HJ</t>
  </si>
  <si>
    <t>RESMA DE PAPEL AUTOR A4 80G xu</t>
  </si>
  <si>
    <t>RESMA DE PAPEL A4 LEDESMA AUTOR 80g xu BLANCO-acondicionamiento caja 
x10-certificaciones: FSC, IRAM, PRODUCTO YUNGAS CON FIBRAS CELULOSICAS ALTERNATIVAS</t>
  </si>
  <si>
    <t>RESMA 80 GR MULTIFUNCIÓN RESMA X 500 HOJAS</t>
  </si>
  <si>
    <t xml:space="preserve">PAPEL A4 Presentación: RESMA 80 GR MULTIFUNCIÓN RESMA X 500 
HOJAS    </t>
  </si>
  <si>
    <t>Distribuidora Juanco SRL</t>
  </si>
  <si>
    <t>Autor</t>
  </si>
  <si>
    <t>Autor A4 x 80 gramos de Papelera Ledesma</t>
  </si>
  <si>
    <t>RESMA DE PAPEL A4 AUTOR 80G</t>
  </si>
  <si>
    <t>Renglón: 26, Código: 750010215.14, Descripción: PAPEL OFICIO  Presentación:  RESMA</t>
  </si>
  <si>
    <t>26</t>
  </si>
  <si>
    <t>RESMA OFICIO AUTOR LEDESMA RESMA X 500 HJ</t>
  </si>
  <si>
    <t>RESMA DE PAPEL OFICIO-LEGAL LEDESMA NAT 75g xu NATURAL-CERTIFICACION HUELLA 
DE CARBONO</t>
  </si>
  <si>
    <t>RESMA DE PAPEL OFICIO LEDESMA NAT 75g xu NATURAL-acondicionamiento caja 
x5-certificaciones: HUELLA DE CARBONO FOOTPRINT, FSC, IRAM 3134,PRODUCTO YUNGAS CON 
FIBRAS CELULOSICAS ALTERNATIVAS</t>
  </si>
  <si>
    <t>RESMA DE PAPEL AUTOR OFICIO 75G XU</t>
  </si>
  <si>
    <t>RESMA DE PAPEL OFICIO LEDESMA AUTOR 75g xu BLANCO-acondicionamiento caja 
x10-certificaciones: FSC, IRAM, PRODUCTO YUNGAS CON FIBRAS CELULOSICAS ALTERNATIVAS</t>
  </si>
  <si>
    <t xml:space="preserve">RESMA PAPEL OFICIO 75 GR. MULTIFUNCIÓN RESMA X 500 HOJAS 
</t>
  </si>
  <si>
    <t>PAPEL OFICIO Presentación: RESMA 75 GR. MULTIFUNCIÓN RESMA X 500 
HOJAS</t>
  </si>
  <si>
    <t xml:space="preserve">RESMA DE PAPEL OFICIO LEDESMA NAT 75G 500H COLOR NATURAL 
</t>
  </si>
  <si>
    <t>RESMA DE PAPEL OFICIO AUTOR 75G 500H</t>
  </si>
  <si>
    <t>Renglón: 27, Código: 750010215.14, Descripción: PAPEL OFICIO  Presentación:  RESMA</t>
  </si>
  <si>
    <t>27</t>
  </si>
  <si>
    <t>RESMA x 500 HJ 80 GS</t>
  </si>
  <si>
    <t>RESMA DE PAPEL AUTOR OFICIO 80G xu</t>
  </si>
  <si>
    <t>RESMA DE PAPEL OFICIO LEDESMA AUTOR 80g xu BLANCO-acondicionamiento caja 
x10-certificaciones: FSC, IRAM 3100, IRAM 3123, PRODUCTO YUNGAS CON FIBRAS 
CELULOSICAS ALTERNATIVAS</t>
  </si>
  <si>
    <t>RESMA X 500 HJ MULTIFUNCION</t>
  </si>
  <si>
    <t>RESMA 80 GR. MULTIFUNCIÓN RESMA X 500 HOJAS</t>
  </si>
  <si>
    <t>PAPEL OFICIO Presentación: RESMA 80 GR. MULTIFUNCIÓN RESMA X 500 
HOJAS</t>
  </si>
  <si>
    <t>RESMA DE PAPEL OFICIO 80G 500H</t>
  </si>
  <si>
    <t>Renglón: 28, Código: 750150350.1, Descripción: REGLA  Presentación:  UNIDAD</t>
  </si>
  <si>
    <t>28</t>
  </si>
  <si>
    <t xml:space="preserve">REGLA 20 CM </t>
  </si>
  <si>
    <t>REGLA Presentación: UNIDAD ACRILICA 20CM</t>
  </si>
  <si>
    <t>REGLA Presentación: UNIDAD ACRILICA 30 CM</t>
  </si>
  <si>
    <t>REGLA PIZZINI ACRILICA 20CM</t>
  </si>
  <si>
    <t>GEO</t>
  </si>
  <si>
    <t>ACRILICA 30 CM</t>
  </si>
  <si>
    <t xml:space="preserve">REGLA 30 CM </t>
  </si>
  <si>
    <t>ACRILICA TRANSPARENTE</t>
  </si>
  <si>
    <t>REGLA PIZZINI ACRILICA  30CM</t>
  </si>
  <si>
    <t>GLEE</t>
  </si>
  <si>
    <t>REGLA ACRILICA 30 CM CALIDAD SUPERIOR</t>
  </si>
  <si>
    <t>REGLA 30 CM PIZZINI ACRILICA</t>
  </si>
  <si>
    <t>MAPED</t>
  </si>
  <si>
    <t>REGLA ACRILICA 30 CM MAPED</t>
  </si>
  <si>
    <t>REGLA ACRILICA 30 CM</t>
  </si>
  <si>
    <t>Renglón: 29, Código: 750020048.41, Descripción: SOBRE MANILA  Presentación:  UNIDAD</t>
  </si>
  <si>
    <t>29</t>
  </si>
  <si>
    <t>COPY</t>
  </si>
  <si>
    <t>SOBRE MANILA 13 X 19</t>
  </si>
  <si>
    <t>SOBRE MANILA Presentación: UNIDAD 13X19</t>
  </si>
  <si>
    <t>SOBRE MANILA 13 X 19 APROX.</t>
  </si>
  <si>
    <t>19X24 CM</t>
  </si>
  <si>
    <t>SOBRE MANILA 19 X 25</t>
  </si>
  <si>
    <t>SOBRE POR UNIDAD</t>
  </si>
  <si>
    <t>SOBRE MANILA Presentación: UNIDAD 19 X 25 APROX.</t>
  </si>
  <si>
    <t>SOBRE MANILA 19 X 25 APROX.</t>
  </si>
  <si>
    <t xml:space="preserve">SOBRE MANILA 13 X 19 CM APROX. Presentación: UNIDAD  
  </t>
  </si>
  <si>
    <t>Sobre bolsa manila generico 19 x 24 xu</t>
  </si>
  <si>
    <t>Sobre bolsa manila generico 19 x 24 xu-acondicionamiento paq x 
100</t>
  </si>
  <si>
    <t xml:space="preserve">SOBRE MANILA19 X 25 CM APROX. Presentación: UNIDAD   
 </t>
  </si>
  <si>
    <t>SOBRE MANILA 19X25 APROX</t>
  </si>
  <si>
    <t>Renglón: 30, Código: 750020048.41, Descripción: SOBRE MANILA  Presentación:  UNIDAD</t>
  </si>
  <si>
    <t>30</t>
  </si>
  <si>
    <t>SOBRE MANILA A4 24 X 3O</t>
  </si>
  <si>
    <t>SOBRE MANILA Presentación: UNIDAD 24X30 A4 CM APROX.</t>
  </si>
  <si>
    <t>SOBRE 25 X 35 OFICIO COMUN</t>
  </si>
  <si>
    <t>SOBRE MANILA Presentación: UNIDAD 25 X 35 CM APROX.</t>
  </si>
  <si>
    <t xml:space="preserve">SOBRE MANILA 24 X 30 CM     
</t>
  </si>
  <si>
    <t>25X35 CM</t>
  </si>
  <si>
    <t>SOBRE OFICIO LEGAL 27 X 37</t>
  </si>
  <si>
    <t>SOBRE MANILA Presentación: UNIDAD 27 X 37 CM OFICIO.</t>
  </si>
  <si>
    <t xml:space="preserve">SOBRE MANILA 25 X 35 CM APROX.    
    </t>
  </si>
  <si>
    <t xml:space="preserve">SOBRE MANILA MEDIDAS A4 - 23 X 32 CM APROX. 
   </t>
  </si>
  <si>
    <t>27X37 CM</t>
  </si>
  <si>
    <t xml:space="preserve">SOBRE MANILA 25 X 35 CM aPROX. Presentación: UNIDAD  
  </t>
  </si>
  <si>
    <t xml:space="preserve">SOBRE MANILA A4 DE 23 X 32 CM APROX. Presentación: 
UNIDAD    </t>
  </si>
  <si>
    <t>SOBRE MANILA GRANDE 30 X 40</t>
  </si>
  <si>
    <t>SOBRE MANILA Presentación: UNIDAD 30 X 40 CM APROX.</t>
  </si>
  <si>
    <t xml:space="preserve">SOBRE MANILA 27 X 37 CM     
</t>
  </si>
  <si>
    <t>30X40 CM</t>
  </si>
  <si>
    <t>Sobre bolsa manila generico 25 x 35 xu</t>
  </si>
  <si>
    <t>Sobre bolsa manila generico 25 x 35 xu-acondicionamiento paq x 
100</t>
  </si>
  <si>
    <t xml:space="preserve">SOBRE MANILA 40 X 30 CM     
</t>
  </si>
  <si>
    <t>SOBRE MANILA 25X35</t>
  </si>
  <si>
    <t>SOBRE DE PAPEL MADERA MANILLA 25X35CM MEDORO</t>
  </si>
  <si>
    <t xml:space="preserve">SOBRE MANILA 40 X 30 CM. Presentación: UNIDAD   
 </t>
  </si>
  <si>
    <t>Renglón: 31, Código: 750070017.12, Descripción: ABROCHADORA PINZA  Presentación:  UNIDAD</t>
  </si>
  <si>
    <t>31</t>
  </si>
  <si>
    <t>ABROCHADORA PINZA N° 10/50 CUERPO METALICO COMPLETO PINTADA OLAMI</t>
  </si>
  <si>
    <t>METALICA PINZA</t>
  </si>
  <si>
    <t>ABROCHADORA PINZA METALICA 10/50 MINI. ABROCHA HASTA 12 HOJAS</t>
  </si>
  <si>
    <t>ABROCHADORA PINZA ABROCHADORA METÁLICA 10/50</t>
  </si>
  <si>
    <t>N°50/10 METALICA</t>
  </si>
  <si>
    <t>ABROCHADORA GRAP METÁLICA 10/50</t>
  </si>
  <si>
    <t>Renglón: 32, Código: 750070017.12, Descripción: ABROCHADORA PINZA  Presentación:  UNIDAD</t>
  </si>
  <si>
    <t>32</t>
  </si>
  <si>
    <t>METALICA 64/65</t>
  </si>
  <si>
    <t>ABROCHADORA PINZA METALICA 64/65</t>
  </si>
  <si>
    <t>MIT METALICA N° 64</t>
  </si>
  <si>
    <t>ABROCHADORA MIT 64 PINZA PINADA</t>
  </si>
  <si>
    <t>Renglón: 33, Código: 750150347.26, Descripción: ADHESIVO VINILICO  Presentación:  UNIDAD</t>
  </si>
  <si>
    <t>33</t>
  </si>
  <si>
    <t>ENVASE 8 GS</t>
  </si>
  <si>
    <t>21 GS</t>
  </si>
  <si>
    <t>ADHESIVO EN BARRA KEYROAD 9G</t>
  </si>
  <si>
    <t>KEYROAD</t>
  </si>
  <si>
    <t>ADHESIVO VINILICO en barra (no líquido) 8 GRAMOS</t>
  </si>
  <si>
    <t>GIOTTO</t>
  </si>
  <si>
    <t>8 GS</t>
  </si>
  <si>
    <t>36 GS</t>
  </si>
  <si>
    <t>ADHESIVO EN BARRA DE 21 grs. KEYROAD</t>
  </si>
  <si>
    <t>ADHESIVO VINILICO en barra (no líquido) 21 GRAMOS</t>
  </si>
  <si>
    <t>ADHESIVO EN BARRA DE 36 grs. KEYROAD</t>
  </si>
  <si>
    <t>Renglón: 34, Código: 750150316.9, Descripción: ALMOHADILLAS PARA SELLOS  Presentación:  UNIDAD</t>
  </si>
  <si>
    <t>34</t>
  </si>
  <si>
    <t>PAGODA</t>
  </si>
  <si>
    <t xml:space="preserve">ALMOHADILLAS PARA SELLOS RECARGABLES - Presentaciones varias (CHICO) N° 1 
</t>
  </si>
  <si>
    <t>N° 2 METALICA</t>
  </si>
  <si>
    <t xml:space="preserve">ALMOHADILLAS PARA SELLOS RECARGABLES METALICA- Presentaciones varias MEDIANO N° 2 
</t>
  </si>
  <si>
    <t xml:space="preserve">ALMOHADILLA PAGODA N 2 12X8 CM </t>
  </si>
  <si>
    <t>N° 3 METALICA</t>
  </si>
  <si>
    <t xml:space="preserve">ALMOHADILLAS PARA SELLOS RECARGABLES METALICA- Presentaciones varias GRANDE N° 3 
</t>
  </si>
  <si>
    <t>STA</t>
  </si>
  <si>
    <t>ALMOHADILLA STA METALICA N°1 53 X 95</t>
  </si>
  <si>
    <t>Renglón: 35, Código: 750150333.19, Descripción: BANDAS ELASTICAS  Presentación:  PAQUETE</t>
  </si>
  <si>
    <t>35</t>
  </si>
  <si>
    <t>X 100 GS</t>
  </si>
  <si>
    <t>BANDAS ELASTICAS  FINA Y CHICA 100 GRAMOS</t>
  </si>
  <si>
    <t>X 250 GS</t>
  </si>
  <si>
    <t>Bandas elásticas Ezco 250 gramos bolsa</t>
  </si>
  <si>
    <t>BANDAS ELASTICAS  FINA Y CHICA 250 GRAMOS</t>
  </si>
  <si>
    <t>BANDITAS</t>
  </si>
  <si>
    <t xml:space="preserve">BANDAS ELASTICAS PAQUETE X 250 G     
</t>
  </si>
  <si>
    <t>BANDAS ELASTICAS X 250 GR EZCO</t>
  </si>
  <si>
    <t>BANDAS ELASTICAS  FINA Y LARGA 250 GRAMOS</t>
  </si>
  <si>
    <t>BANDAS ELASTICAS  GRUESA Y LARGA 250 GRAMOS</t>
  </si>
  <si>
    <t>X 500 GS</t>
  </si>
  <si>
    <t>130 MMX 6</t>
  </si>
  <si>
    <t>BANDAS ELASTICAS  FINA Y CHICA 500 GRAMOS</t>
  </si>
  <si>
    <t>X 1000 GS</t>
  </si>
  <si>
    <t xml:space="preserve">BANDAS ELASTICAS  FINA Y CHICA 1000 GRAMOS (1 KG) 
</t>
  </si>
  <si>
    <t>Renglón: 36, Código: 750040035.22, Descripción: BOLIGRAFO  Presentación:  UNIDAD</t>
  </si>
  <si>
    <t>36</t>
  </si>
  <si>
    <t>FILGO 026</t>
  </si>
  <si>
    <t>TRAZO GRUESO NEGRO</t>
  </si>
  <si>
    <t>BOLIGRAFO FILGO STICK ROJO xu</t>
  </si>
  <si>
    <t>BOLIGRAFO TINTA ROJA- Trazos varios (grueso, fino)</t>
  </si>
  <si>
    <t xml:space="preserve">BOLIGRAFO TINTA ROJA- Trazos varios (grueso, fino)    
    </t>
  </si>
  <si>
    <t>COLOR ROJO ( TRAZO GRUESO)</t>
  </si>
  <si>
    <t>PAPER MATE</t>
  </si>
  <si>
    <t>BOLIGRAFO PAPER MATE INK JOY 100 ROJO</t>
  </si>
  <si>
    <t>TRAZO GRUESO PRIMERO CALIDAD</t>
  </si>
  <si>
    <t>Renglón: 37, Código: 750040035.22, Descripción: BOLIGRAFO  Presentación:  UNIDAD</t>
  </si>
  <si>
    <t>37</t>
  </si>
  <si>
    <t xml:space="preserve">BOLIGRAFO COLORES VARIOS- Trazos varios (grueso, fino) AZUL, NEGRO, ROJO 
</t>
  </si>
  <si>
    <t xml:space="preserve">BOLIGRAFO COLORES VARIOS- Trazos varios (grueso, fino). AZUL, ROJAO, VERDE 
Y NEGRO         
</t>
  </si>
  <si>
    <t>BOLIGRAFO COLORES VARIOS- Trazos varios (grueso, fino) AZUL, NEGRO, ROJO, 
VERDE</t>
  </si>
  <si>
    <t>BOLIGRAFO PAPER MATE INK JOY COLORES VARIOS TRAZO FINO</t>
  </si>
  <si>
    <t>LAPICERA GEL ROLLER FILGO GEL POP 0.8/0.7MM AZUL/NEGO/ROJO/VERDE xu</t>
  </si>
  <si>
    <t>Renglón: 38, Código: 750140013.1, Descripción: BORRADOR P/PIZARRON  Presentación:  UNIDAD</t>
  </si>
  <si>
    <t>38</t>
  </si>
  <si>
    <t xml:space="preserve">BORRADOR P/PIZARRON BLANCO </t>
  </si>
  <si>
    <t>TURK</t>
  </si>
  <si>
    <t>MADERA</t>
  </si>
  <si>
    <t>BORRADOR PARA PIZARRON MEDIANO CON AGARRE</t>
  </si>
  <si>
    <t xml:space="preserve">BORRADOR PARA PIZARRON MEDIANO CON AGARRE  </t>
  </si>
  <si>
    <t>SIFAP</t>
  </si>
  <si>
    <t xml:space="preserve">BORRADOR P/PIZARRON DE MADERA DE TIZA </t>
  </si>
  <si>
    <t xml:space="preserve">BORRADOR PARA PIZARRON TIZA </t>
  </si>
  <si>
    <t>Renglón: 39, Código: 750140013.2, Descripción: BORRADOR PIZARRA ACRILICA  Presentacion:  UNIDAD</t>
  </si>
  <si>
    <t>39</t>
  </si>
  <si>
    <t>BORRADOR PARA PIZARRA BLANCA OLAMI MAGNETICO GOMA EVA</t>
  </si>
  <si>
    <t xml:space="preserve">BORRADOR PIZARRA ACRILICA APTO PARA LÁMINAS DE PIZARRAS DE VIDRIO/SINTÉTICO 
</t>
  </si>
  <si>
    <t>BORRADOR OLAMI PARA PIZARRA ACRILICA - APTO PARA LAMINA DE 
PIZARRA SINTÉTICO / VIDRIO</t>
  </si>
  <si>
    <t>Renglón: 40, Código: 750060056.45, Descripción: BROCHES PARA ABROCHADORA DE OFICINA  Presentación:  CAJA</t>
  </si>
  <si>
    <t>40</t>
  </si>
  <si>
    <t>X 100 UNI 64/65</t>
  </si>
  <si>
    <t xml:space="preserve">BROCHES PARA ABROCHADORA DE OFICINA BROCHE METÁLICO 64 / 65 
</t>
  </si>
  <si>
    <t>CAJA X 100 UN</t>
  </si>
  <si>
    <t>BROCHES ABROCHADORA MIT 64 CAJA X 1000</t>
  </si>
  <si>
    <t>Renglón: 41, Código: 750060056.45, Descripción: BROCHES PARA ABROCHADORA DE OFICINA  Presentación:  CAJA</t>
  </si>
  <si>
    <t>41</t>
  </si>
  <si>
    <t>X 1000</t>
  </si>
  <si>
    <t>BROCHES OLAMI Nº 10/50 (Cajita x 1.000 broches)</t>
  </si>
  <si>
    <t>BROCHES PARA ABROCHADORA DE OFICINA BROCHE METÁLICO 10/50</t>
  </si>
  <si>
    <t xml:space="preserve">X 1000 UN </t>
  </si>
  <si>
    <t xml:space="preserve">BROCHES PARA ABROCHADORA DE OFICINA BROCHE METÁLICO 10/50   
 </t>
  </si>
  <si>
    <t>BROCHES GRAP 10/50 CAJA X 1000</t>
  </si>
  <si>
    <t>Renglón: 42, Código: 810040034.7, Descripción: CAJA DE ARCHIVO PLASTICO CORRUGADO  Presentación:  UNIDAD</t>
  </si>
  <si>
    <t>42</t>
  </si>
  <si>
    <t>CAJA ARCHIVO CARTON PH OFICIO 9 ( 38x28x12)</t>
  </si>
  <si>
    <t>BINDERPLUS</t>
  </si>
  <si>
    <t>12X25X32 MEDIDAS</t>
  </si>
  <si>
    <t>BINDER</t>
  </si>
  <si>
    <t>CAJA DE ARCHIVO PLASTICO CORRUGADO OFICIO 12</t>
  </si>
  <si>
    <t xml:space="preserve">CAJA DE ARCHIVO PLASTICO CORRUGADO ALTO 9 CM. Tamaño A4 
       </t>
  </si>
  <si>
    <t xml:space="preserve">CAJA DE ARCHIVO PLASTICO CORRUGADO ALTO 12 CM. TAMAÑO A4 
   </t>
  </si>
  <si>
    <t>Renglón: 43, Código: 810040034.7, Descripción: CAJA DE ARCHIVO PLASTICO CORRUGADO  Presentación:  UNIDAD</t>
  </si>
  <si>
    <t>43</t>
  </si>
  <si>
    <t>CAJA DE ARCHIVO DE CARTON OFICIO 12</t>
  </si>
  <si>
    <t xml:space="preserve">CAJA ARCHIVO PH CARTON OFICIO 12 (36X26X12) </t>
  </si>
  <si>
    <t xml:space="preserve">CAJA ARCHIVO PLASTICA OFICIO 12 AZUL TAPA VOLCADA (36X26X12) TIPA 
       </t>
  </si>
  <si>
    <t>CAJA DE ARCHIVO PLASTICO CORRUGADO TAMAÑO OFICIO 12</t>
  </si>
  <si>
    <t xml:space="preserve">CAJA DE ARCHIVO PLASTICO CORRUGADO ALTO 9 CM. TAMAÑO OFICIO 
   </t>
  </si>
  <si>
    <t>CAJA ARCHIVO OFICIO PLASTICO CORRUGADO AZUL</t>
  </si>
  <si>
    <t xml:space="preserve">CAJA DE ARCHIVO PLASTICO CORRUGADO ALTO 12 CM. TAMAÑO OFICIO 
   </t>
  </si>
  <si>
    <t>Renglón: 44, Código: 750090083.1, Descripción: CARPETA  Presentación:  UNIDAD</t>
  </si>
  <si>
    <t>44</t>
  </si>
  <si>
    <t>EQUIPO COMERCIAL</t>
  </si>
  <si>
    <t>REFORZADA</t>
  </si>
  <si>
    <t>CARPETA CRISTAL BASE OPACA EQUIPO COMERCIAL LUMA A4</t>
  </si>
  <si>
    <t>E. COM.</t>
  </si>
  <si>
    <t>CARPETA CRISTAL A4</t>
  </si>
  <si>
    <t xml:space="preserve">CARPETA CRISTAL A4    </t>
  </si>
  <si>
    <t>Renglón: 45, Código: 750090083.1, Descripción: CARPETA  Presentación:  UNIDAD</t>
  </si>
  <si>
    <t>45</t>
  </si>
  <si>
    <t>CARPETA CRISTAL BASE OPACA EQUIPO COMERCIAL LUMA OFICIO</t>
  </si>
  <si>
    <t>CARPETA CRISTAL OFICIO</t>
  </si>
  <si>
    <t>OFICIO REFORZADA</t>
  </si>
  <si>
    <t xml:space="preserve">CARPETA CRISTAL OFICIO    </t>
  </si>
  <si>
    <t>Renglón: 46, Código: 750150336.1, Descripción: CINTA ADHESIVA  Presentación:  UNIDAD</t>
  </si>
  <si>
    <t>46</t>
  </si>
  <si>
    <t xml:space="preserve">CINTA ADHESIVA CHICA ESCOLAR FINA 12 MM X 8 M 
   </t>
  </si>
  <si>
    <t>MEDIDA 12X8 CONDOR TRANSPARENTE ESCOLAR</t>
  </si>
  <si>
    <t xml:space="preserve">CINTA ADHESIVA CHICA ESCOLAR FINA 12 mm x 12 m 
   </t>
  </si>
  <si>
    <t>CCCINTA ADHESIVA CHICA ESCOLAR FINA 12 X 30 METROS</t>
  </si>
  <si>
    <t xml:space="preserve">CINTA ADHESIVA CHICA ESCOLAR FINA 12 mm x 60 m 
   </t>
  </si>
  <si>
    <t>CINTA ADJHESIVA RAPIFIX 12X30</t>
  </si>
  <si>
    <t>Renglón: 47, Código: 750080042.1, Descripción: CUADERNO  Presentación:  UNIDAD</t>
  </si>
  <si>
    <t>47</t>
  </si>
  <si>
    <t>AVON</t>
  </si>
  <si>
    <t>16X21 CM   42 HJ</t>
  </si>
  <si>
    <t xml:space="preserve">CUADERNO ESPIRAL CHICO (tipo escolar) - Rayado/cuadriculado- 16x21cm 40 HOJAS 
</t>
  </si>
  <si>
    <t>POTOSI</t>
  </si>
  <si>
    <t>CON ESPIRAL 16X21 CM</t>
  </si>
  <si>
    <t xml:space="preserve">CUADERNO ESPIRAL CHICO (tipo escolar) - Rayado/cuadriculado- 16x21cm 80 HOJAS 
</t>
  </si>
  <si>
    <t xml:space="preserve">CUADERNO AVON A5 16X21 84HS RAYA/CUADRO ESPIRAL    
    </t>
  </si>
  <si>
    <t xml:space="preserve">CUADERNO AVON A5 16X21 84HS RAYA/CUADRO ESPIRAL    
   </t>
  </si>
  <si>
    <t>Cuaderno Husares Trendy A5(16x21cm) T/flexible 80 Hojas</t>
  </si>
  <si>
    <t xml:space="preserve">Cuaderno Husares Trendy A5(16x21cm) T/flexible 80 Hojas  </t>
  </si>
  <si>
    <t>CUADERNO HUSARES ESPIRAL CHICO 16X21 X 80 HOJAS</t>
  </si>
  <si>
    <t>Renglón: 48, Código: 750080042.1, Descripción: CUADERNO  Presentación:  UNIDAD</t>
  </si>
  <si>
    <t>48</t>
  </si>
  <si>
    <t>CUADERNO AVON 29,7 ESPIRAL 84H raya/cuadro</t>
  </si>
  <si>
    <t>CUADERNO AVON 29,7 ESPIRAL 84H raya/cuadro con certificacion yungas</t>
  </si>
  <si>
    <t>CUADERNO ESPIRAL GRANDE (A4)- Rayado/cuadriculado 80 HOJAS</t>
  </si>
  <si>
    <t>TAPADA DURA CON ESPIRAL 100 HJ</t>
  </si>
  <si>
    <t>CUADERNO ESPIRAL GRANDE (A4)- Rayado/cuadriculado 120 HOJAS</t>
  </si>
  <si>
    <t>CUADERNO ESPIRAL GRANDE (A4 21 X 27 CM)- Rayado/cuadriculado 100 
HOJAS TAPA DURA</t>
  </si>
  <si>
    <t>TAPA DURA CON ESPIRAL 100 HJ</t>
  </si>
  <si>
    <t>Renglón: 49, Código: 750080042.1, Descripción: CUADERNO  Presentación:  UNIDAD</t>
  </si>
  <si>
    <t>49</t>
  </si>
  <si>
    <t>CUADERNO AVON 29,7 ESPIRAL 84H raya/cuadro certificacion yungas</t>
  </si>
  <si>
    <t>CUADERNO ESPIRAL GRANDE (Oficio)- Rayado/cuadriculado 80 HOJAS</t>
  </si>
  <si>
    <t>CUADERNO ESPIRAL GRANDE (Oficio)- Rayado/cuadriculado 120 HOJAS</t>
  </si>
  <si>
    <t xml:space="preserve">TAPA DURA 100 HJ C/ ESPIRAL </t>
  </si>
  <si>
    <t xml:space="preserve">CUADERNO ESPIRAL GRANDE (Oficio)- Rayado/cuadriculado  120 HOJAS TAPA DURA 
</t>
  </si>
  <si>
    <t>Renglón: 50, Código: 750120190.1, Descripción: CUTTER  Presentación:  UNIDAD</t>
  </si>
  <si>
    <t>50</t>
  </si>
  <si>
    <t>TAMAÑO CHICO</t>
  </si>
  <si>
    <t>CUTTER 9 MM PLASTICO</t>
  </si>
  <si>
    <t>CUTTER OLAMI PLASTICO AMARILLO 18MM</t>
  </si>
  <si>
    <t>CUTTER 18 MM PLASTICO</t>
  </si>
  <si>
    <t>KATANA</t>
  </si>
  <si>
    <t>TAMAÑO ANCHO</t>
  </si>
  <si>
    <t>Cutter reforzado grande- Mango de plástico/metálico - Ancho de hoja 
9 mm ALMA DE ACERO</t>
  </si>
  <si>
    <t xml:space="preserve">CUTTER PLASTICO C/ GUIA METALICA OLAMI 18MM - AMARILLO  
</t>
  </si>
  <si>
    <t>Cutter reforzado grande- Mango de plástico/metálico - Ancho de hoja 
18 mm</t>
  </si>
  <si>
    <t xml:space="preserve">CUTTER METALICO C/ GUIA METALICA OLAMI 18MM - AMARILLO  
</t>
  </si>
  <si>
    <t>CUCHILLA CUTTER EZCO 18 MM METAL REFORZADA</t>
  </si>
  <si>
    <t>Renglón: 51, Código: 750110024.7, Descripción: GOMA DE BORRAR BLANCA BLANDA  Presentación:  UNIDAD</t>
  </si>
  <si>
    <t>51</t>
  </si>
  <si>
    <t xml:space="preserve">BLANCA </t>
  </si>
  <si>
    <t xml:space="preserve">GOMA PARA LÁPIZ </t>
  </si>
  <si>
    <t>GOMA PARA LÁPIZ Y TINTA BLANCA Y GRIS</t>
  </si>
  <si>
    <t xml:space="preserve">GOMA DE BORRAR DOS BANDERAS BLANCA XU    
 </t>
  </si>
  <si>
    <t>GOMA DE BORRAR DUBI BLANCA XU</t>
  </si>
  <si>
    <t xml:space="preserve">GOMA DE BORRAR BLANCA BLANDA </t>
  </si>
  <si>
    <t>SKY</t>
  </si>
  <si>
    <t xml:space="preserve">GOMA BLANCA Y AZUL DE BORRAR LAPIZ Y TINTA  
</t>
  </si>
  <si>
    <t>GOMA BLANCA EZCO LAPIZ TECNICA</t>
  </si>
  <si>
    <t>Renglón: 52, Código: 750050035.18, Descripción: LAPIZ GRAFITO  Presentación:  UNIDAD</t>
  </si>
  <si>
    <t>52</t>
  </si>
  <si>
    <t>LAPIZ GRAFITO KEYROAD N°2 HB LIBRE DE MADERA ECOLOGICO-ACONDICIONAMIENTO CAJA 
X12</t>
  </si>
  <si>
    <t>LAPIZ DE GRAFITO CON GOMA</t>
  </si>
  <si>
    <t>GRADUACIONES VARIOS</t>
  </si>
  <si>
    <t>Renglón: 53, Código: 760010039.13, Descripción: LIBRO DE ACTAS  Presentación:  UNIDAD</t>
  </si>
  <si>
    <t>53</t>
  </si>
  <si>
    <t>100 HOJAS  200 FOLIOS</t>
  </si>
  <si>
    <t>LIBRO DE ACTAS 100 HOJAS</t>
  </si>
  <si>
    <t>LIBRO DE ACTAS GADRII 2 MANOS TAPA DURA COSIDO 100H 
200 FOLIOS NUMERADOS</t>
  </si>
  <si>
    <t>LIBRO DE ACTAS POTOSI CORONA 2M</t>
  </si>
  <si>
    <t>DNC SEGÚN IMAGEN ADJUNTA</t>
  </si>
  <si>
    <t xml:space="preserve">LIBRO DE ACTAS OFICIO - 100 HOJAS 200 FOLIOS  
      </t>
  </si>
  <si>
    <t>LIBRO DE ACTAS 150 HOJAS</t>
  </si>
  <si>
    <t>DNC SEGÚN IAGEN ADJUNTA</t>
  </si>
  <si>
    <t xml:space="preserve">LIBRO DE ACTAS OFICIO - 200 HOJAS 400 FOLIOS  
      </t>
  </si>
  <si>
    <t>200 PAGINAS 400 FOLIOS</t>
  </si>
  <si>
    <t>LIBRO DE ACTAS 200 HOJAS</t>
  </si>
  <si>
    <t xml:space="preserve">ALIBRO DE ACTAS 100 HOJAS APAISADO TRAVES </t>
  </si>
  <si>
    <t>Renglón: 54, Código: 750040009.6, Descripción: MARCADOR PARA PIZARRA ACRILICA VARIOS COLORES  Presentación:  UNIDAD</t>
  </si>
  <si>
    <t>54</t>
  </si>
  <si>
    <t>FILGO 068 COLORES VARIOS</t>
  </si>
  <si>
    <t>MARCADOR PARA PIZARRA ACRILICA NEGRO</t>
  </si>
  <si>
    <t xml:space="preserve">MARCADOR PARA PIZARRA ACRILICA VARIOS COLORES, NEGRO, AZUL, ROJO, VERDE 
</t>
  </si>
  <si>
    <t xml:space="preserve">MARCADOR PARA PIZARRA ACRILICA VARIOS COLORES NEGRO, ROJO , VERDE 
</t>
  </si>
  <si>
    <t>MARCADOR PARA PIZARRA OLAMI RECARGABLE COLORES VARIOS</t>
  </si>
  <si>
    <t>MARCADOR PIZARRA ACRILICA VS COLORES EZCO</t>
  </si>
  <si>
    <t>Renglón: 55, Código: 750150102.19, Descripción: NOTAS AUTOADHESIVAS  Presentación:  BLOCK</t>
  </si>
  <si>
    <t>55</t>
  </si>
  <si>
    <t>NOTAS AUTOADHESIVAS Presentación: BLOCK 75 X 75</t>
  </si>
  <si>
    <t xml:space="preserve">NOTA AUTOADHESIVA EZCO E-654 75X75 AMARILLO 100H    
    </t>
  </si>
  <si>
    <t>MEDIDA 100X75 MM</t>
  </si>
  <si>
    <t>NOTAS ADHESIVAS EZCO 50X75</t>
  </si>
  <si>
    <t xml:space="preserve">Marca  Ezco  Forma: Rectángulo  Hojas por block: 
100  Largo x Ancho: 50 mm x 75 mm 
</t>
  </si>
  <si>
    <t>NOTAS AUTOADHESIVAS Presentación: BLOCK 75 X 100</t>
  </si>
  <si>
    <t>NOTAS ADHESIVAS EZCO 75X100 E-657 - BLOCK 100 HOJAS</t>
  </si>
  <si>
    <t>Renglón: 56, Código: 750150102.19, Descripción: NOTAS AUTOADHESIVAS  Presentación:  BLOCK</t>
  </si>
  <si>
    <t>56</t>
  </si>
  <si>
    <t>NOTAS AUTOADHESIVAS Presentación: BLOCK 50 X 75</t>
  </si>
  <si>
    <t xml:space="preserve">NOTA AUTOADHESIVA EZCO E-656 50 X 75 AMARILLO 100 HOJAS 
</t>
  </si>
  <si>
    <t>MEDIDA 75X 75 MM</t>
  </si>
  <si>
    <t xml:space="preserve">NOTAS ADHESIVAS 75X75 </t>
  </si>
  <si>
    <t>Renglón: 57, Código: 750150102.19, Descripción: NOTAS AUTOADHESIVAS  Presentación:  BLOCK</t>
  </si>
  <si>
    <t>57</t>
  </si>
  <si>
    <t>MEDIDA 40X50 MM</t>
  </si>
  <si>
    <t>NOTAS AUTOADHESIVAS Presentación: BLOCK 40 X 50 APROX</t>
  </si>
  <si>
    <t xml:space="preserve">NOTA AUTOADHESIVA EZCO E-653 40X50 AMARILLO 100H </t>
  </si>
  <si>
    <t>MEDIDA 50X75</t>
  </si>
  <si>
    <t xml:space="preserve">BANDERITAS SEÑALADORA DE COLOR 12 X 44 )125 FILMS AUTOADHESIVOS 
</t>
  </si>
  <si>
    <t xml:space="preserve">NOTAS ADHESIVAS CHICAS BLOCK X 400 HOJAS - COLORES VARIOS 
   </t>
  </si>
  <si>
    <t xml:space="preserve">NOTAS ADHESIVAS CHICAS - BLOCK X 400 HOJAS UN COLOR 
   </t>
  </si>
  <si>
    <t>Renglón: 58, Código: 750150346.7, Descripción: PERFORADORA DE PAPEL METALICA  Presentación:  UNIDAD</t>
  </si>
  <si>
    <t>58</t>
  </si>
  <si>
    <t>METALICA 8/10 HJ</t>
  </si>
  <si>
    <t>PERFORADORA DE PAPEL METALICA 8-10 HOJAS</t>
  </si>
  <si>
    <t>METALICA 15/18HJ</t>
  </si>
  <si>
    <t>PERFORADORA DE PAPEL METALICA - Para 15-20 hojas</t>
  </si>
  <si>
    <t>METALICA 20 HJ</t>
  </si>
  <si>
    <t>PERFORADORA OLAMI 20 HOJAS</t>
  </si>
  <si>
    <t>PERFORADORA DE PAPEL METALICA - Para 30 hojas</t>
  </si>
  <si>
    <t>OTA</t>
  </si>
  <si>
    <t>MATERIAL HIERRO CON BASE DE MADERA</t>
  </si>
  <si>
    <t>SUPER BS</t>
  </si>
  <si>
    <t>PERFORADORA DE PAPEL METALICA CON BASE DE MADERA</t>
  </si>
  <si>
    <t>Renglón: 59, Código: 750150350.1, Descripción: REGLA  Presentación:  UNIDAD</t>
  </si>
  <si>
    <t>59</t>
  </si>
  <si>
    <t>ACRILICA 20 CM</t>
  </si>
  <si>
    <t>regla pizzini 15 cm acrilico</t>
  </si>
  <si>
    <t>REGLA 20 CM</t>
  </si>
  <si>
    <t>REGLA 30 CM</t>
  </si>
  <si>
    <t xml:space="preserve">GEO </t>
  </si>
  <si>
    <t>REGLA PLASTICA GEO/UTIL UNO 30 CM</t>
  </si>
  <si>
    <t xml:space="preserve">REGLA ACRILICA Medidas varias. 10, 20 Y 30 CM. SE 
COTIZA CADA REGLA        
</t>
  </si>
  <si>
    <t>REGLA ACRILICA 40 CM</t>
  </si>
  <si>
    <t>Renglón: 60, Código: 750140068.4, Descripción: SACAPUNTAS  Presentación:  UNIDAD</t>
  </si>
  <si>
    <t>60</t>
  </si>
  <si>
    <t>Sacapuntas plástico transparente generico</t>
  </si>
  <si>
    <t>PLASTICO ESCOLAR</t>
  </si>
  <si>
    <t>SACAPUNTAS DE PLÁSTICO -ESCOLAR</t>
  </si>
  <si>
    <t>SACAPUNTAS PLASTICO FILGO PINTO BLOCK</t>
  </si>
  <si>
    <t>SACAPUNTAS FILGO BLOCK PLASTICO SURTIDO X72U.</t>
  </si>
  <si>
    <t xml:space="preserve"> Marca Filgo  - Modelo: Block  - Orificio 
8mm</t>
  </si>
  <si>
    <t>KEYROAD OLAMI</t>
  </si>
  <si>
    <t>SACAPUNTAS PLASTICO CON DEPOSITO</t>
  </si>
  <si>
    <t>Renglón: 61, Código: 750140068.4, Descripción: SACAPUNTAS  Presentación:  UNIDAD</t>
  </si>
  <si>
    <t>61</t>
  </si>
  <si>
    <t>METALICO ESCOLAR</t>
  </si>
  <si>
    <t>SACAPUNTAS</t>
  </si>
  <si>
    <t>SACAPUNTAS METALICO</t>
  </si>
  <si>
    <t>SACAPUNTA METAL 1 ORIFICIO keyroad</t>
  </si>
  <si>
    <t>SACAPUNTA METAL 1 ORIFICIOkeyroad</t>
  </si>
  <si>
    <t>SACAPUNTAS METALICO EZCO REFORZADO</t>
  </si>
  <si>
    <t>SACAPUNTAS METAL MAPED</t>
  </si>
  <si>
    <t>Marca: Maped  Modelo: sacapuntas metal  Material: Metal  
Cantidad de orificios: 1  Pesentación: caja x20</t>
  </si>
  <si>
    <t>Renglón: 62, Código: 750150355.4, Descripción: TIJERA HOJA METALICA 20 CM HOJA  Presentación:  UNIDAD</t>
  </si>
  <si>
    <t>62</t>
  </si>
  <si>
    <t xml:space="preserve">TIJERA OLAMI STANDARD 16 CM </t>
  </si>
  <si>
    <t>TIJERA HOJA METALICA ACERO INOXIDABLE 16 CM</t>
  </si>
  <si>
    <t>17 CM ACEO INOX DIESTROS</t>
  </si>
  <si>
    <t>TIJERA HOJA METALICA ACERO INOXIDABLE 17,5 CM</t>
  </si>
  <si>
    <t>TIJERA HOJA METALICA ACERO INOXIDABLE 12,7 CM PARA ZURDOS</t>
  </si>
  <si>
    <t>21 CM METALICA ACERO INOX DIESTROS</t>
  </si>
  <si>
    <t>TIJERA HOJA METALICA ACERO INOXIDABLE 21 CM</t>
  </si>
  <si>
    <t>TIJERA EZCO INNOVA 21 CM</t>
  </si>
  <si>
    <t>TIJERA HOJA METALICA ACERO INOXIDABLE 24 CM REFORZADA</t>
  </si>
  <si>
    <t>Renglón: 63, Código: 750150325.17, Descripción: TINTA PARA SELLO METALICO  Presentación:  ENVASE</t>
  </si>
  <si>
    <t>63</t>
  </si>
  <si>
    <t>POTE X 35 CC</t>
  </si>
  <si>
    <t>TINTA PARA SELLOS AL AGUA 30 cc  - NEGRA 
- ROJA - AZUL</t>
  </si>
  <si>
    <t>POTE X 60 CC</t>
  </si>
  <si>
    <t>TINTA PARA SELLOS AL AGUA 60 cc  - NEGRA 
- ROJA - AZUL</t>
  </si>
  <si>
    <t>Tinta sello goma Pagoda negra/roja/azul 60 cc</t>
  </si>
  <si>
    <t xml:space="preserve">Tinta sello goma Pagoda negra/roja/azul 60 cc  </t>
  </si>
  <si>
    <t>POTE X 250 CC</t>
  </si>
  <si>
    <t>POTE X 500 CC</t>
  </si>
  <si>
    <t>https://tam.com.ar/ficha-14-abrochadora-mit-21-6-21-8-pinza-pintada-para-20h?gad_source=4&amp;gclid=Cj0KCQjwh7K1BhCZARIsAKOrVqGJ-Du1cC4z2mAPOHnvC4LED95dSVlFZOmDRlGLBvEJ6Ms1x12ji2saAvBpEALw_wcB</t>
  </si>
  <si>
    <t>https://www.libreriaelangel.com.ar/abrochadora-pinza-grap-216-pintada-caja-de-broches-x5000/p/MLA27594020?pdp_filters=category%3AMLA69564%7Cseller_id%3A787713801%7Citem_id%3AMLA1393715005&amp;utm_campaign=darwin_ss&amp;utm_source=google&amp;utm_medium=cpc</t>
  </si>
  <si>
    <t>https://mayraregalos.mitiendanube.com/productos/abrochadora-olami-mini-pinza-metalica-n21-6-n26-6/</t>
  </si>
  <si>
    <t>https://improstock.com.ar/producto/adhesivo-vinilico-multi-proposito-extra-fuerte-elmers-118ml-x-unidad/?gclid=Cj0KCQjwiZqhBhCJARIsACHHEH8kQj8D2yaALY1HnQx6OdbGNolz7NHeNFM_4z2q9ay-wLLhvOlLYjYaAsFYEALw_wcB</t>
  </si>
  <si>
    <t>https://mandarinalibreria.empretienda.com.ar/accesorios-escritorio/plasticola-sta-100-gramos</t>
  </si>
  <si>
    <t>https://www.libreriapopurri.com.ar/productos/plasticola-x-100gr-senorita/</t>
  </si>
  <si>
    <t>https://www.laeditorial.com.ar/escolar/72832-adhesivo-acuarel-cola-para-el-cole-x30gr-col0030</t>
  </si>
  <si>
    <t>https://morydi.smartycart.com.ar/catalogo/3516439</t>
  </si>
  <si>
    <t>https://www.gamaproductos.com.ar/prod/adhesivo-vinilico-acuarel-50grs-acuarel-9473/</t>
  </si>
  <si>
    <t>https://www.librerialuro.com.ar/catalog/product/view/id/9211/s/adhesivo-vinilico-acuarel-pp-ef0012/category/393/</t>
  </si>
  <si>
    <t>https://www.resmas.com.ar/bibliorato-oficio-carpeta-oficina-carton-gris-1calidad/p/MLA26773257?pdp_filters=seller_id:166458456#position=1&amp;search_layout=stack&amp;type=item&amp;tracking_id=884f1783-14f1-40a7-a28c-45e8ba65d1e3</t>
  </si>
  <si>
    <t>https://www.mercadolibre.com.ar/bibliorato-o-registrador-meli-a4-lomo-ancho/p/MLA29262948?pdp_filters=item_id:MLA1408128401#is_advertising=true&amp;searchVariation=MLA29262948&amp;position=2&amp;search_layout=stack&amp;type=pad&amp;tracking_id=55613883-79a8-4526-9f36-9b000bbe16d1&amp;is_advertising=true&amp;ad_domain=VQCATCORE_LST&amp;ad_position=2&amp;ad_click_id=NGJiMzZjOGMtZjA0Yi00MWE0LTkyMzItMmRlZmQ3Zjc4ZDhi</t>
  </si>
  <si>
    <t>https://www.librerialerma.com.ar/productos/bibliorato-oficio-avios/</t>
  </si>
  <si>
    <t>https://www.resmas.com.ar/bibliorato-avios-a4-marmolado-gris/p/MLA28111169?pdp_filters=seller_id%3A166458456#position=2&amp;search_layout=stack&amp;type=item&amp;tracking_id=715d1b24-9dab-49a4-aae7-a982d65e348b</t>
  </si>
  <si>
    <t>https://www.libreriapopurri.com.ar/productos/bibliorato-registrado-a4-clasico/</t>
  </si>
  <si>
    <t>https://www.tomy.com.ar/559-bibliorato-setter-a4/p</t>
  </si>
  <si>
    <t>https://www.elauditor.com.ar/boligrafo-filgo-ginzo-azul-retractil.html</t>
  </si>
  <si>
    <t>https://www.tomy.com.ar/1904-boligrafo-bic-rondo-1mmazul/p</t>
  </si>
  <si>
    <t>https://dvdistribuidora.com.ar/productos/boligrafo-retractil-punta-de-1mm-fast-grip-filgo/</t>
  </si>
  <si>
    <t>https://www.elauditor.com.ar/index.php/boligrafo-filgo-ginzo-negro-retractil.html</t>
  </si>
  <si>
    <t>https://www.centroperez.com.ar/boligrafo-consul-trio-negro-130518</t>
  </si>
  <si>
    <t>https://www.tomy.com.ar/1905-boligrafo-bic-rondo-1mmnegro/p</t>
  </si>
  <si>
    <t>https://www.redlibrera.com/p/broche-ezco-para-abrochadora-26%252f6-%252d-21%252f6-x-1000--x-10-unid.-cod.-304003</t>
  </si>
  <si>
    <t>https://www.tintaamarilla.com.ar/productos/broches-ezco-n-24-6-x-1000/</t>
  </si>
  <si>
    <t>https://ofishop.com/libreria/broches-grap-21-6-caja-de-1000-unidades--1146</t>
  </si>
  <si>
    <t>https://dvdistribuidora.com.ar/productos/broches-para-abrochadora-nro-21-6-26-6-x-1000-broches-olami/</t>
  </si>
  <si>
    <t>https://www.laeditorial.com.ar/comercial/51376-broches-olami-n21-6-x-1000-un-bro266-6953766301468</t>
  </si>
  <si>
    <t>https://elestanco.com.ar/productos/broches-n-21-6-26-6-x1000-olami/?variant=620401868&amp;pf=mc</t>
  </si>
  <si>
    <t>https://mendoza.mixdecompras.com/index.php?id_product=362&amp;id_product_attribute=0&amp;rewrite=carpvelox-cartul&amp;controller=product</t>
  </si>
  <si>
    <t>https://www.tomy.com.ar/1856-carpeta-util-of-caratula-ofceleste/p?idsku=1856&amp;gclid=Cj0KCQjwiIOmBhDjARIsAP6YhSVT7edZ9cZfvfngnQsRsYVLyZ5lqCs2lHX79AyLmmg_cAJ-R3W1mJEaAh1kEALw_wcB</t>
  </si>
  <si>
    <t>https://www.elauditor.com.ar/index.php/carpeta-caratula-congreso-cartulina-oficio-amarillo-240g.html</t>
  </si>
  <si>
    <t>https://www.laeditorial.com.ar/escolar/69089-carpeta-the-pel-colgante-5-posiciones-movil-4095?gad_source=4&amp;gclid=CjwKCAjw5v2wBhBrEiwAXDDoJeS--WmMfzRqzs1nm540E-1MG--ZXR1EWTPCLe5VC3pN47TyhqgzCBoCh5AQAvD_BwE</t>
  </si>
  <si>
    <t>https://www.elauditor.com.ar/carpeta-colgante-nepaco-5-posiciones-moviles.html?gad_source=1&amp;gclid=CjwKCAjw5v2wBhBrEiwAXDDoJYN_o7l_0yNHus-FjPvw420HhO7ouqRFksetnOS9uWOfrMxH6KTyyxoC384QAvD_BwE</t>
  </si>
  <si>
    <t>https://www.tomy.com.ar/93-carpeta-colgante-oficio-visor-movil/p?idsku=93&amp;gad_source=1&amp;gclid=CjwKCAjw5v2wBhBrEiwAXDDoJRs7ntL-j-V4Z0-OLc8LhbcRo7s9uYimbD8yXbByhhIkSnOrsAGubRoCAdwQAvD_BwE</t>
  </si>
  <si>
    <t>https://www.elauditor.com.ar/carpeta-ezco-fibra-negra-oficio-2x40cm.html?gad_source=4&amp;gclid=CjwKCAjw5v2wBhBrEiwAXDDoJRoAxEqF4HbC1bSxhlyn3ZRIzsWHeQqKdm18kYKdMHLw26EPsruZwhoCoFkQAvD_BwE</t>
  </si>
  <si>
    <t>https://www.tomy.com.ar/100-carpeta-2-30-redfibra-negra-esquelita/p?idsku=100&amp;gad_source=4&amp;gclid=CjwKCAjw5v2wBhBrEiwAXDDoJXyCaPeq20BGcKl6qIEcr2nmRalcpFK3szZYzL3GAkzJjwVJSjscAxoCMGcQAvD_BwE</t>
  </si>
  <si>
    <t>https://tam.com.ar/ficha-1325-carpeta-fibra-negra-oficio-2-anillos-aro-40-mm?gad_source=4&amp;gclid=CjwKCAjw5v2wBhBrEiwAXDDoJaX0fHCje_NsOHaWC75yiPPCeH_6sCnKOCLhzBTiAgBVNHG627W9choCllIQAvD_BwE</t>
  </si>
  <si>
    <t>https://www.elauditor.com.ar/cinta-adhesiva-stiko-strap-12-mm-por-30-mts.html</t>
  </si>
  <si>
    <t>https://www.laeditorial.com.ar/comercial/66341-cinta-stiko-12x30-58764?gad_source=1&amp;gclid=CjwKCAjw5v2wBhBrEiwAXDDoJT3QzU6zi39kehluLVAvXy5XUZiYKPhRaZBRzCqcvBYTdzF56l8gfBoC1EcQAvD_BwE</t>
  </si>
  <si>
    <t>https://www.centroperez.com.ar/cinta-adhesiva-stiko-strap-12x30-8011?gad_source=4&amp;gclid=CjwKCAjw5v2wBhBrEiwAXDDoJc0HRc4LQLWvyhIq6kPf8dTmBUSV137-PTWD4XKzsKRSeSS2aVww6RoCJlcQAvD_BwE</t>
  </si>
  <si>
    <t>https://www.elauditor.com.ar/cuaderno-avon-16x21-espiral-84h-cm.html?gad_source=4&amp;gclid=CjwKCAjw5v2wBhBrEiwAXDDoJaVfK74vNc_KVSAyGO936wrlvSdiF_1EcPqyFU-csDuiWjfqGc7UHBoCoaYQAvD_BwE</t>
  </si>
  <si>
    <t>https://lineasfotocopias2.mitiendanube.com/productos/cuaderno/?variant=819400846&amp;pf=mc&amp;srsltid=AfmBOopMK-cFzGum2IJxi1xVR1U4NyjVCD0_8imqU1zq32Za2eSfW_bY2Kw</t>
  </si>
  <si>
    <t>https://www.newoffice.com.ar/productos/cuaderno-triunfante-cuadriculado-x-80-hojas-con-espiral/?pf=gs&amp;variant=352864458&amp;srsltid=AfmBOopNjIjfGYmTggIDwlFrmEUpWIyhbbUXoBCKsbZY_6na5JagFp70GIA</t>
  </si>
  <si>
    <t>https://www.camaronbrujo.com/cuaderno-a4-120-hjs?srsltid=AfmBOopvBfyEKlhG3Da5SRHPJrniL-ZmooJb_QfQ9PUDFlmCLTMtvXQIvjk</t>
  </si>
  <si>
    <t>https://articulo.mercadolibre.com.ar/MLA-1108126298-cuaderno-a4-maraton-t-flexible-espiral-21x27cm-100-hojas-_JM?matt_tool=38087446&amp;utm_source=google_shopping&amp;utm_medium=organic</t>
  </si>
  <si>
    <t>https://www.libreriateorema.com.ar/productos/cuaderno-29-7-cuadriculado-120h-mis-apuntes-citas/?variant=785079638&amp;pf=mc</t>
  </si>
  <si>
    <t>https://www.papeleralaslomas.com.ar/prod/id=5182/GlobalBluePoint-ERP.aspx#gps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</si>
  <si>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</si>
  <si>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https://articulo.mercadolibre.com.ar/MLA-742795890-etiquetas-autoadhesivas-de-64-x-34-cm-100-hojas-a4-_JM?variation=#reco_item_pos=0&amp;reco_backend=ranker_v2-vip-v2p_marketplace&amp;reco_backend_type=low_level&amp;reco_client=vip-v2p&amp;reco_id=0ad622fa-26b0-41ef-b5d9-05c6b968d1bf</t>
  </si>
  <si>
    <t>https://www.elauditor.com.ar/folios-liggo-a4-cristal-polipropileno-40-micrones-por-10-unidades.html?gad_source=1&amp;gclid=CjwKCAjw5v2wBhBrEiwAXDDoJZa7KB_cPsPTB9khT9IrLz16a6vUPpCoJJZTfiCeT984JXq4QwZlbRoC1ukQAvD_BwE</t>
  </si>
  <si>
    <t>https://www.tomy.com.ar/2498-folio-a4-polipropileno-x100u-opp/p?idsku=2498&amp;gad_source=1&amp;gclid=CjwKCAjw5v2wBhBrEiwAXDDoJZ2cyJ4ZT1HGs_bhUmZL93QPzeVRrqetTdk3aDPTVIF7sX5wueIsJxoCjocQAvD_BwE</t>
  </si>
  <si>
    <t>https://www.mercadolibre.com.ar/folios-oficio-luma-comercial-x-100/p/MLA25829655?pdp_filters=category:MLA105433#searchVariation=MLA25829655&amp;position=2&amp;search_layout=grid&amp;type=product&amp;tracking_id=2d6f86ce-e293-4a1f-879e-5e19ee64d2ec</t>
  </si>
  <si>
    <t>https://papeleriaentrerios.com/producto/folio-liggo-oficio-standard-35-mic-x-100-1029403</t>
  </si>
  <si>
    <t>https://articulo.mercadolibre.com.ar/MLA-831478956-folios-oficio-luma-comercial-x-100-_JM#position=4&amp;search_layout=grid&amp;type=item&amp;tracking_id=3e672c5b-d700-4428-bd08-fb56f36904c1</t>
  </si>
  <si>
    <t>https://libreriaintegralmaya.mercadoshops.com.ar/MLA-1399782579-folios-folio-oficio-40-micrones-pack-x-100u-luma-_JM?gad_source=1&amp;gclid=Cj0KCQjwiYOxBhC5ARIsAIvdH53-w0ExQWhcFelkGNSXbnNKITmq91yQrQACdxI1DdWSpzOSxoDoAC0aAkPqEALw_wcB</t>
  </si>
  <si>
    <t>https://www.mercadolibre.com.ar/lapices-de-colores-penmac-por-12-unidades/p/MLA24266571#searchVariation=MLA24266571&amp;position=1&amp;search_layout=stack&amp;type=product&amp;tracking_id=e9de47f6-d8ec-4366-a664-c5f040d3058c</t>
  </si>
  <si>
    <t>https://libreriakoky.com/productos/lapices-filgo-x12-colores/</t>
  </si>
  <si>
    <t>https://ofishop.com/escritura/lapiz-corrector-ezco-7ml--974</t>
  </si>
  <si>
    <t>https://www.tintaamarilla.com.ar/productos/corrector-ezco-lapiz/</t>
  </si>
  <si>
    <t>https://www.resmas.com.ar/MLA-1385429543-lapiz-corrector-filgo-7-ml-trazo-fluido-corregi-y-segui-_JM#position=5&amp;search_layout=stack&amp;type=item&amp;tracking_id=2c317373-9f51-477f-97ab-97da374d918b</t>
  </si>
  <si>
    <t>https://www.tomy.com.ar/1771-lapices-faber-castell-x-12-largos--3-lapices/p?idsku=1771&amp;gclid=CjwKCAiAyfybBhBKEiwAgtB7fpxX7MHn8mY_gy1qcB9qCwMEVvFxvvTOG2GNz-mBFgRwmOP5lihzYhoCwa4QAvD_BwE</t>
  </si>
  <si>
    <t>https://www.tomy.com.ar/357-lapiz-grafito-bic-evolution-hb/p?idsku=357&amp;gclid=CjwKCAiA7IGcBhA8EiwAFfUDsaAY7ZRSTM6EkfX0oCdc8rQvp2eC6fwtznYqeniOK-JUNbhTAAquXRoCOGkQAvD_BwE</t>
  </si>
  <si>
    <t>https://articulo.mercadolibre.com.ar/MLA-851469761-lapiz-de-grafito-negro-pinto-filgo-hb-n2-pack-x-4-unidades-_JM#position=10&amp;search_layout=grid&amp;type=item&amp;tracking_id=cb89090f-91a6-42e6-b8c6-bcd2f4a80cbd</t>
  </si>
  <si>
    <t>https://www.libreriapapelandia.com.ar/productos/lapiz-grafito-filgo-pinto-hb-nro-2-x12-unid/?variant=893228109&amp;pf=mc</t>
  </si>
  <si>
    <t>https://distribuidorara.mercadoshops.com.ar/caja-x12-marcador-permanente-filgo-strong-040-fino-1mm-negro/p/MLA28710151?pdp_filters=category:MLA69567%7Cseller_id:1913330</t>
  </si>
  <si>
    <t>https://www.laeditorial.com.ar/escolar/74953-marcador-filgo-perm-doble-punta-x12-gris-allym-e12</t>
  </si>
  <si>
    <t>https://distribuidoraalpaso.mitiendanube.com/productos/marcador-filgo-permanente-o61-x12-azul/?variant=668604000&amp;pf=mc&amp;srsltid=AfmBOopl2Ur42XqhQLOKV_MY-ZNR9375Bahwn5XClAcGtITffI4XWhyAg2A</t>
  </si>
  <si>
    <t>https://www.tomy.com.ar/3710-resaltador-talbot-t50-amarillo/p?idsku=3710&amp;gad_source=4&amp;gclid=Cj0KCQjw8MG1BhCoARIsAHxSiQmUjPtDKaqraqJF4H9erP03sSuRiK_aD-T-FRIdEBKN7KeXVb-OeMEaAiuvEALw_wcB</t>
  </si>
  <si>
    <t>https://platerito.com.ar/productos/resaltadores-text-marker-pastel-filgo/?variant=361184595&amp;pf=mc</t>
  </si>
  <si>
    <t>https://tam.com.ar/ficha-341-resaltador-filgo-trabi-flash-amarillo?gad_source=1&amp;gclid=Cj0KCQjwiYOxBhC5ARIsAIvdH53Z8ShsYkxeSQ4gvCStWqkoY5rjNdPq0LyIAGtM7tqLXPZOiGu2FPkaAikyEALw_wcB</t>
  </si>
  <si>
    <t>https://www.tomy.com.ar/489-resma-autor-70grs21x29-7-a4/p?idsku=489&amp;gad_source=1&amp;gclid=Cj0KCQjwiYOxBhC5ARIsAIvdH52rUdWd1pXuambAlmT7gS_kd_2SyMiuK1DznsiQdJ9U2WzrrACHG3MaAgzdEALw_wcB</t>
  </si>
  <si>
    <t>https://www.elauditor.com.ar/resma-autor-duplicacion-a4-70g-500-hojas.html?gad_source=1&amp;gclid=Cj0KCQjwiYOxBhC5ARIsAIvdH50lfbSmCFWDaF-rot0GTXh8af6Gz1TZkuIFT1-2EAONCXUgUm-YdqcaAp9uEALw_wcB</t>
  </si>
  <si>
    <t>https://tam.com.ar/carrito</t>
  </si>
  <si>
    <t>https://www.tomy.com.ar/491-resma-autor-75grs21x29-7-a4/p?idsku=491&amp;gad_source=1&amp;gclid=Cj0KCQjwiYOxBhC5ARIsAIvdH51xmjjkT7G5pSAqGdy9VMVjtWTD3_wF-bnDm8VRcuBLefrf_yhLTfQaAhRuEALw_wcB</t>
  </si>
  <si>
    <t>https://www.marcomp.com.ar/MLA-1790446676-resma-autor-a4-multifuncion-de-500-hojas-de-75g-blanco-x-uni-_JM?variation=182953607573&amp;gad_source=1&amp;gclid=Cj0KCQjw8MG1BhCoARIsAHxSiQkkQsDDZ0c3h1B40-mRFeW0EFIhEdulzMvmaDIoRaqKFNLTSKJ5ickaArvZEALw_wcB</t>
  </si>
  <si>
    <t>https://www.elauditor.com.ar/resma-autor-a4-75g-500-hojas.html?gad_source=1&amp;gclid=Cj0KCQjwiYOxBhC5ARIsAIvdH51z46-hQEaKl9ZKaZGAYF3l3IxxFG9iKDgjDLhebE_MzhRBpG3CYOoaAsW8EALw_wcB</t>
  </si>
  <si>
    <t>https://www.tomy.com.ar/494-resma-autor-80grs21x29-7-a4/p?idsku=494&amp;gclid=CjwKCAjw67ajBhAVEiwA2g_jEP34SRghX16y3O-6DUq-UzGle61_1XK83-sv8OeyXZ7uwKD5bjHqIBoCbeIQAvD_BwE</t>
  </si>
  <si>
    <t>https://www.buronet.com.ar/resma-ledesma-autor-multifuncion-a4-80-gm2-500-hojas-color-blanco/p/MLA26314932?pdp_filters=category%3AMLA416632%7Cseller_id%3A63110073%7Citem_id%3AMLA1616917694</t>
  </si>
  <si>
    <t>https://www.elauditor.com.ar/resma-autor-a4-80g-500-hojas.html?gad_source=1&amp;gclid=Cj0KCQjwiYOxBhC5ARIsAIvdH53xVlhXCmyVSsnBrU7usVnETu02-rS2F4OmPxtVsjNBl6hMb298XGgaAivlEALw_wcB</t>
  </si>
  <si>
    <t>https://papeleriaentrerios.com/producto/resma-ledesma-autor-oficio-75g-1022457</t>
  </si>
  <si>
    <t>https://alotempresas.com.ar/product.asp?sku=RMALEAU75O&amp;tracking=COLECCION%5FID%5F534&amp;</t>
  </si>
  <si>
    <t>https://axa.com.ar/webaxa/resmas/552-resma-ledesma-autor-oficio-multifuncion-de-75-grs-7792540231213.html</t>
  </si>
  <si>
    <t>https://papeleriaentrerios.com/producto/resma-ledesma-autor-oficio-80g-1022443</t>
  </si>
  <si>
    <t>https://www.elauditor.com.ar/resma-autor-oficio-legal-80g-500-hojas.html?gad_source=1&amp;gclid=Cj0KCQjwiYOxBhC5ARIsAIvdH52b7Jp3UcZn7gYxPQxMDEXAuGcsudHt02djUX6XSXca7xZvcDzgm-caAuG0EALw_wcB</t>
  </si>
  <si>
    <t>https://libreriaslevalle.com/resmas/1256-resma-papel-oficio-x500-hojas-de-80-grs-autor-ledesma.html</t>
  </si>
  <si>
    <t>https://www.centroperez.com.ar/regla-pizzini-n%C2%BA1712-20cm-blister-x1-76236?gad_source=1&amp;gclid=Cj0KCQjw8MG1BhCoARIsAHxSiQlMC1kA5hxDjFytr5nU-nenIKU5lFCL6v5rAUj1xQKIMEf5VEQBqOQaAlROEALw_wcB</t>
  </si>
  <si>
    <t>https://www.libreriaconstitucion.com/product-page/regla-pizzini-20-cm-x-1-u</t>
  </si>
  <si>
    <t>https://www.liderartelibreria.com.ar/MLA-910305241-regla-pizzini-20cm-transparente-_JM</t>
  </si>
  <si>
    <t>https://www.cleanlab.com.ar/MLA-907541742-sobres-manila-cheque-13x19cm-papel-madera-n1-p-x-100-sobres-_JM?variation=75771453596&amp;gad_source=1&amp;gclid=Cj0KCQjwiYOxBhC5ARIsAIvdH53Y65qS15ySflqk4mpgO8CtpoS3n4iDcsOPI5m_3QXL953bi_30AtEaAogCEALw_wcB</t>
  </si>
  <si>
    <t>https://articulo.mercadolibre.com.ar/MLA-1163529286-13x19-cm-100-unidades-sobres-manila-madera-kraft-80gr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5310075853&amp;matt_product_id=MLA1163529286&amp;matt_product_partition_id=2162466313611&amp;matt_target_id=aud-1925157273100:pla-2162466313611&amp;cq_src=google_ads&amp;cq_cmp=14508409322&amp;cq_net=g&amp;cq_plt=gp&amp;cq_med=pla&amp;gad_source=1&amp;gclid=Cj0KCQjwiYOxBhC5ARIsAIvdH53N1eDJOzrKjy8cqW-XAXNASkdRh5gpa1347thTxjIn_hJBabhBLncaAtMhEALw_wcB</t>
  </si>
  <si>
    <t>https://distriaires.mercadoshops.com.ar/MLA-842433377-sobre-bolsa-manila-madera-marron-13-x-19-cm-paq-x-100-_JM</t>
  </si>
  <si>
    <t>https://articulo.mercadolibre.com.ar/MLA-1124651227-sobres-manila-a4-carta-24-x-30-cm-papel-madera-paq-x-50-u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247674885&amp;matt_product_id=MLA1124651227&amp;matt_product_partition_id=2162466313611&amp;matt_target_id=aud-1925157273100:pla-2162466313611&amp;cq_src=google_ads&amp;cq_cmp=14508409322&amp;cq_net=g&amp;cq_plt=gp&amp;cq_med=pla&amp;gad_source=1&amp;gclid=Cj0KCQjwiYOxBhC5ARIsAIvdH53rrEBYydP6gQ4peTyvmWuEGTgLaFiofxCfyn8vFpTTAP8llnA3tHcaApNbEALw_wcB</t>
  </si>
  <si>
    <t>https://www.libreriaelangel.com.ar/MLA-1106357218-sobres-manila-madera-24x30cm-pack-x-50-sobres-_JM?variation=173758374447&amp;utm_source=google&amp;utm_medium=cpc&amp;utm_campaign=darwin_ss&amp;gad_source=1&amp;gclid=Cj0KCQjwiYOxBhC5ARIsAIvdH5389AuP6Q79I6rfYUzIEwjUFOJQ0uRZVx3qW24SMG6xfl_u5dpMBcUaAqAWEALw_wcB</t>
  </si>
  <si>
    <t>https://www.libreriasaturno.com.ar/productos/sobres-manila-24-x-30-cm-100-unidades/</t>
  </si>
  <si>
    <t>https://dwdistribuidora.mitiendanube.com/productos/abrochadora-grap-10-50/?variant=579769531&amp;pf=mc&amp;gad_source=1&amp;gclid=Cj0KCQjw8MG1BhCoARIsAHxSiQn8s-de7-zDEZbv6m4449UATLN8pN27O4sCVommvZwSbgdnXtrMXNsaAloWEALw_wcB</t>
  </si>
  <si>
    <t>https://www.laeditorial.com.ar/comercial/54023-abrochadora-olami-pinza-n1050-abr101-6933296200226?gad_source=1&amp;gclid=CjwKCAjwk8e1BhALEiwAc8MHiMbw0U_3fA1PqEmubApGcDA0seG6EjL8o9gQYbF_-Ush9ebVQTHOBxoCDLYQAvD_BwE</t>
  </si>
  <si>
    <t>https://www.laeditorial.com.ar/comercial/72481-abrochadora-olami-pinza-mini-n10-50-abr500?gad_source=1&amp;gclid=CjwKCAjwk8e1BhALEiwAc8MHiHQJIjplRU07MWpGyPKp2MO_0pOzxddXA_n7Yv7qp7tES3BA7ChPVhoCfCsQAvD_BwE</t>
  </si>
  <si>
    <t>https://dvdistribuidora.com.ar/productos/abrochadora-olami-10-50/</t>
  </si>
  <si>
    <t>https://www.laeditorial.com.ar/comercial/19285-abrochadora-grap-n10-50-pinza-7798006055058?gad_source=1&amp;gclid=CjwKCAjwk8e1BhALEiwAc8MHiNe2aMXwT5V4_3u8SWFBF6zxfyuymqXENPhkwh1moRijPg6WZPIOxBoCKHYQAvD_BwE</t>
  </si>
  <si>
    <t>https://www.mercadolibre.com.ar/abrochadora-grap-65-pinza-pintada/p/MLA27829363?item_id=MLA1551388484&amp;from=gshop&amp;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735113679&amp;matt_product_id=MLA27829363-product&amp;matt_product_partition_id=2162466313851&amp;matt_target_id=aud-2014906607167:pla-2162466313851&amp;cq_src=google_ads&amp;cq_cmp=19554794807&amp;cq_net=g&amp;cq_plt=gp&amp;cq_med=pla&amp;gad_source=1&amp;gclid=CjwKCAjwk8e1BhALEiwAc8MHiFCE7ZoLyI-ZIiwH12CU5W5mllMNhHmikMKnSb54XqOnhbQpICvpphoCaBQQAvD_BwE</t>
  </si>
  <si>
    <t>https://dwdistribuidora.mitiendanube.com/productos/abrochadora-grap-65/?variant=579769547&amp;pf=mc&amp;gad_source=1&amp;gclid=CjwKCAjwk8e1BhALEiwAc8MHiJVXkKAGEDsNmQ5CAkup76B036TDhTrp-FX6vjhVawExGDIu0V6FFxoCGXMQAvD_BwE</t>
  </si>
  <si>
    <t>https://articulo.mercadolibre.com.ar/MLA-917082246-abrochadora-mit-64-metalica-pintada-broches-64-x-1000-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272414195&amp;matt_product_id=MLA917082246&amp;matt_product_partition_id=2162466313611&amp;matt_target_id=aud-1925157273100:pla-2162466313611&amp;cq_src=google_ads&amp;cq_cmp=14508409322&amp;cq_net=g&amp;cq_plt=gp&amp;cq_med=pla&amp;gad_source=1&amp;gclid=CjwKCAjwk8e1BhALEiwAc8MHiNcMWcI76KtDhNH57gIPWYR2nUbgqJaN_SLSxBUGv6Bo-rzn2MQkZxoCynYQAvD_BwE</t>
  </si>
  <si>
    <t>https://www.mercadolibre.com.ar/abrochadora-pinza-mit-64-pintada/p/MLA28247700?item_id=MLA1431454525&amp;from=gshop&amp;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735078350&amp;matt_product_id=MLA28247700-product&amp;matt_product_partition_id=2162466313611&amp;matt_target_id=aud-1925157273100:pla-2162466313611&amp;cq_src=google_ads&amp;cq_cmp=14508409322&amp;cq_net=g&amp;cq_plt=gp&amp;cq_med=pla&amp;gad_source=1&amp;gclid=CjwKCAjwk8e1BhALEiwAc8MHiGrMwMx6h3LjjqKUrNy04VaQWs3NLanq8ndoeETn3gE5KAyQZhDFVhoCqLYQAvD_BwE</t>
  </si>
  <si>
    <t>https://www.libreriaelangel.com.ar/MLA-935029936-abrochadora-pinza-metal-grap-65-10-hojas-varios-colores-64-_JM?utm_source=google&amp;utm_medium=cpc&amp;utm_campaign=darwin_ss&amp;gad_source=1&amp;gclid=CjwKCAjwk8e1BhALEiwAc8MHiIWl2IEAyB7-OefaUjh_QHo0jAp2qiN8Dl89eSHmdQ7ocrcVHc8ajxoCvEwQAvD_BwE</t>
  </si>
  <si>
    <t>https://libreriamagoo.com/productos/barra-adhesiva-giotto-x-8-gr/</t>
  </si>
  <si>
    <t>https://distriaires.mercadoshops.com.ar/MLA-1404986177-adhesivo-pegamento-en-barra-pizzini-8-grs-x-10-unidades-_JM#position%3D38%26search_layout%3Dgrid%26type%3Ditem%26tracking_id%3D1227c4d5-045c-457b-acbd-b54263a37fc3</t>
  </si>
  <si>
    <t>https://www.tomy.com.ar/5280-adhesivo-talbot-barra-x-8-grs/p?idsku=5280&amp;gad_source=1&amp;gclid=Cj0KCQjwtsy1BhD7ARIsAHOi4xZhAfAOVzjQoiPFvX2iE2MiKv0AEBrDvn74S8R5V_yIOPypPuQcgacaAlgtEALw_wcB</t>
  </si>
  <si>
    <t>https://www.tomy.com.ar/5282-adhesivo-talbot-barra-x-36grs/p</t>
  </si>
  <si>
    <t>https://tam.com.ar/ficha-521-pegamento-en-barra-8-grs-ezco-util?gad_source=1&amp;gclid=Cj0KCQjwtsy1BhD7ARIsAHOi4xa5O8TRMTBuIflc571v_uu0_oNW5qP9PAQXHpAMRw3of85pijhLuzAaAgBoEALw_wcB</t>
  </si>
  <si>
    <t>https://tam.com.ar/ficha-522-pegamento-en-barra-ezco-olami-adhesivo-21-grs</t>
  </si>
  <si>
    <t>https://mumi.com.ar/producto/barra-adhesiva-giotto/?https://mumi.com.ar&amp;gad_source=1&amp;gclid=Cj0KCQjwtsy1BhD7ARIsAHOi4xY40KuW2dKr7jWdTcnatt-cgtTYv8zjB3IPvjzuuLlXAiHrGyvisM0aAj0PEALw_wcB</t>
  </si>
  <si>
    <t>https://servimaster.mercadoshops.com.ar/MLA-1386221152-adhesivo-barra-ezco-36-grs-_JM?variation=179539661785&amp;gad_source=1&amp;gclid=Cj0KCQjwtsy1BhD7ARIsAHOi4xZIV1CzisALFy3ll7B49nSOjL7dxYBmFsUfB89f9P6r7V4IhpMRb7YaAml3EALw_wcB</t>
  </si>
  <si>
    <t>https://alot.com.ar/product.asp?sku=BAREZADH21&amp;tracking=DEPT%5FPRODUCT&amp;</t>
  </si>
  <si>
    <t>https://alot.com.ar/product.asp?sku=BAREZADH36&amp;tracking=DEPT%5FPRODUCT&amp;</t>
  </si>
  <si>
    <t>https://alot.com.ar/product.asp?sku=BAREZADH9&amp;tracking=DEPT%5FPRODUCT&amp;</t>
  </si>
  <si>
    <t>https://tam.com.ar/ficha-635-almohadilla-para-sellos-ibi-sta-numero-2-mediana</t>
  </si>
  <si>
    <t>https://www.tomy.com.ar/2571-almohadilla-pagoda-n-1-metal-5-5x10cm/p?idsku=2571&amp;gad_source=4&amp;gclid=Cj0KCQjwtsy1BhD7ARIsAHOi4xbWbNZdCuFZUWFilemHAHMrOlXCdMXq1JVKJMtKtESdqcRNNOv1tyUaAnvjEALw_wcB</t>
  </si>
  <si>
    <t>https://libreriaintegralmaya.mercadoshops.com.ar/MLA-1416532683-almohadilla-para-sellos-n1-sin-tinta-metal-142-x-98-mm-_JM</t>
  </si>
  <si>
    <t>https://www.ferniplast.com/2410602-almohadilla-senorita-n-1-de-metal/p?idsku=3563&amp;srsltid=AfmBOopAXNJlEgObXjJmv68VkkE9aBZ92_2xlISmfnu3-p1va7noDIuN7Ys</t>
  </si>
  <si>
    <t>https://tiendaolazaballibreria.com/productos/ibi-almohadilla-n-2-s-tinta-met-122x84mm-110x70mm-337270/?variant=878793519&amp;pf=mc</t>
  </si>
  <si>
    <t>https://tiendaolazaballibreria.com/productos/ibi-almohadilla-n-3-sin-tinta-met-101x68mm-90x57mm-337269/</t>
  </si>
  <si>
    <t>https://articulo.mercadolibre.com.ar/MLA-1123437594-almohadilla-para-sello-numero-2-sin-tinta-metal-122-x-84-mm-_JM#position%3D2%26search_layout%3Dgrid%26type%3Ditem%26tracking_id%3D0f847ce4-9698-42f2-8db5-9f102f594686</t>
  </si>
  <si>
    <t>https://www.mercadolibre.com.ar/almohadilla-para-sello-sin-tinta-n3-pagoda-metal-85-x-15-cm/p/MLA29474983?item_id=MLA1411975015&amp;from=gshop&amp;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735111307&amp;matt_product_id=MLA29474983-product&amp;matt_product_partition_id=2162466313651&amp;matt_target_id=aud-2014906607167:pla-2162466313651&amp;cq_src=google_ads&amp;cq_cmp=14508409322&amp;cq_net=g&amp;cq_plt=gp&amp;cq_med=pla&amp;gad_source=1&amp;gclid=Cj0KCQjwtsy1BhD7ARIsAHOi4xbscXvhtIX9xTUm20FGhMej3gk8v9eqSTW7SpVh5Y2j0Z8jkXEo7t0aAs08EALw_wcB</t>
  </si>
  <si>
    <t>https://www.mbgsrl.com.ar/MLA-1391905467-almohadilla-para-sellos-n3-metalica-pagoda-8-x-15-cm-_JM</t>
  </si>
  <si>
    <t>https://www.mercadolibre.com.ar/bandas-elasticas-credencial-bolsa-x-250-gr/p/MLA28290289?item_id=MLA1821464512&amp;from=gshop&amp;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735113679&amp;matt_product_id=MLA28290289-product&amp;matt_product_partition_id=2162466313611&amp;matt_target_id=aud-1925157273100:pla-2162466313611&amp;cq_src=google_ads&amp;cq_cmp=14508409322&amp;cq_net=g&amp;cq_plt=gp&amp;cq_med=pla&amp;gad_source=1&amp;gclid=Cj0KCQjw8MG1BhCoARIsAHxSiQkHTssxtf-nky3Dk-KQIRFYclOopLKrPmJl3P4cVSUPAYavw5CVZnAaAtVNEALw_wcB</t>
  </si>
  <si>
    <t>https://www.tomy.com.ar/9469-bandas-elasticas-x-250grs38mmdiametro/p?idsku=9469&amp;gad_source=1&amp;gclid=Cj0KCQjw8MG1BhCoARIsAHxSiQntFGE-p94ucbATyFTOauEvvqEhZPOidJ6S1K3OXXR8DWIM-wNWyKIaAga3EALw_wcB</t>
  </si>
  <si>
    <t>https://www.artisticapalermo.com.ar/bandas-elasticas-ezco-bolsa-x-250-gr/p/MLA25602051?pdp_filters=category%3AMLA414107%7Cseller_id%3A89453066%7Citem_id%3AMLA1422595727</t>
  </si>
  <si>
    <t>https://www.tomy.com.ar/31-bandas-elasticas-x-100grs38mmdiametro/p</t>
  </si>
  <si>
    <t>https://www.tomy.com.ar/32-bandas-elasticas-x-500grs38mmdiametro/p</t>
  </si>
  <si>
    <t>https://www.tomy.com.ar/33-bandas-elasticas-x-1000grs38mmdiametro/p</t>
  </si>
  <si>
    <t>https://www.artisticapalermo.com.ar/MLA-1775611296-bandas-elasticas-ezco-anchas-x-500-grs-_JM#position%3D2%26search_layout%3Dstack%26type%3Ditem%26tracking_id%3D9d1a4e2b-1ba1-4ce4-b112-b9769dbc3f20</t>
  </si>
  <si>
    <t>https://www.artisticapalermo.com.ar/MLA-1775454578-bandas-elasticas-ezco-premium-1-kilo-alta-elasticidad-_JM#position%3D4%26search_layout%3Dstack%26type%3Ditem%26tracking_id%3D9d1a4e2b-1ba1-4ce4-b112-b9769dbc3f20</t>
  </si>
  <si>
    <t>https://articulo.mercadolibre.com.ar/MLA-614592062-bandas-banditas-elasticas-flexibands-caja-x100-grs-40mm-_JM?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136466676&amp;matt_product_id=MLA614592062&amp;matt_product_partition_id=2162466313851&amp;matt_target_id=aud-1925157273100:pla-2162466313851&amp;cq_src=google_ads&amp;cq_cmp=19554794807&amp;cq_net=g&amp;cq_plt=gp&amp;cq_med=pla&amp;gad_source=1&amp;gclid=Cj0KCQjwtsy1BhD7ARIsAHOi4xaBFJIA_nfdoyZYyriwZdLhnXZ2xJsQAi6I_wZYLxzNYBJ7wRR36EYaAraQEALw_wcB</t>
  </si>
  <si>
    <t>https://www.umpapel.com.ar/productos/bandas-elasticas-n40-40mm-x-100-gr/</t>
  </si>
  <si>
    <t>https://articulo.mercadolibre.com.ar/MLA-815490529-bandas-banditas-elasticas-x1000-grs-40-mm-flexiband-1-kilo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129447753&amp;matt_product_id=MLA815490529&amp;matt_product_partition_id=2162466313651&amp;matt_target_id=aud-1925157273100:pla-2162466313651&amp;cq_src=google_ads&amp;cq_cmp=14508409322&amp;cq_net=g&amp;cq_plt=gp&amp;cq_med=pla&amp;gad_source=1&amp;gclid=Cj0KCQjwtsy1BhD7ARIsAHOi4xayLjwhK8kUY5VDC_WA8Q93zcs_sSqTENV6KOjdjrlPkhdgyV2GZ2UaAj_QEALw_wcB</t>
  </si>
  <si>
    <t>https://www.laeditorial.com.ar/comercial/1053-bandas-elasticas-ezco-38mm-x-500gr-7718106085007?gad_source=1&amp;gclid=Cj0KCQjwtsy1BhD7ARIsAHOi4xZpTZF6rw7uuegPoWEngX1qroe3kycr_rIMH7gAy72Jul6URNHfL9YaArufEALw_wcB</t>
  </si>
  <si>
    <t>https://www.tomy.com.ar/4405-borrador-talbot-de-madera-p-tiza/p?idsku=4405&amp;gad_source=1&amp;gclid=Cj0KCQjw8MG1BhCoARIsAHxSiQlv6Mq-XpymvThlgJLeKtkGazkKaiy5z7uQQbi97k8EGZ7Cb6tCsB4aAjpUEALw_wcB</t>
  </si>
  <si>
    <t>https://articulo.mercadolibre.com.ar/MLA-859220167-borrador-pizarron-martiz-para-tiza-chico-natural-_JM?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116870027&amp;matt_product_id=MLA859220167&amp;matt_product_partition_id=2162466313851&amp;matt_target_id=aud-1925157273100:pla-2162466313851&amp;cq_src=google_ads&amp;cq_cmp=19554794807&amp;cq_net=g&amp;cq_plt=gp&amp;cq_med=pla&amp;gad_source=1&amp;gclid=Cj0KCQjw8MG1BhCoARIsAHxSiQm59pDDm9JeMdMVy_CjgSC2AM4Yq_4pmC7YYLtOM1HGaEJ0mzCs3aYaAsa5EALw_wcB</t>
  </si>
  <si>
    <t>https://www.mercadolibre.com.ar/borrador-pizarron-para-tiza-mediano-natural/p/MLA26162374?item_id=MLA1393965409&amp;from=gshop&amp;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735113679&amp;matt_product_id=MLA26162374-product&amp;matt_product_partition_id=2162466313651&amp;matt_target_id=aud-1925157273100:pla-2162466313651&amp;cq_src=google_ads&amp;cq_cmp=14508409322&amp;cq_net=g&amp;cq_plt=gp&amp;cq_med=pla&amp;gad_source=1&amp;gclid=Cj0KCQjw8MG1BhCoARIsAHxSiQmgQV9WykXFtX18QliRWXJJkP7VL4UVzf_8AazyMVs5CUPdtz_WITAaAn2HEALw_wcB</t>
  </si>
  <si>
    <t>https://www.laeditorial.com.ar/comercial/61217-borrador-sifap-para-pizarra-7792533189569?gad_source=1&amp;gclid=Cj0KCQjw8MG1BhCoARIsAHxSiQm20MIpZcO85C4vPriuBIGrE69tVLbYHD0QakoQz2dIVuzjIiXp5DoaAjljEALw_wcB</t>
  </si>
  <si>
    <t>https://libreriathesis.com.ar/borrador-pastel-para-pizarra-blanca-sifap/</t>
  </si>
  <si>
    <t>https://articulo.mercadolibre.com.ar/MLA-607905096-borrador-para-pizarra-blanca-con-repuesto-y-porta-marcador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121809049&amp;matt_product_id=MLA607905096&amp;matt_product_partition_id=2162466313651&amp;matt_target_id=aud-1925157273100:pla-2162466313651&amp;cq_src=google_ads&amp;cq_cmp=14508409322&amp;cq_net=g&amp;cq_plt=gp&amp;cq_med=pla&amp;gad_source=1&amp;gclid=Cj0KCQjw8MG1BhCoARIsAHxSiQkVu6GSengC0ZDBlomPhwaeSry_bi3MPUZcjWVE797DRhIr_SL5At8aApwjEALw_wcB</t>
  </si>
  <si>
    <t>https://dvdistribuidora.com.ar/productos/broche-para-abrochadora-64-x-1000-broches-mit/</t>
  </si>
  <si>
    <t>https://www.libreriaguido.com.ar/productos/broches-mit-64-caja-x-1000-0521/</t>
  </si>
  <si>
    <t>https://www.elauditor.com.ar/broches-mit-64-por-1000-unidades.html</t>
  </si>
  <si>
    <t>https://dwdistribuidora.mitiendanube.com/productos/broches-grap-10-50-x1000/?variant=579825286&amp;pf=mc&amp;gad_source=1&amp;gclid=Cj0KCQjw8MG1BhCoARIsAHxSiQkNiunUVyPXtz0RQN3gp3YCS7_5PFqd8GsftXjFIXN1YjmbAbKu-L0aAsEfEALw_wcB</t>
  </si>
  <si>
    <t>https://www.todopizarras.com.ar/productos/broches-para-abrochadora-10-50/</t>
  </si>
  <si>
    <t>https://colorpastellibreria.com/producto/broches-para-abrochadora-olami-10-50/</t>
  </si>
  <si>
    <t>https://www.tomy.com.ar/82-caja-archivo-carton-oficio-9/p?idsku=82&amp;gad_source=1&amp;gclid=Cj0KCQjwtsy1BhD7ARIsAHOi4xYAK5aU3yybVgzbobBk4I-WZWC-q-cAdiUY4iC-w2pA5HCtOM9M0LMaAopSEALw_wcB</t>
  </si>
  <si>
    <t>https://tiendaliberarte.com.ar/productos/caja-archivo-carton-oficio/</t>
  </si>
  <si>
    <t>https://tam.com.ar/ficha-143-caja-archivo-oficio-plastica-12-t-v-36x25x12-e25?srsltid=AfmBOorl6RfytQjMwPfqUs1hjIerKEtnyPTbOBy2RxcB-bFGxjxfBliZcac</t>
  </si>
  <si>
    <t>https://thegoodplace.com.ar/producto/caja-grande-tipo-archivo-tamano-oficio-36x25x12-color/</t>
  </si>
  <si>
    <t>https://www.ofisellos.com/productos/caja-plastica-de-archivo-legajo/?variant=865086781&amp;pf=mc</t>
  </si>
  <si>
    <t>https://www.tomy.com.ar/79-caja-archivo-plastica-oficio-9-azul-t-volcada/p?idsku=79&amp;gad_source=4&amp;gclid=Cj0KCQjwtsy1BhD7ARIsAHOi4xaXZdLJt2gjGVnbCp-mrojzK-6ztztqkEH8Xe8SwhbquwnigYYHwxcaApZWEALw_wcB</t>
  </si>
  <si>
    <t>https://www.tomy.com.ar/80-caja-archivo-plastica-oficio-12-azul-t-volcada/p?idsku=80&amp;gad_source=4&amp;gclid=Cj0KCQjwtsy1BhD7ARIsAHOi4xbSxYPg98X_cVJ2Xo1i3-nHsZykvHxnxezidJtibdrwhOz5S6C-NP8aAnXREALw_wcB</t>
  </si>
  <si>
    <t>https://articulo.mercadolibre.com.ar/MLA-795566155-caja-archivo-corrugado-plastica-oficio-12-azul-36x25x12-x10u-_JM?matt_tool=38087446&amp;utm_source=google_shopping&amp;utm_medium=organic</t>
  </si>
  <si>
    <t>https://www.libreriaofistore.com.ar/productos/caja-de-archivo-plastica-azul-legajo-12-tapa-volcada-x-unidad-486/</t>
  </si>
  <si>
    <t>https://www.libreriaofistore.com.ar/productos/caja-de-archivo-de-carton-legajo-12-tapa-volcada-x-unidad-481/</t>
  </si>
  <si>
    <t>https://libreriabbm.mitiendanube.com/productos/caja-archivo-plastico/?pf=gs&amp;variant=955656781</t>
  </si>
  <si>
    <t>https://papeleradamian.com/presta/cajas-de-archivo/112-cajas-archivo-plasticas-oficio-9cm-plana-tapa-volcada-709.html?srsltid=AfmBOorVcHxlx2cX8i7EWrsiH4H_r27eCTBAQgm3XMdI6dVpx0snTFaN_lo</t>
  </si>
  <si>
    <t>https://www.papeleraluz.com.ar/producto/cbo/carpeta-base-opaca-frente-cristal-a4?srsltid=AfmBOopHiy-lGoKoR3_JtYIWRRLzC3-C44mQbwtYEEAqqwxJQJ9zUc-nm2U</t>
  </si>
  <si>
    <t>https://www.librerialerma.com.ar/productos/carpeta-tapa-cristal-a4/</t>
  </si>
  <si>
    <t>https://tam.com.ar/ficha-562-carpeta-base-opaca-tapa-transparente-a4-avios?srsltid=AfmBOoqwN_qThtFQ1RFB2lpypbNPK3MZNXHoZUscne9gnMVAxDonLsCgAHg</t>
  </si>
  <si>
    <t>https://tam.com.ar/ficha-563-carpeta-base-opaca-tapa-transparente-oficio-rafer-avios?srsltid=AfmBOop0hL7juio0uOnEfTXtWlC8ZdSv4XMycB7lZx_eo9syb_opIH9ClM0</t>
  </si>
  <si>
    <t>https://www.tomy.com.ar/109-carpeta-l-oficio-transparente/p?idsku=109&amp;gad_source=4&amp;gclid=Cj0KCQjwtsy1BhD7ARIsAHOi4xY78MnJAKRDAcpAtDhRunDZID6C9WjNmLXAW6RT4F9yaIqaLx-QJI4aAuSgEALw_wcB</t>
  </si>
  <si>
    <t>https://www.centroperez.com.ar/carpeta-oficio-cristal-the-phel-azul-130679?gad_source=4&amp;gclid=Cj0KCQjwtsy1BhD7ARIsAHOi4xapq5f2POdKXqpyJ6Z_S6ToiU-A1lCTfKdpNUAVip9H4lqX0QV8fhMaAjYLEALw_wcB</t>
  </si>
  <si>
    <t>https://www.libreriamayoristazalez.com.ar/productos/cinta-adhesiva-12-mm-x-8-mtspack-x-10-rollos/</t>
  </si>
  <si>
    <t>https://www.tomy.com.ar/1879-cinta-auca-adhesiva-12x8-x-4-bc/p</t>
  </si>
  <si>
    <t>https://www.superlogico.com.ar/productos/cinta-adhesiva-rapifix-12mm-x-8/?variant=129858551&amp;pf=mc</t>
  </si>
  <si>
    <t>https://www.buronet.com.ar/MLA-861434385-cintas-bifaz-kevi-12mm-x30-mts-pack-x-3-unidad-_JM?variation=179650286609</t>
  </si>
  <si>
    <t>https://articulo.mercadolibre.com.ar/MLA-619761485-cinta-adhesiva-transparente-stiko-12-mm-x-30-mts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136466676&amp;matt_product_id=MLA619761485&amp;matt_product_partition_id=2162466313611&amp;matt_target_id=aud-2014906607167:pla-2162466313611&amp;cq_src=google_ads&amp;cq_cmp=14508409322&amp;cq_net=g&amp;cq_plt=gp&amp;cq_med=pla&amp;gad_source=1&amp;gclid=Cj0KCQjwtsy1BhD7ARIsAHOi4xalUzHv8Ajd3jF4P5bz2ah9eM7OtB_o6jiaHsINVABi1sycjvhWxOwaAj0xEALw_wcB</t>
  </si>
  <si>
    <t>https://articulo.mercadolibre.com.ar/MLA-883857735-cinta-rapifix-12-mm-x-30-mts-adhesiva-transparente-x1-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213028675&amp;matt_product_id=MLA883857735&amp;matt_product_partition_id=2162466313651&amp;matt_target_id=aud-2014906607167:pla-2162466313651&amp;cq_src=google_ads&amp;cq_cmp=14508409322&amp;cq_net=g&amp;cq_plt=gp&amp;cq_med=pla&amp;gad_source=1&amp;gclid=Cj0KCQjwtsy1BhD7ARIsAHOi4xb3GEfZ4KjK43H9VOVrJ8WHruukafVoLapJDBblZqo_98zR93kr68saAqNZEALw_wcB</t>
  </si>
  <si>
    <t>https://www.tomy.com.ar/1724-cinta-setter-adhesiva-12x30/p?idsku=1724&amp;gad_source=1&amp;gclid=Cj0KCQjwtsy1BhD7ARIsAHOi4xa7c8T-rzLUg0tl6GvY7ZCCaA-Mx-aBCTXfgwskSxoFYRjd1dAcvPoaAldwEALw_wcB</t>
  </si>
  <si>
    <t>https://www.libreriacopiartemoron.com.ar/productos/cinta-adhesiva-stiko-strap-de-12-x-60-mts/</t>
  </si>
  <si>
    <t>https://www.tomy.com.ar/1725-cinta-setter-adhesiva-12x60/p?gad_source=1&amp;gclid=Cj0KCQjwtsy1BhD7ARIsAHOi4xaYcdAGUZieSWvgrfXHA_a1SeowYVSM9L4zFGn6nKnXLhpMfOCSh0saAvhUEALw_wcB</t>
  </si>
  <si>
    <t>https://www.libreriapapelandia.com.ar/productos/cinta-adhesiva-transp-12-mm-x-60-mts-ajec/?variant=680365837&amp;pf=mc</t>
  </si>
  <si>
    <t>https://www.tomy.com.ar/205-cuaderno-setter-c-esp16x21-x-42-cuad/p?idsku=205&amp;gad_source=1&amp;gclid=Cj0KCQjwtsy1BhD7ARIsAHOi4xYlLPplJJcnt69OUYUYfOpRYCoYyFcWuaUH-fGhnfqjHVuU00teB2caAhPgEALw_wcB</t>
  </si>
  <si>
    <t>https://articulo.mercadolibre.com.ar/MLA-1137399494-cuaderno-avon-16x21-n-1-con-espiral-46-hojas-espiralado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152213967&amp;matt_product_id=MLA1137399494&amp;matt_product_partition_id=2162466313611&amp;matt_target_id=aud-1925157273100:pla-2162466313611&amp;cq_src=google_ads&amp;cq_cmp=14508409322&amp;cq_net=g&amp;cq_plt=gp&amp;cq_med=pla&amp;gad_source=1&amp;gclid=Cj0KCQjwtsy1BhD7ARIsAHOi4xZ9azGTUIrcjL69sf9R6r4LC6nM0vg0bTMQr0jQMeYrX79nHcGWekMaAk1JEALw_wcB</t>
  </si>
  <si>
    <t>https://www.redlibrera.com/p/cuaderno-triunfante-linea-tecno-16-x-21-con-espiral-tapa-flexible-x-40-hjs.-cuadriculado-%252d-90-g%252fm2-cod.-146251</t>
  </si>
  <si>
    <t>https://tam.com.ar/ficha-184-cuaderno-con-espiral-chico-16x21-avon-america-84-hojas-rayado?srsltid=AfmBOopU9qKr57X-M6QROUQ5XKgvqp5d6MmWAt_Uz-UhsbHLnG-D0E30f7o</t>
  </si>
  <si>
    <t>https://www.envacenter.com.ar/catalog/product/view/id/16906/s/cuaderno-america-terra-c-e-rayado-16-x-21-80hjs-ceameterr16x80/?srsltid=AfmBOoo_TbIws20t_tiG6zwe2JXltnwVYyA4LodAIR2RjPjloMKbuc6Suck</t>
  </si>
  <si>
    <t>https://www.libreriapapelandia.com.ar/productos/cuaderno-16x21-c-espiral-80hs-husares/?variant=641993663&amp;pf=mc</t>
  </si>
  <si>
    <t>https://www.tomy.com.ar/9191-cuaderno-ledesma-nat-c-esp21x27-x-80-cuad/p?idsku=9191</t>
  </si>
  <si>
    <t>https://www.envacenter.com.ar/cuaderno-america-nos-2-c-e-rayado-16-x-21-80hjs-ceamenos2r16x80?srsltid=AfmBOopnEunuXyt9z_pvobM03mGQ4BGQdIQluG75tSJ2zhUn7XB0lHqcawU</t>
  </si>
  <si>
    <t>https://www.multienvasesonline.com.ar/cuaderno-espiral-tapa-flexible-husares-21-29-7cm-80-hojas-cuadro-unid-18496</t>
  </si>
  <si>
    <t>https://www.libreriateorema.com.ar/productos/cuaderno-21-27-cuadriculado-100h-asamblea-verde/?variant=871204849&amp;pf=mc</t>
  </si>
  <si>
    <t>https://www.decodesignmayorista.com.ar/productos/cuaderno-notebook-eucalyptus-100-hojas/</t>
  </si>
  <si>
    <t>https://articulo.mercadolibre.com.ar/MLA-907824886-cuaderno-anillado-tipo-abc-20x27-tapa-dura-ray-92grs-100-hj-_JM?matt_tool=38087446&amp;utm_source=google_shopping&amp;utm_medium=organic</t>
  </si>
  <si>
    <t>https://www.magnapel.com.ar/productos/cuaderno-con-espiral-22x29cm-t-d-por-120hojas-trendy/?variant=794845981&amp;pf=mc</t>
  </si>
  <si>
    <t>https://www.multienvasesonline.com.ar/catalog/product/view/id/126366/s/cuaderno-espiral-tapa-dura-husares-surtidos-16-21cm-120-hojas-rayado-unid-20151/</t>
  </si>
  <si>
    <t>https://libretorrefuerte.mitiendanube.com/productos/cuaderno-a5-triunfante-120-hojas-tapa-carton-vinilica/?variant=780755561&amp;pf=mc</t>
  </si>
  <si>
    <t>https://libreriatriskel.com.ar/producto/caja-de-archivo-cf-americana-45x35x25/</t>
  </si>
  <si>
    <t>https://www.superlogico.com.ar/productos/cuaderno-29-7-ledesma-cana-t-f-84-hs-cuad-espiral/?variant=454622656&amp;pf=mc</t>
  </si>
  <si>
    <t>https://www.papeleraallpaper.com/cuaderno-raya-avon-84-hj/</t>
  </si>
  <si>
    <t>https://www.jumbo.com.ar/cuaderno-sin-rigidez-estrada-de-arte-motivation-100-hojas-1-u/p?srsltid=AfmBOopRFmO7Ya18vdFLMr7Gh1mDx57Sxna4JgU7-b_NcFSDEDKuWXFmsww</t>
  </si>
  <si>
    <t>https://www.librerialacentral.com.ar/producto/cuadernos-laprida-ab7-c-esp-x-100-cuadriculado/?srsltid=AfmBOorI9jUCp0uFKvHSpl2t1q_v4y2xXZnU56VYBR3zczGqre_5sw3eogA</t>
  </si>
  <si>
    <t>https://www.casadalessandro.com.ar/productos/cuaderno-punto-cero-constelaciones-a4-tapa-dura-120-hojas-rayadas/</t>
  </si>
  <si>
    <t>https://www.artisticamp.com.ar/productos/cuaderno-espiral-a4-husares-tapa-dura-120-hojas/</t>
  </si>
  <si>
    <t>https://www.libreriaelcolegio.com.ar/cutter-cortante-cutter-ezco-trincheta-basic-chico-9mm--det--6009692724854</t>
  </si>
  <si>
    <t>https://www.tiendaoneart.com.ar/productos/cortante-cutter-sin-guia-ezco-9mm/</t>
  </si>
  <si>
    <t>https://www.casadalessandro.com.ar/productos/cutter-ezco-9mm/</t>
  </si>
  <si>
    <t>https://www.elpoli.com/productos/cutter-trincheta-cortante-olami-tri-101-plastico-9-mm/</t>
  </si>
  <si>
    <t>https://www.mbgsrl.com.ar/MLA-1429418903-cutter-trincheta-olami-plastico-9mm-por-unidad-_JM</t>
  </si>
  <si>
    <t>https://www.librerialuro.com.ar/catalog/product/view/_ignore_category/1/id/9444/s/cutter-olami-9mm-plastico-economico-6930114529361/</t>
  </si>
  <si>
    <t>https://dvdistribuidora.com.ar/productos/cutter-cuerpo-plastico-grande-de-18mm-olami/</t>
  </si>
  <si>
    <t>https://www.hbintegral.com.ar/productos/cutter-plastico-grande-18mm/</t>
  </si>
  <si>
    <t>https://www.pideweb.com.ar/MLA-860006264-cutter-trincheta-18mm-cortes-precision-freno-de-seguridad-_JM?gad_source=1&amp;gclid=CjwKCAjw2dG1BhB4EiwA998cqIZvFHAfrza7F6G1XHXym4nFaqOFma3450J86RzaIT4CWaLX4HsHWRoC3LgQAvD_BwE</t>
  </si>
  <si>
    <t>https://wecraft.ar/store/recto/3175-cutter-18-mm-con-alma-de-acero.html</t>
  </si>
  <si>
    <t>https://www.pideweb.com.ar/MLA-1426899036-cutter-trincheta-18mm-retractil-acero-guia-alma-metalico-_JM?gad_source=1&amp;gclid=CjwKCAjw2dG1BhB4EiwA998cqDsbW0yjsRkzJltgifrqo5PhTT2SWTlhoMLtrMPWxz_ejl_NfiE0GRoCtUsQAvD_BwE</t>
  </si>
  <si>
    <t>https://www.jugueteriasmikey.com.ar/productos/olami-cutter-importada-18-mm/?variant=427667135&amp;pf=mc</t>
  </si>
  <si>
    <t>https://tam.com.ar/ficha-451-goma-de-borrar-lapiz-2-banderas-ezco?gad_source=1&amp;gclid=CjwKCAjw2dG1BhB4EiwA998cqKAw8hi7Qiyle53-JCWUc6yiLftpLYhRPxEyJYy0VXXqVFH9dvMn3BoC0UYQAvD_BwE</t>
  </si>
  <si>
    <t>https://www.libreriaalberdi.com.ar/productos/goma-katana-de-borrar-plastica-9114</t>
  </si>
  <si>
    <t>https://www.multienvasesonline.com.ar/catalog/product/view/_ignore_category/1/id/126235/s/goma-borrar-ezco-para-lapiz-blanca-unid-14817/</t>
  </si>
  <si>
    <t>https://www.mbgsrl.com.ar/MLA-787948802-libro-de-actas-oficio-2-manos-200-hojas-_JM</t>
  </si>
  <si>
    <t>https://www.elauditor.com.ar/libro-actas-pagoda-corona-2-manos.html</t>
  </si>
  <si>
    <t>https://dvdistribuidora.com.ar/basicos-de-oficina/libros-comerciales/libros-de-actas/</t>
  </si>
  <si>
    <t>https://alotempresas.com.ar/product.asp?sku=LYCPYACC1M&amp;amp;strTracking=PRODUCT%2DPROD</t>
  </si>
  <si>
    <t>https://www.tiendafonopel.com/MLA-1111795169-libro-de-actas-corona-3-manos-300-folios-tapa-dura-potosi-_JM</t>
  </si>
  <si>
    <t>https://www.tomy.com.ar/1680-libro-actas-licitacion-corona-2m/p?idsku=1680&amp;gad_source=4&amp;gclid=CjwKCAjw_Na1BhAlEiwAM-dm7B6XFOMlY5C-sWiLh52rFhRzjNs_mkTQhXevApiYhzoeM7snyydIpBoCJJMQAvD_BwE</t>
  </si>
  <si>
    <t>https://tiendaolazaballibreria.com/productos/rab-libro-de-actas-200-paginas-cod-2224-a/</t>
  </si>
  <si>
    <t>https://todolandia.com.ar/producto/33142/libro-actas-corona-potosi-4m-400-folios-200-hojas/?srsltid=AfmBOorwa_D6M5G51WcFFTGXcaDAAy8JC97tWzwoAlegg-FUMjxUUe9g-I4</t>
  </si>
  <si>
    <t>https://mercadoconsorcio.com.ar/producto/libro-de-actas-tapa-dura/</t>
  </si>
  <si>
    <t>https://articulo.mercadolibre.com.ar/MLA-912510383-libro-actas-apaisado-traves-rayado-rab-22x33-cm-300-paginas-_JM?matt_tool=38087446&amp;utm_source=google_shopping&amp;utm_medium=organic</t>
  </si>
  <si>
    <t>https://articulo.mercadolibre.com.ar/MLA-1443922092-libro-rayado-traves-tapa-dura-carton-apaisado-40x27-cms-200h-_JM?matt_tool=38087446&amp;utm_source=google_shopping&amp;utm_medium=organic</t>
  </si>
  <si>
    <t>https://articulo.mercadolibre.com.ar/MLA-923952767-libro-rab-traves-rayado-apaisado-33-x22-cm-300-paginas-_JM?matt_tool=38087446&amp;utm_source=google_shopping&amp;utm_medium=organic</t>
  </si>
  <si>
    <t>https://www.carrefour.com.ar/marcador-pizarra-redondo-filgo-negro-x-1-uni-657258/p?idsku=71985&amp;gad_source=1&amp;gclid=CjwKCAjw_Na1BhAlEiwAM-dm7BSDM1YIh33nK6jzcXxrZ-XxHXVFoQl9g5IZFO85yjfdQ8JzGIa5NRoC9AwQAvD_BwE</t>
  </si>
  <si>
    <t>https://www.libreriaenjoy.com.ar/productos/marcador-filgo-para-pizarra-058-034-850/?variant=722838396&amp;pf=mc&amp;gad_source=1&amp;gclid=CjwKCAjw_Na1BhAlEiwAM-dm7AC5_Ro-0lO4dZeE97Hf9XTgvdurHv5wihu7pgUQ9Y7KCyQ9ZXLGKhoCWZIQAvD_BwE</t>
  </si>
  <si>
    <t>https://inkgenio.com.ar/75x75/10250-notas-adhesivas-ezco-e-654-75x75-x100-6922508600039.html</t>
  </si>
  <si>
    <t>https://libreriaoasis.com.ar/products/notas-adhesivas-eagle-75x75-x-100</t>
  </si>
  <si>
    <t>https://www.sigmagrafica.com.ar/productos/notas-autoadhesivas-75x75-mm/</t>
  </si>
  <si>
    <t>https://soysimple.com.ar/productos/notas-adhesivas-amarillas-100-x-75-mm/?pf=gs&amp;variant=161148302&amp;srsltid=AfmBOoo4ez_37j62ENDw5tw6GItyuIBT7f-BdFcc8suqqwstpN_4aA2dIqQ</t>
  </si>
  <si>
    <t>https://www.libreriaguido.com.ar/productos/stick-n-21006-76x50mm-amarillo-x100/?variant=165088326&amp;pf=mc</t>
  </si>
  <si>
    <t>https://www.tomy.com.ar/3206-notas-autoadhesivas-talbot-75x50mm-amarilla-x-100h/p?idsku=3206</t>
  </si>
  <si>
    <t>https://www.oxfordlibreria.com.ar/notas-adhesivas-amarillas-50x75?srsltid=AfmBOoohifYCZ6_pIHbPHKuQYg7BnfpQuPERewqrViTDXbQaQKvgApG8o9Q</t>
  </si>
  <si>
    <t>https://soysimple.com.ar/productos/notas-adhesivas-amarillas-100-x-75-mm/?pf=gs&amp;variant=161148302&amp;srsltid=AfmBOormkqLPsrC87CBK4DXe8fYJRd-kdPmWGx4tVALmvQNviU1v94AcfFQ</t>
  </si>
  <si>
    <t>https://limalimonweb.mitiendanube.com/productos/notas-autoadhesivas-75-x-75-x-100uds/?variant=334737412&amp;pf=mc</t>
  </si>
  <si>
    <t>https://pizarrasblancas.com.ar/producto/nota-autoadhesiva-ezco-e-653-40x50-amarillo-100h/?utm_source=Google+Shopping&amp;utm_medium=cpc&amp;utm_campaign=shooping</t>
  </si>
  <si>
    <t>https://libreriaintegralmaya.mercadoshops.com.ar/notas-adhesivas-fluo-x4-blocks-38x50-50-hojas-ezco/p/MLA28524716?pdp_filters=category%3AMLA105435%7Cseller_id%3A194705929%7Citem_id%3AMLA1784704774</t>
  </si>
  <si>
    <t>https://www.libreriapapelandia.com.ar/productos/notas-adhesivas-amarilla-75x75mm-x-100-hojas-e-654/?variant=879215805&amp;pf=mc</t>
  </si>
  <si>
    <t>https://pizarrasblancas.com.ar/producto/banderitas-senaladoras-ezco-125h-5-colores/?utm_source=Google+Shopping&amp;utm_medium=cpc&amp;utm_campaign=shooping</t>
  </si>
  <si>
    <t>https://clubdeutiles.com.ar/producto/senaladores-de-paginas-autoadhesivos-banderitas/</t>
  </si>
  <si>
    <t>https://www.mochilibreria.com.ar/productos/banderitas-senaladoras-mooving-pastel-flechas-x-125/?variant=771890207&amp;pf=mc</t>
  </si>
  <si>
    <t>https://papeleradamian.com/presta/resmas-papel-obra/456-notas-adhesivas-tipo-post-it-76x76-taco-400-hojas-surtido-6957990901258.html?srsltid=AfmBOopKd5wQ56lUwWxEoRMG2g8Uo7_4RPovpQFdBHlMXEBvgrWAjBy9ACc</t>
  </si>
  <si>
    <t>https://accesoriosanthea.com.ar/productos/taco-para-notas-pastel/?variant=729057415&amp;pf=mc</t>
  </si>
  <si>
    <t>https://www.mercadolibre.com.ar/notas-autoadhesivas-pizzini-75x75mm-400-hojas/p/MLA24361824#searchVariation%3DMLA24361824%26position%3D3%26search_layout%3Dgrid%26type%3Dproduct%26tracking_id%3D10aaccc9-6a5a-4d7f-b5a8-82cd1ab9f27a</t>
  </si>
  <si>
    <t>https://www.laeditorial.com.ar/comercial/68183-perforadora-olami-810-per507?gad_source=1&amp;gclid=CjwKCAjw_Na1BhAlEiwAM-dm7HJOM8A6wkz2LkAsAcVLx-9CcMcZ4hm1Ir5rRG02Wnj0Ax686bSBqBoCxS8QAvD_BwE</t>
  </si>
  <si>
    <t>https://dvdistribuidora.com.ar/productos/perforadora-para-10-hojas-olami/?variant=95001010&amp;pf=mc&amp;srsltid=AfmBOorb3fxV1LytMZL9R3NKULqeKRxwKhqDggK2mluJAl2PY1hfKu9lsPo</t>
  </si>
  <si>
    <t>https://www.distribuidoragalan.com.ar/productos/perforadora-olami-10hjs-per507/</t>
  </si>
  <si>
    <t>https://www.mercadolibre.com.ar/perforadora-de-papel-metalica-hasta-20-hojas-color-negro-forma-de-la-perforacion-circulo/p/MLA28112404?matt_tool=38087446&amp;utm_source=google_shopping&amp;utm_medium=organic&amp;item_id=MLA1401049695&amp;from=gshop</t>
  </si>
  <si>
    <t>https://www.libreriapapelandia.com.ar/productos/perforadora-olami-per503-30hjs/?variant=619454413&amp;pf=mc</t>
  </si>
  <si>
    <t>https://articulo.mercadolibre.com.ar/MLA-907986631-perforadora-de-papel-olami-standard-perfora-1520-hojas-_JM?matt_tool=38087446&amp;utm_source=google_shopping&amp;utm_medium=organic</t>
  </si>
  <si>
    <t>https://www.todopizarras.com.ar/productos/perforadora-olami-hasta-30-hojas/</t>
  </si>
  <si>
    <t>https://www.libreriamayoristazalez.com.ar/productos/perforadora-olami-p-30-hjs/?variant=943933917&amp;pf=mc</t>
  </si>
  <si>
    <t>https://www.todopizarras.com.ar/productos/perforadora-olami-hasta-40-hojas/</t>
  </si>
  <si>
    <t>https://www.casadalessandro.com.ar/productos/perforadora-ota-con-base-de-madera-y-guia-regulable/</t>
  </si>
  <si>
    <t>https://www.envacenter.com.ar/catalog/product/view/id/17736/s/perforadora-sifap-base-madera-x-unidad-perfsifbmx1/?srsltid=AfmBOoqH6lOgJljFwwaUH0XAxrG3zYf4v9vf_4W86nll2GvX1i_tTI6cGaw</t>
  </si>
  <si>
    <t>https://inkgenio.com.ar/perforadoras/10702-perforadora-ota-sifap-base-de-madera-7792533885218.html</t>
  </si>
  <si>
    <t>https://www.jumbo.com.ar/regla-maped-15-cm/p?srsltid=AfmBOoqpZqSZM62BbZ1pQZMGE2ZNpTKNHToDQT5c0ibtItPcy1pOQ6kj6t0</t>
  </si>
  <si>
    <t>https://ldlibreriadigital2.mitiendanube.com/productos/reglas-transparentes/?variant=463939512&amp;pf=mc</t>
  </si>
  <si>
    <t>https://simtoyss.com/product/regla-mape-transparente-15cm/</t>
  </si>
  <si>
    <t>https://soysimple.com.ar/productos/regla-geo-20-cm/?pf=gs&amp;variant=466348759&amp;srsltid=AfmBOor9TC9PB9jkOBNzgnJ063Mdu7k8vCcLNMBTMGuFNqqGUSb1CP6H4aQ</t>
  </si>
  <si>
    <t>https://www.libreriavita.com/productos/regla-20-cm/?pf=gs&amp;variant=187825178</t>
  </si>
  <si>
    <t>https://www.sasamayorista.com.ar/productos/regla-x-30-cm/?variant=574521713&amp;pf=mc</t>
  </si>
  <si>
    <t>https://soysimple.com.ar/productos/regla-geo-30-cm/?pf=gs&amp;variant=466337751&amp;srsltid=AfmBOorBi7EDA_20055PbLIxPU7VZtIIXohdHU4Qvw2it76r-MBw-kaKEV0</t>
  </si>
  <si>
    <t>https://www.mbgsrl.com.ar/MLA-780633564-regla-acrilico-verde-pizzini-40-cm-art-173240-_JM?variation=180076261087</t>
  </si>
  <si>
    <t>https://todolandia.com.ar/producto/37750/regla-40-cm-pizzini-estudio/?srsltid=AfmBOoo_vD48P5Y42EpzltuQe8AziaqxoZUXnOAFl2nF_HpPuhEK8C7JlbU</t>
  </si>
  <si>
    <t>https://distribuidoraalpaso.mitiendanube.com/productos/sacapuntas-de-plastico-filgo-x72-surtidos/?variant=767153201&amp;pf=mc&amp;srsltid=AfmBOoqdp3RwGNoE6-ZkzhGrSybsuDXFLUDXyuFx1oxvV0MDJdUgadR0tck</t>
  </si>
  <si>
    <t>https://www.sasamayorista.com.ar/productos/sacapunta-escolar-plastico-1-cuchilla/?variant=251757129&amp;pf=mc</t>
  </si>
  <si>
    <t>https://libreriatriskel.com.ar/producto/sacapuntas-keyroad-con-deposito-starfish-2-orificios/</t>
  </si>
  <si>
    <t>https://libreriatriskel.com.ar/producto/sacapuntas-keyroad-con-deposito-pumpy/</t>
  </si>
  <si>
    <t>https://libreriatriskel.com.ar/producto/sacapuntas-keyroad-con-deposito-starfish/</t>
  </si>
  <si>
    <t>https://www.tomy.com.ar/21-sacapunta-metal-1-cuchilla-chanfleado/p?idsku=21&amp;gad_source=4&amp;gclid=CjwKCAjw_Na1BhAlEiwAM-dm7BI6uy1DFAL1ckzwFP9SDqysxojdtFXYKFr8L-6pQZLfqh1wTSIAgxoCJVgQAvD_BwE</t>
  </si>
  <si>
    <t>https://tam.com.ar/ficha-1541-sacapunta-metalico-simball-ezco?gad_source=4&amp;gclid=CjwKCAjw_Na1BhAlEiwAM-dm7O9UF_-yAiJGW2zdWjz9bV2Vh4fDyojbTzcVjDf5gEKplz1v0WdY5RoCpBUQAvD_BwE</t>
  </si>
  <si>
    <t>https://www.laeditorial.com.ar/escolar/58671-sacapunta-key-road-metal-1-orificio-6954884598129?gad_source=4&amp;gclid=CjwKCAjw_Na1BhAlEiwAM-dm7OEWptrc4EwcDTlUweJQtXJfBF7TWHyprEw31-sld4e4IoluestenxoCV20QAvD_BwE</t>
  </si>
  <si>
    <t>https://www.centroperez.com.ar/sacapunta-maped-metal-eco-97098?gad_source=4&amp;gclid=CjwKCAjw_Na1BhAlEiwAM-dm7P33ik4ricwMzyPZrUvzldlikHk1IvIpL1OwdmGU5ZSmrhaBqwS6MBoCAY0QAvD_BwE</t>
  </si>
  <si>
    <t>https://www.centroperez.com.ar/sacapunta-maped-metal-satelite-94542?gad_source=4&amp;gclid=CjwKCAjw_Na1BhAlEiwAM-dm7IMznwgi4qNyfHd3vfYtwbNdXnYbUo7leFNSLdqAqv18hAFCF-CPxhoC_ocQAvD_BwE</t>
  </si>
  <si>
    <t>https://www.carrefour.com.ar/sacapuntas-maped-metal-1-u-303861/p?idsku=17449&amp;gad_source=4&amp;gclid=CjwKCAjw_Na1BhAlEiwAM-dm7CEl8yJe0ZMnoyfhULE_verOUxCAbxCahZXQfoub2kCZt5fVuzx_1hoC7CEQAvD_BwE</t>
  </si>
  <si>
    <t>https://www.elpoli.com/productos/tijera-mango-plastico-olami-100-standard-chica-16cm/</t>
  </si>
  <si>
    <t>https://pizarrasblancas.com.ar/producto/tijera-16cm-olami-x1/</t>
  </si>
  <si>
    <t>https://hbintegral.com.ar/productos/tijera-reforzada-olami-16-cm/</t>
  </si>
  <si>
    <t>https://www.tomy.com.ar/1606-tijera-talbot-acero-escolar-p-zurdos-bc/p?idsku=1606&amp;gad_source=1&amp;gclid=CjwKCAjw_Na1BhAlEiwAM-dm7B74Vmq6xR0kXUqtfp2Ly6F4RNoXebs3lQRg-kdZ65XQUoBQ7gNHmBoCIWwQAvD_BwE</t>
  </si>
  <si>
    <t>https://bodypel.com.ar/tijera-pizzini-mio-12-cm-para-zurdos-tije201</t>
  </si>
  <si>
    <t>https://www.papeleralaslomas.com.ar/prod/id=3297/GlobalBluePoint-ERP.aspx</t>
  </si>
  <si>
    <t>https://www.iupishops.com/tijeras-multiusos-de-alta-resistencia-para-costura-de-escritorio-de-215-cm/p/MLA24655539?pdp_filters=category%3AMLA95399%7Cseller_id%3A1089188842%7Citem_id%3AMLA1407245895</t>
  </si>
  <si>
    <t>https://www.mercadolibre.com.ar/tijera-ezco-innova-de-21-cm-punta-redonda-color-celeste/p/MLA37122348?item_id=MLA1826405380&amp;from=gshop&amp;matt_tool=62476992&amp;matt_word=&amp;matt_source=google&amp;matt_campaign_id=14508409193&amp;matt_ad_group_id=144413706239&amp;matt_match_type=&amp;matt_network=g&amp;matt_device=c&amp;matt_creative=644633625334&amp;matt_keyword=&amp;matt_ad_position=&amp;matt_ad_type=pla&amp;matt_merchant_id=735113679&amp;matt_product_id=MLA37122348-product&amp;matt_product_partition_id=2163484155018&amp;matt_target_id=aud-1925157273100:pla-2163484155018&amp;cq_src=google_ads&amp;cq_cmp=14508409193&amp;cq_net=g&amp;cq_plt=gp&amp;cq_med=pla&amp;gad_source=1&amp;gclid=CjwKCAjw_Na1BhAlEiwAM-dm7EFIvtwsnQgoBEThs8okKBAjU2yyqKYlR8wmApPIdUmd5digU54cfhoCaL0QAvD_BwE</t>
  </si>
  <si>
    <t>https://ofishop.com/libreria/tijera-ezco-innova-de-21cm--2887</t>
  </si>
  <si>
    <t>https://pizarrasblancas.com.ar/producto/tijera-reforzada-24-cm-olami/</t>
  </si>
  <si>
    <t>https://mayraregalos.mitiendanube.com/productos/tijera-grande-24cm/</t>
  </si>
  <si>
    <t>https://www.todopizarras.com.ar/productos/tijera-mango-plastico-reforzado-y-hoja-de-acero-243-cm/</t>
  </si>
  <si>
    <t>https://www.tomy.com.ar/2449-tinta-pagoda-p-sellos-frasco-x-30cc-negro/p?idsku=2449&amp;gad_source=1&amp;gclid=CjwKCAjw_Na1BhAlEiwAM-dm7JsTR2qEAj-fJ1hGV27Pe3mRbsXW87UgPqHeTb8CfICzLgel0deDrBoCWHwQAvD_BwE</t>
  </si>
  <si>
    <t>https://articulo.mercadolibre.com.ar/MLA-1302471327-tinta-para-sellos-pagoda-30-cc-color-negro-_JM?matt_tool=73873992&amp;matt_word=&amp;matt_source=google&amp;matt_campaign_id=19547327901&amp;matt_ad_group_id=148245452621&amp;matt_match_type=&amp;matt_network=g&amp;matt_device=c&amp;matt_creative=666089024051&amp;matt_keyword=&amp;matt_ad_position=&amp;matt_ad_type=pla&amp;matt_merchant_id=245759691&amp;matt_product_id=MLA1302471327&amp;matt_product_partition_id=2162466313571&amp;matt_target_id=aud-2014906607167:pla-2162466313571&amp;cq_src=google_ads&amp;cq_cmp=19547327901&amp;cq_net=g&amp;cq_plt=gp&amp;cq_med=pla&amp;gad_source=1&amp;gclid=CjwKCAjw_Na1BhAlEiwAM-dm7O9MSBx-bxn2tvErCv5f1VxGb3bhEXVD1coOJ-Ih9L-hdoCb1G5jQBoCEKAQAvD_BwE</t>
  </si>
  <si>
    <t>https://poligarsrl.com.ar/poligar_shop/sellos-y-tintas/11523-tinta-para-sellos-sta-negra-----------------------.html?gad_source=1&amp;gclid=CjwKCAjw_Na1BhAlEiwAM-dm7JS-6Y3t7T_WrVYOeU0I57IEOQ4IIFeXTYGgJHrI7_GcTjF_UtwcTBoCiRgQAvD_BwE</t>
  </si>
  <si>
    <t>https://www.libreriaguido.com.ar/productos/eureka-tinta-psellos-x-60-cc/</t>
  </si>
  <si>
    <t>https://platerito.com.ar/productos/tinta-para-sellos-al-agua-60cc-eureka/?variant=133106184&amp;pf=mc</t>
  </si>
  <si>
    <t>https://papelerariboc.com.ar/catalogo/oficina/varios/pr_tinta-para-sellos-de-goma-y-fotopolimero-50-cc_t0718_b25b3b001ae859203eae6904?page=0</t>
  </si>
  <si>
    <t>https://alot.com.ar/product.asp?sku=TSEPYCR&amp;tracking=DEPT%5FPRODUCT&amp;</t>
  </si>
  <si>
    <t>https://alot.com.ar/product.asp?sku=TSEPYGR&amp;tracking=DEPT%5FPRODUCT&amp;</t>
  </si>
  <si>
    <t>https://www.elauditor.com.ar/tinta-pagoda-sello-goma-500cc-rojo.html</t>
  </si>
  <si>
    <t>https://www.elauditor.com.ar/tinta-pagoda-sello-goma-250-violeta.html</t>
  </si>
  <si>
    <t>https://www.redlibrera.com/p/tinta-para-sello-sta-x--250-cc.-negro-cod.-301%252d04%252d01</t>
  </si>
  <si>
    <t>https://articulo.mercadolibre.com.ar/MLA-1686058200-tinta-para-sellos-color-negro-500-cc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605615154&amp;matt_product_id=MLA1686058200&amp;matt_product_partition_id=2162466313611&amp;matt_target_id=aud-2014906607167:pla-2162466313611&amp;cq_src=google_ads&amp;cq_cmp=14508409322&amp;cq_net=g&amp;cq_plt=gp&amp;cq_med=pla&amp;gad_source=1&amp;gclid=CjwKCAjw_Na1BhAlEiwAM-dm7NY_GhAdPeH8rP1fCjIr9Lpf1xohhJ9I_u8A2P35HPgG58iFvHkAwRoCSyUQAvD_BwE</t>
  </si>
  <si>
    <t>Precio de referencia</t>
  </si>
  <si>
    <t>https://www.libreriaelangel.com.ar/broches-grap-para-abrochadora-n-216-x-1000-unidades-color-plateado/p/MLA28404538?pdp_filters=category%3AMLA69564%7Cseller_id%3A787713801%7Citem_id%3AMLA1652373184&amp;utm_campaign=darwin_ss&amp;utm_source=google&amp;utm_medium=cpc</t>
  </si>
  <si>
    <t>https://dwdistribuidora.mitiendanube.com/productos/broches-grap-21-6-x1000/?variant=579825305&amp;pf=mc&amp;gad_source=4&amp;gclid=Cj0KCQjw5ea1BhC6ARIsAEOG5pz3z23rvB-4easGrY5hlWnCwKxbCLOu8Ex6lvXVCqfIfPJwzmmhyBMaAklYEALw_wcB</t>
  </si>
  <si>
    <t>https://ldlibreriadigital2.mitiendanube.com/productos/broches-grap/?variant=452748656&amp;pf=mc</t>
  </si>
  <si>
    <t>https://www.tomy.com.ar/61-broches-mit-21-6-x-5000/p?idsku=61&amp;gad_source=4&amp;gclid=Cj0KCQjw5ea1BhC6ARIsAEOG5pw4YT4HDO_mMfriOlcT2e3EvbuqmM0b5lR21U-5rEH86rqOgdPVU_8aAjL5EALw_wcB</t>
  </si>
  <si>
    <t>https://tiendaolazaballibreria.com/productos/mit-broches-21-6-x-5000/</t>
  </si>
  <si>
    <t>https://www.casadalessandro.com.ar/productos/broches-mit-21-6-x-5000/</t>
  </si>
  <si>
    <t>https://www.laeditorial.com.ar/escolar/61987-carpeta-the-pel-colgante-4210?srsltid=AfmBOoozXdEk_5OAk_JltSx-RFtW1QdlGzWAvpbv7q01Z3SPac0PW42uIEA</t>
  </si>
  <si>
    <t>https://articulo.mercadolibre.com.ar/MLA-792570697-carpeta-colgante-plastica-oficio-color-the-pel-_JM?matt_tool=38087446&amp;utm_source=google_shopping&amp;utm_medium=organic</t>
  </si>
  <si>
    <t>https://articulo.mercadolibre.com.ar/MLA-709813750-cinta-adhesiva-transparente-24-mm-x-40-mts-_JM?matt_tool=38087446&amp;utm_source=google_shopping&amp;utm_medium=organic</t>
  </si>
  <si>
    <t>https://www.copiart.com.ar/producto-detalle.php?id=2846359552&amp;srsltid=AfmBOoptV_aCC2bSfF5BKiob70oIsjqwvR1PExbUFIN8lBqdvmCbdNptS1M</t>
  </si>
  <si>
    <t>https://www.milcoloreslibreria.com.ar/libreria/cintas-adhesivas/cinta-de-embalar-24-x-40</t>
  </si>
  <si>
    <t>https://www.ferniplast.com/8950112-cinta-transparente-auca-12x60-m/p?idsku=3893&amp;srsltid=AfmBOop03zPZ4czfy76crzXUiAK3xxqt2ymGh0GRTYXIAV34oSjudZUMH_Q</t>
  </si>
  <si>
    <t>https://www.tomy.com.ar/1725-cinta-setter-adhesiva-12x60/p?idsku=1725</t>
  </si>
  <si>
    <t>https://www.plasticosmg.com.ar/producto/cinta-adhesiva-rapifix-12-x-60-m/</t>
  </si>
  <si>
    <t>https://www.easy.com.ar/cinta-de-empaque-48mm-x-40m-transparent-1163827/p?idsku=1163827&amp;gad_source=4&amp;gclid=Cj0KCQjw5ea1BhC6ARIsAEOG5pwZca0QfX0_TJ7n9iPzpsOFFLUgQDoQE-EH4dVsYDFXPeM_tSdQwm0aAtg3EALw_wcB&amp;gclsrc=aw.ds</t>
  </si>
  <si>
    <t>https://www.maravillosomundo.com.ar/productos/cinta-de-embalar-auca-de-48x50/</t>
  </si>
  <si>
    <t>https://mumi.com.ar/producto/cinta-de-embalar-marron-48x40-autoadhesiva/?srsltid=AfmBOopz7Z_6V4V-YwGqeNpf7OCEpm1J5gVwFcACps2lLznt2CC5dewEpck</t>
  </si>
  <si>
    <t>https://www.easy.com.ar/cinta-papel-scotch-18mm-x-40m-1343582/p?idsku=1343582&amp;gad_source=4&amp;gclid=Cj0KCQjw5ea1BhC6ARIsAEOG5pz20jjpcaSAKpxlMkmk4Wo1yjZmwARoGjoo2pRQTkHQ8sHyKDwReNQaAgg6EALw_wcB&amp;gclsrc=aw.ds</t>
  </si>
  <si>
    <t>https://www.sodimac.com.ar/sodimac-ar/product/2682028/cinta-enmascarar-18-mm-x-40-m/2682028/</t>
  </si>
  <si>
    <t>https://dvdistribuidora.com.ar/productos/cinta-de-papel-stiko-18mm-x-50mts/?variant=135249055&amp;pf=mc&amp;srsltid=AfmBOoofHsZmkxKmsaJ4Da_dZ2qLICQqRXQwmYutQN_d631vp1EGaf-grX8</t>
  </si>
  <si>
    <t>https://www.sodimac.com.ar/sodimac-ar/product/2682036/cinta-enmascarar-24-mm-x-40-m/2682036/</t>
  </si>
  <si>
    <t>https://www.kine-estetic.com/products/cinta-de-papel-24-mm-x-40-mts</t>
  </si>
  <si>
    <t>https://www.resmas.com.ar/sellox-cinta-papel-24x40cm-1-unidad/p/MLA28153193?pdp_filters=category%3AMLA105436%7Cseller_id%3A166458456%7Citem_id%3AMLA1438502017</t>
  </si>
  <si>
    <t>https://tam.com.ar/ficha-1241-cinta-adhesiva-polipropileno-48x100?srsltid=AfmBOoq7beOWM5viGpflSlIV5oU_3QRktBndQb8wIM7s6qhdQR6_dG1H_vk</t>
  </si>
  <si>
    <t>https://www.ahpinsumos.com.ar/productos/cinta48x100/?srsltid=AfmBOorE2JWbRkrwoi5JYZ0YA7CmQ8KdxvigmSGmze9HM5gCo1EEm_SMusA</t>
  </si>
  <si>
    <t>https://baci.com.ar/tienda/inicio/41-cinta-empaque-3m-301.html</t>
  </si>
  <si>
    <t>https://articulo.mercadolibre.com.ar/MLA-864019755-cuaderno-gloria-tapa-dura-21x27-100h-cuadriculado-rayuela-_JM?matt_tool=38087446&amp;utm_source=google_shopping&amp;utm_medium=organic</t>
  </si>
  <si>
    <t>https://www.tomy.com.ar/cuaderno-laprida-ab7-c-espiral-21-7-x-100-ray--38989/p?idsku=13820</t>
  </si>
  <si>
    <t>https://www.elmarketweb.com.ar/MLA-1110255928-cuaderno-exito-fantasia-e7-rayado-21x27-cm-tapa-dura-espiral-_JM</t>
  </si>
  <si>
    <t>https://www.lapicerasunicas.com.ar/cuadernillo-asamblea-vip-tapa-dura-rayado-a4-80-hjs-espiral/p/MLA28736434</t>
  </si>
  <si>
    <t>https://articulo.mercadolibre.com.ar/MLA-1390078651-cuaderno-asamblea-a4-80-hojas-tapa-dura-c-espiral-office-_JM</t>
  </si>
  <si>
    <t>https://www.emergenciasartisticas.com/productos/cuaderno-asamblea-tapa-dura/</t>
  </si>
  <si>
    <t>https://articulo.mercadolibre.com.ar/MLA-1288004602-cuaderno-espiral-a4-husares-tapa-dura-120-hojas-rayado-cuadr-_JM?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483949083&amp;matt_product_id=MLA1288004602&amp;matt_product_partition_id=2162466313851&amp;matt_target_id=aud-2014906607167:pla-2162466313851&amp;cq_src=google_ads&amp;cq_cmp=19554794807&amp;cq_net=g&amp;cq_plt=gp&amp;cq_med=pla&amp;gad_source=4&amp;gclid=Cj0KCQjw5ea1BhC6ARIsAEOG5pygDgtZ1AcE3q9ukW2VCJ70gpCHG-094uL7JQUN9nuBlkDdtZs03Z4aAqu7EALw_wcB</t>
  </si>
  <si>
    <t>https://todolandia.com.ar/producto/33145/cuaderno-espiral-triunfante-120-hojas-rayadas-16x21cm-vinilica/?srsltid=AfmBOooAN8hkKcKd_87LXipW4IaqvYGZ-o6H7FVMMC5U19l_I_c421Y9aLQ</t>
  </si>
  <si>
    <t>https://www.magnapel.com.ar/productos/cuaderno-con-espiral-a5-120-hojas-triunfante/?variant=495921341&amp;pf=mc</t>
  </si>
  <si>
    <t>https://www.newoffice.com.ar/productos/cuaderno-triunfante-a5-x-120h-cuadriculado/?pf=gs&amp;variant=352864624&amp;srsltid=AfmBOor0UVz-gYX3HiyHFzF6iAsNEylhQ5lMSdPxBy_8GGLAZdaYxqAhHBY</t>
  </si>
  <si>
    <t>https://www.libreriaguido.com.ar/productos/ledesma-classic-16x21-120-h/?variant=141768474&amp;pf=mc</t>
  </si>
  <si>
    <t>https://www.librerialacentral.com.ar/producto/cinta-correctora-filgo-correct-line-x-6-mts/?srsltid=AfmBOoqvoTvLSgsZUykTIgTXtN7ISFS7lFXtevabndn6Ux7t7JSlLNKLRdw</t>
  </si>
  <si>
    <t>https://www.casadalessandro.com.ar/productos/cinta-correctora-filgo-5mm-x-6mts/</t>
  </si>
  <si>
    <t>https://www.laeditorial.com.ar/escolar/74964-cinta-correctora-filgo-5mmx12mt-cl512-d12-sur?srsltid=AfmBOooplF2yDHUBsssto-0SvbucjKIQLR_SGx_h1HE_FKI6zBTmaVwda8g</t>
  </si>
  <si>
    <t>https://www.magnapel.com.ar/productos/sobre-manila-19x24cm-precio-por-unidad/?variant=91390915&amp;pf=mc</t>
  </si>
  <si>
    <t>https://www.libreriapapelandia.com.ar/productos/sobres-manila-kraft-medoro/?variant=796124164&amp;pf=mc</t>
  </si>
  <si>
    <t>https://www.magnapel.com.ar/productos/sobre-manila-30x40cm-precio-por-unidad/?variant=91390921&amp;pf=mc</t>
  </si>
  <si>
    <t>https://thegoodplace.com.ar/producto/sobre-papel-madera-oficio-2/</t>
  </si>
  <si>
    <t>https://www.magnapel.com.ar/productos/sobre-manila-25x35cm-precio-por-unidad/?variant=91390919&amp;pf=mc</t>
  </si>
  <si>
    <t>https://www.tomy.com.ar/1657-sobre-medoro-bolsa-25x35-x-100/p?idsku=1657</t>
  </si>
  <si>
    <t>https://tam.com.ar/ficha-21-broches-grap-10-50-x1000u?gad_source=4&amp;gclid=Cj0KCQjw5ea1BhC6ARIsAEOG5pzDIfPPauSD3Yo5kRQo4AfJ8HeEXI92cLtDHoLSB81GmJC1JowAU1YaAn8-EALw_wcB</t>
  </si>
  <si>
    <t>https://www.cindymayorista.com.ar/libreria/comercial-y-oficina/abrochadoras-perforadoras-y-accesorios/broches-10-50-x1000-grap.html</t>
  </si>
  <si>
    <t>https://www.elpoli.com/productos/cortante-cutter-tincheta-bulit-serie-300-reforzado-18-mm/</t>
  </si>
  <si>
    <t>https://soysimple.com.ar/productos/cutter-metal-ezco-c-guia-18-mm/?pf=gs&amp;variant=183018421&amp;srsltid=AfmBOoo5gThOfmSeupzzHL-xRCL22Off9Zd2SJ2NjTxjWZ7j9n9wtUkWVD4</t>
  </si>
  <si>
    <t>Columna1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</si>
</sst>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&quot;$&quot;\ #,##0.00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rgb="FF6699CC"/>
        <bgColor rgb="FF6699CC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6">
    <xf numFmtId="0" fontId="0" fillId="0" borderId="0" applyBorder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 applyNumberFormat="1" applyFill="1" applyAlignment="1" applyProtection="1"/>
    <xf numFmtId="0" fontId="2" fillId="2" borderId="0" xfId="0" applyNumberFormat="1" applyFont="1" applyFill="1" applyAlignment="1" applyProtection="1">
      <alignment horizontal="left"/>
    </xf>
    <xf numFmtId="4" fontId="0" fillId="3" borderId="0" xfId="0" applyNumberFormat="1" applyFill="1" applyAlignment="1" applyProtection="1">
      <alignment horizontal="right"/>
    </xf>
    <xf numFmtId="164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top"/>
    </xf>
    <xf numFmtId="16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vertical="top"/>
    </xf>
    <xf numFmtId="0" fontId="0" fillId="0" borderId="0" xfId="0" applyNumberFormat="1" applyFill="1" applyAlignment="1" applyProtection="1">
      <alignment vertical="top" wrapText="1"/>
    </xf>
    <xf numFmtId="4" fontId="0" fillId="0" borderId="0" xfId="0" applyNumberFormat="1" applyFill="1" applyAlignment="1" applyProtection="1"/>
    <xf numFmtId="165" fontId="1" fillId="4" borderId="1" xfId="1" applyNumberFormat="1" applyFill="1" applyBorder="1" applyAlignment="1">
      <alignment horizontal="center" vertical="center"/>
    </xf>
    <xf numFmtId="0" fontId="3" fillId="0" borderId="1" xfId="2" applyBorder="1" applyAlignment="1">
      <alignment horizontal="left" vertical="center"/>
    </xf>
    <xf numFmtId="165" fontId="1" fillId="4" borderId="2" xfId="1" applyNumberFormat="1" applyFill="1" applyBorder="1" applyAlignment="1">
      <alignment horizontal="center" vertical="center"/>
    </xf>
    <xf numFmtId="0" fontId="3" fillId="0" borderId="0" xfId="2" applyAlignment="1">
      <alignment horizontal="left" vertical="center"/>
    </xf>
    <xf numFmtId="0" fontId="3" fillId="0" borderId="1" xfId="2" applyFill="1" applyBorder="1" applyAlignment="1">
      <alignment horizontal="left" vertical="center"/>
    </xf>
    <xf numFmtId="0" fontId="3" fillId="0" borderId="0" xfId="2" applyFill="1" applyAlignment="1">
      <alignment horizontal="left" vertical="center"/>
    </xf>
    <xf numFmtId="0" fontId="3" fillId="0" borderId="3" xfId="2" applyBorder="1" applyAlignment="1">
      <alignment horizontal="left" vertical="center"/>
    </xf>
    <xf numFmtId="165" fontId="1" fillId="4" borderId="1" xfId="3" applyNumberFormat="1" applyFill="1" applyBorder="1" applyAlignment="1">
      <alignment horizontal="center" vertical="center"/>
    </xf>
    <xf numFmtId="0" fontId="3" fillId="0" borderId="0" xfId="2"/>
    <xf numFmtId="165" fontId="0" fillId="4" borderId="1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 applyProtection="1">
      <alignment wrapText="1"/>
    </xf>
    <xf numFmtId="0" fontId="5" fillId="5" borderId="4" xfId="0" applyNumberFormat="1" applyFont="1" applyFill="1" applyBorder="1" applyAlignment="1">
      <alignment wrapText="1"/>
    </xf>
    <xf numFmtId="44" fontId="0" fillId="6" borderId="0" xfId="4" applyFont="1" applyFill="1" applyAlignment="1" applyProtection="1"/>
    <xf numFmtId="165" fontId="1" fillId="4" borderId="0" xfId="1" applyNumberFormat="1" applyFill="1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  <xf numFmtId="0" fontId="5" fillId="5" borderId="0" xfId="0" applyNumberFormat="1" applyFont="1" applyFill="1" applyBorder="1" applyAlignment="1">
      <alignment wrapText="1"/>
    </xf>
    <xf numFmtId="9" fontId="0" fillId="6" borderId="0" xfId="5" applyFont="1" applyFill="1" applyAlignment="1" applyProtection="1"/>
    <xf numFmtId="0" fontId="2" fillId="2" borderId="0" xfId="0" applyNumberFormat="1" applyFont="1" applyFill="1" applyAlignment="1" applyProtection="1">
      <alignment horizontal="left"/>
    </xf>
  </cellXfs>
  <cellStyles count="6">
    <cellStyle name="Hipervínculo" xfId="2" builtinId="8"/>
    <cellStyle name="Moneda" xfId="4" builtinId="4"/>
    <cellStyle name="Normal" xfId="0" builtinId="0"/>
    <cellStyle name="Normal 2" xfId="1"/>
    <cellStyle name="Normal 4" xfId="3"/>
    <cellStyle name="Porcentaje" xfId="5" builtinId="5"/>
  </cellStyles>
  <dxfs count="73"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&quot;$&quot;\ #,##0.00"/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9:J19" totalsRowShown="0">
  <autoFilter ref="A9:J19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72" dataCellStyle="Moneda">
      <calculatedColumnFormula>+K10</calculatedColumnFormula>
    </tableColumn>
    <tableColumn id="10" name="Columna1" dataDxfId="71" dataCellStyle="Porcentaje">
      <calculatedColumnFormula>+(Table1[[#This Row],[Precio unitario]]/Table1[[#This Row],[Precio de referencia]])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52:J158" totalsRowShown="0">
  <autoFilter ref="A152:J158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54" dataCellStyle="Moneda">
      <calculatedColumnFormula>+(K153+M153+O153)/3</calculatedColumnFormula>
    </tableColumn>
    <tableColumn id="10" name="Columna1" dataDxfId="53" dataCellStyle="Porcentaje">
      <calculatedColumnFormula>+(Table10[[#This Row],[Precio unitario]]/Table10[[#This Row],[Precio de referencia]])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162:J171" totalsRowShown="0">
  <autoFilter ref="A162:J171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52" dataCellStyle="Moneda">
      <calculatedColumnFormula>+(K163+M163+O163)/3</calculatedColumnFormula>
    </tableColumn>
    <tableColumn id="10" name="Columna1" dataDxfId="51" dataCellStyle="Moneda">
      <calculatedColumnFormula>+(Table11[[#This Row],[Precio unitario]]/Table11[[#This Row],[Precio de referencia]])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75:I198" totalsRowShown="0">
  <autoFilter ref="A175:I19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50" dataCellStyle="Moneda">
      <calculatedColumnFormula>+(K176+M176+O176)/3</calculatedColumn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202:I213" totalsRowShown="0">
  <autoFilter ref="A202:I21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9" dataCellStyle="Moneda">
      <calculatedColumnFormula>+(K203+M203+O203)/3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217:I225" totalsRowShown="0">
  <autoFilter ref="A217:I22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8" dataCellStyle="Moneda">
      <calculatedColumnFormula>+(K218+M218+O218)/3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229:I232" totalsRowShown="0">
  <autoFilter ref="A229:I23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7" dataCellStyle="Moneda">
      <calculatedColumnFormula>+(K230+M230+O230)/3</calculatedColumn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236:I245" totalsRowShown="0">
  <autoFilter ref="A236:I24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6" dataCellStyle="Moneda">
      <calculatedColumnFormula>+(K237+M237+O237)/3</calculatedColumnFormula>
    </tableColumn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249:I258" totalsRowShown="0">
  <autoFilter ref="A249:I25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5" dataCellStyle="Moneda">
      <calculatedColumnFormula>+(K250+M250+O250)/3</calculatedColumnFormula>
    </tableColumn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262:I272" totalsRowShown="0">
  <autoFilter ref="A262:I27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4" dataCellStyle="Moneda">
      <calculatedColumnFormula>+(K263+M263+O263)/3</calculatedColumnFormula>
    </tableColumn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276:I286" totalsRowShown="0">
  <autoFilter ref="A276:I286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3" dataCellStyle="Moneda">
      <calculatedColumnFormula>+(K277+M277+O277)/3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3:J37" totalsRowShown="0">
  <autoFilter ref="A23:J37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70" dataCellStyle="Moneda">
      <calculatedColumnFormula>+(K24+M24)/2</calculatedColumnFormula>
    </tableColumn>
    <tableColumn id="10" name="Columna1" dataDxfId="69" dataCellStyle="Porcentaje">
      <calculatedColumnFormula>+(Table2[[#This Row],[Precio unitario]]/Table2[[#This Row],[Precio de referencia]])</calculatedColumnFormula>
    </tableColumn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290:I302" totalsRowShown="0">
  <autoFilter ref="A290:I30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2" dataCellStyle="Moneda">
      <calculatedColumnFormula>+(K291+M291+O291)/3</calculatedColumnFormula>
    </tableColumn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306:I319" totalsRowShown="0">
  <autoFilter ref="A306:I319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1" dataCellStyle="Moneda">
      <calculatedColumnFormula>+(K307+M307+O307)/3</calculatedColumnFormula>
    </tableColumn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323:I343" totalsRowShown="0">
  <autoFilter ref="A323:I34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0" dataCellStyle="Moneda">
      <calculatedColumnFormula>+(K324+M324+O324)/3</calculatedColumnFormula>
    </tableColumn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347:I353" totalsRowShown="0">
  <autoFilter ref="A347:I35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9" dataCellStyle="Moneda">
      <calculatedColumnFormula>+(K348+M348+O348)/3</calculatedColumnFormula>
    </tableColumn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357:I371" totalsRowShown="0">
  <autoFilter ref="A357:I371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8" dataCellStyle="Moneda">
      <calculatedColumnFormula>+(K358+M358+O358)/3</calculatedColumnFormula>
    </tableColumn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375:I382" totalsRowShown="0">
  <autoFilter ref="A375:I38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7" dataCellStyle="Moneda">
      <calculatedColumnFormula>+(K376+M376+O376)/3</calculatedColumnFormula>
    </tableColumn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386:I394" totalsRowShown="0">
  <autoFilter ref="A386:I39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6" dataCellStyle="Moneda">
      <calculatedColumnFormula>+(K387+M387+O387)/3</calculatedColumnFormula>
    </tableColumn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398:I404" totalsRowShown="0">
  <autoFilter ref="A398:I40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5" dataCellStyle="Moneda">
      <calculatedColumnFormula>+(K399+M399+O399)/3</calculatedColumnFormula>
    </tableColumn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408:I421" totalsRowShown="0">
  <autoFilter ref="A408:I421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4" dataCellStyle="Moneda">
      <calculatedColumnFormula>+(K409+M409+O409)/3</calculatedColumnFormula>
    </tableColumn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425:I437" totalsRowShown="0">
  <autoFilter ref="A425:I437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3" dataCellStyle="Moneda">
      <calculatedColumnFormula>+(K426+M426+O426)/3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41:J54" totalsRowShown="0">
  <autoFilter ref="A41:J54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68" dataCellStyle="Moneda">
      <calculatedColumnFormula>+(K42+M42+O42)/3</calculatedColumnFormula>
    </tableColumn>
    <tableColumn id="10" name="Columna1" dataDxfId="67" dataCellStyle="Porcentaje">
      <calculatedColumnFormula>+(Table3[[#This Row],[Precio unitario]]/Table3[[#This Row],[Precio de referencia]])</calculatedColumnFormula>
    </tableColumn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441:I464" totalsRowShown="0">
  <autoFilter ref="A441:I46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2" dataCellStyle="Moneda">
      <calculatedColumnFormula>+(K442+M442+O442)/3</calculatedColumnFormula>
    </tableColumn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468:I475" totalsRowShown="0">
  <autoFilter ref="A468:I47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1" dataCellStyle="Moneda">
      <calculatedColumnFormula>+(K469+M469+O469)/3</calculatedColumnFormula>
    </tableColumn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2" name="Table32" displayName="Table32" ref="A479:I483" totalsRowShown="0">
  <autoFilter ref="A479:I48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0" dataCellStyle="Moneda">
      <calculatedColumnFormula>+(K480+M480+O480)/3</calculatedColumnFormula>
    </tableColumn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3" name="Table33" displayName="Table33" ref="A487:I499" totalsRowShown="0">
  <autoFilter ref="A487:I499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9" dataCellStyle="Moneda">
      <calculatedColumnFormula>+(K488+M488+O488)/3</calculatedColumnFormula>
    </tableColumn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4" name="Table34" displayName="Table34" ref="A503:I510" totalsRowShown="0">
  <autoFilter ref="A503:I510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8" dataCellStyle="Moneda">
      <calculatedColumnFormula>+(K504+M504+O504)/3</calculatedColumnFormula>
    </tableColumn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5" name="Table35" displayName="Table35" ref="A514:I528" totalsRowShown="0">
  <autoFilter ref="A514:I52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7" dataCellStyle="Moneda">
      <calculatedColumnFormula>+(K515+M515+O515)/3</calculatedColumnFormula>
    </tableColumn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6" name="Table36" displayName="Table36" ref="A532:I541" totalsRowShown="0">
  <autoFilter ref="A532:I541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6" dataCellStyle="Moneda">
      <calculatedColumnFormula>+(K533+M533+O533)/3</calculatedColumnFormula>
    </tableColumn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7" name="Table37" displayName="Table37" ref="A545:I552" totalsRowShown="0">
  <autoFilter ref="A545:I55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5" dataCellStyle="Moneda">
      <calculatedColumnFormula>+(K546+M546+O546)/3</calculatedColumnFormula>
    </tableColumn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8" name="Table38" displayName="Table38" ref="A556:I561" totalsRowShown="0">
  <autoFilter ref="A556:I561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" dataCellStyle="Moneda">
      <calculatedColumnFormula>+(K557+M557+O557)/3</calculatedColumnFormula>
    </tableColumn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9" name="Table39" displayName="Table39" ref="A565:I569" totalsRowShown="0">
  <autoFilter ref="A565:I569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" dataCellStyle="Moneda">
      <calculatedColumnFormula>+(K566+M566+O566)/3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58:J71" totalsRowShown="0">
  <autoFilter ref="A58:J71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66" dataCellStyle="Moneda">
      <calculatedColumnFormula>+(K59+M59+O59)/3</calculatedColumnFormula>
    </tableColumn>
    <tableColumn id="10" name="Columna1" dataDxfId="65" dataCellStyle="Porcentaje">
      <calculatedColumnFormula>+(Table4[[#This Row],[Precio unitario]]/Table4[[#This Row],[Precio de referencia]])</calculatedColumnFormula>
    </tableColumn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40" name="Table40" displayName="Table40" ref="A573:I577" totalsRowShown="0">
  <autoFilter ref="A573:I577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" dataCellStyle="Moneda">
      <calculatedColumnFormula>+(K574+M574+O574)/3</calculatedColumnFormula>
    </tableColumn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41" name="Table41" displayName="Table41" ref="A581:I587" totalsRowShown="0">
  <autoFilter ref="A581:I587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1" dataCellStyle="Moneda">
      <calculatedColumnFormula>+(K582+M582+O582)/3</calculatedColumnFormula>
    </tableColumn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2" name="Table42" displayName="Table42" ref="A591:I596" totalsRowShown="0">
  <autoFilter ref="A591:I596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0" dataCellStyle="Moneda">
      <calculatedColumnFormula>+(K592+M592+O592)/3</calculatedColumnFormula>
    </tableColumn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3" name="Table43" displayName="Table43" ref="A600:I607" totalsRowShown="0">
  <autoFilter ref="A600:I607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9" dataCellStyle="Moneda">
      <calculatedColumnFormula>+(K601+M601+O601)/3</calculatedColumnFormula>
    </tableColumn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4" name="Table44" displayName="Table44" ref="A611:I615" totalsRowShown="0">
  <autoFilter ref="A611:I61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8" dataCellStyle="Moneda">
      <calculatedColumnFormula>+(K612+M612+O612)/3</calculatedColumnFormula>
    </tableColumn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5" name="Table45" displayName="Table45" ref="A619:I623" totalsRowShown="0">
  <autoFilter ref="A619:I62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7" dataCellStyle="Moneda">
      <calculatedColumnFormula>+(K620+M620+O620)/3</calculatedColumnFormula>
    </tableColumn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6" name="Table46" displayName="Table46" ref="A627:I633" totalsRowShown="0">
  <autoFilter ref="A627:I63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6" dataCellStyle="Moneda">
      <calculatedColumnFormula>+(K628+M628+O628)/3</calculatedColumnFormula>
    </tableColumn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id="47" name="Table47" displayName="Table47" ref="A637:I644" totalsRowShown="0">
  <autoFilter ref="A637:I64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5" dataCellStyle="Moneda">
      <calculatedColumnFormula>+(K638+M638+O638)/3</calculatedColumnFormula>
    </tableColumn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id="48" name="Table48" displayName="Table48" ref="A648:I654" totalsRowShown="0">
  <autoFilter ref="A648:I65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4" dataCellStyle="Moneda">
      <calculatedColumnFormula>+(K649+M649+O649)/3</calculatedColumnFormula>
    </tableColumn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id="49" name="Table49" displayName="Table49" ref="A658:I664" totalsRowShown="0">
  <autoFilter ref="A658:I66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3" dataCellStyle="Moneda">
      <calculatedColumnFormula>+(K659+M659+O659)/3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75:J89" totalsRowShown="0">
  <autoFilter ref="A75:J89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64" dataCellStyle="Moneda">
      <calculatedColumnFormula>+(K76+M76+O76)/3</calculatedColumnFormula>
    </tableColumn>
    <tableColumn id="10" name="Columna1" dataDxfId="63" dataCellStyle="Porcentaje">
      <calculatedColumnFormula>+(Table5[[#This Row],[Precio unitario]]/Table5[[#This Row],[Precio de referencia]])</calculatedColumnFormula>
    </tableColumn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id="50" name="Table50" displayName="Table50" ref="A668:I678" totalsRowShown="0">
  <autoFilter ref="A668:I67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2" dataCellStyle="Moneda">
      <calculatedColumnFormula>+(K669+M669+O669)/3</calculatedColumnFormula>
    </tableColumn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id="51" name="Table51" displayName="Table51" ref="A682:I690" totalsRowShown="0">
  <autoFilter ref="A682:I690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1" dataCellStyle="Moneda">
      <calculatedColumnFormula>+(K683+M683+O683)/3</calculatedColumnFormula>
    </tableColumn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id="52" name="Table52" displayName="Table52" ref="A694:I699" totalsRowShown="0">
  <autoFilter ref="A694:I699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0" dataCellStyle="Moneda">
      <calculatedColumnFormula>+(K695+M695+O695)/3</calculatedColumnFormula>
    </tableColumn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id="53" name="Table53" displayName="Table53" ref="A703:I713" totalsRowShown="0">
  <autoFilter ref="A703:I71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9" dataCellStyle="Moneda">
      <calculatedColumnFormula>+(K704+M704+O704)/3</calculatedColumnFormula>
    </tableColumn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id="54" name="Table54" displayName="Table54" ref="A717:I724" totalsRowShown="0">
  <autoFilter ref="A717:I72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8" dataCellStyle="Moneda">
      <calculatedColumnFormula>+(K718+M718+O718)/3</calculatedColumnFormula>
    </tableColumn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id="55" name="Table55" displayName="Table55" ref="A728:I734" totalsRowShown="0">
  <autoFilter ref="A728:I73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7" dataCellStyle="Moneda">
      <calculatedColumnFormula>+(K729+M729+O729)/3</calculatedColumnFormula>
    </tableColumn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id="56" name="Table56" displayName="Table56" ref="A738:I743" totalsRowShown="0">
  <autoFilter ref="A738:I74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6" dataCellStyle="Moneda">
      <calculatedColumnFormula>+(K739+M739+O739)/3</calculatedColumnFormula>
    </tableColumn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id="57" name="Table57" displayName="Table57" ref="A747:I755" totalsRowShown="0">
  <autoFilter ref="A747:I75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5" dataCellStyle="Moneda">
      <calculatedColumnFormula>+(K748+M748+O748)/3</calculatedColumnFormula>
    </tableColumn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id="58" name="Table58" displayName="Table58" ref="A759:I768" totalsRowShown="0">
  <autoFilter ref="A759:I76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id="59" name="Table59" displayName="Table59" ref="A772:I779" totalsRowShown="0">
  <autoFilter ref="A772:I779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" dataCellStyle="Moneda">
      <calculatedColumnFormula>+(K773+M773+O773)/3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93:J105" totalsRowShown="0">
  <autoFilter ref="A93:J105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62" dataCellStyle="Moneda">
      <calculatedColumnFormula>+(K94+M94+O94)/3</calculatedColumnFormula>
    </tableColumn>
    <tableColumn id="10" name="Columna1" dataDxfId="61" dataCellStyle="Porcentaje">
      <calculatedColumnFormula>+(Table6[[#This Row],[Precio unitario]]/Table6[[#This Row],[Precio de referencia]])</calculatedColumnFormula>
    </tableColumn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id="60" name="Table60" displayName="Table60" ref="A783:I789" totalsRowShown="0">
  <autoFilter ref="A783:I789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" dataCellStyle="Moneda">
      <calculatedColumnFormula>+(K784+M784+O784)/3</calculatedColumnFormula>
    </tableColumn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id="61" name="Table61" displayName="Table61" ref="A793:I798" totalsRowShown="0">
  <autoFilter ref="A793:I79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" dataCellStyle="Moneda">
      <calculatedColumnFormula>+(K794+M794+O794)/3</calculatedColumnFormula>
    </tableColumn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id="62" name="Table62" displayName="Table62" ref="A802:I811" totalsRowShown="0">
  <autoFilter ref="A802:I811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" dataCellStyle="Moneda">
      <calculatedColumnFormula>+(K803+M803+O803)/3</calculatedColumnFormula>
    </tableColumn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id="63" name="Table63" displayName="Table63" ref="A815:I822" totalsRowShown="0">
  <autoFilter ref="A815:I82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0" dataCellStyle="Moneda">
      <calculatedColumnFormula>+(K816+M816+O816)/3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09:J120" totalsRowShown="0">
  <autoFilter ref="A109:J120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60" dataCellStyle="Moneda">
      <calculatedColumnFormula>+(K110+M110+O110)/3</calculatedColumnFormula>
    </tableColumn>
    <tableColumn id="10" name="Columna1" dataDxfId="59" dataCellStyle="Porcentaje">
      <calculatedColumnFormula>+(Table7[[#This Row],[Precio unitario]]/Table7[[#This Row],[Precio de referencia]])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24:J129" totalsRowShown="0">
  <autoFilter ref="A124:J129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58" dataCellStyle="Moneda">
      <calculatedColumnFormula>+(K125+M125+O125)/3</calculatedColumnFormula>
    </tableColumn>
    <tableColumn id="10" name="Columna1" dataDxfId="57" dataCellStyle="Porcentaje">
      <calculatedColumnFormula>+(Table8[[#This Row],[Precio unitario]]/Table8[[#This Row],[Precio de referencia]])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133:J148" totalsRowShown="0">
  <autoFilter ref="A133:J148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56" dataCellStyle="Moneda">
      <calculatedColumnFormula>+(K134+M134+O134)/3</calculatedColumnFormula>
    </tableColumn>
    <tableColumn id="10" name="Columna1" dataDxfId="55" dataCellStyle="Porcentaje">
      <calculatedColumnFormula>+(Table9[[#This Row],[Precio unitario]]/Table9[[#This Row],[Precio de referencia]])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ibreriakoky.com/productos/lapices-filgo-x12-colores/" TargetMode="External"/><Relationship Id="rId18" Type="http://schemas.openxmlformats.org/officeDocument/2006/relationships/table" Target="../tables/table4.xml"/><Relationship Id="rId26" Type="http://schemas.openxmlformats.org/officeDocument/2006/relationships/table" Target="../tables/table12.xml"/><Relationship Id="rId39" Type="http://schemas.openxmlformats.org/officeDocument/2006/relationships/table" Target="../tables/table25.xml"/><Relationship Id="rId21" Type="http://schemas.openxmlformats.org/officeDocument/2006/relationships/table" Target="../tables/table7.xml"/><Relationship Id="rId34" Type="http://schemas.openxmlformats.org/officeDocument/2006/relationships/table" Target="../tables/table20.xml"/><Relationship Id="rId42" Type="http://schemas.openxmlformats.org/officeDocument/2006/relationships/table" Target="../tables/table28.xml"/><Relationship Id="rId47" Type="http://schemas.openxmlformats.org/officeDocument/2006/relationships/table" Target="../tables/table33.xml"/><Relationship Id="rId50" Type="http://schemas.openxmlformats.org/officeDocument/2006/relationships/table" Target="../tables/table36.xml"/><Relationship Id="rId55" Type="http://schemas.openxmlformats.org/officeDocument/2006/relationships/table" Target="../tables/table41.xml"/><Relationship Id="rId63" Type="http://schemas.openxmlformats.org/officeDocument/2006/relationships/table" Target="../tables/table49.xml"/><Relationship Id="rId68" Type="http://schemas.openxmlformats.org/officeDocument/2006/relationships/table" Target="../tables/table54.xml"/><Relationship Id="rId76" Type="http://schemas.openxmlformats.org/officeDocument/2006/relationships/table" Target="../tables/table62.xml"/><Relationship Id="rId7" Type="http://schemas.openxmlformats.org/officeDocument/2006/relationships/hyperlink" Target="https://libreriakoky.com/productos/lapices-filgo-x12-colores/" TargetMode="External"/><Relationship Id="rId71" Type="http://schemas.openxmlformats.org/officeDocument/2006/relationships/table" Target="../tables/table57.xml"/><Relationship Id="rId2" Type="http://schemas.openxmlformats.org/officeDocument/2006/relationships/hyperlink" Target="https://www.papeleralaslomas.com.ar/prod/id=5182/GlobalBluePoint-ERP.aspx" TargetMode="External"/><Relationship Id="rId16" Type="http://schemas.openxmlformats.org/officeDocument/2006/relationships/table" Target="../tables/table2.xml"/><Relationship Id="rId29" Type="http://schemas.openxmlformats.org/officeDocument/2006/relationships/table" Target="../tables/table15.xml"/><Relationship Id="rId11" Type="http://schemas.openxmlformats.org/officeDocument/2006/relationships/hyperlink" Target="https://libreriakoky.com/productos/lapices-filgo-x12-colores/" TargetMode="External"/><Relationship Id="rId24" Type="http://schemas.openxmlformats.org/officeDocument/2006/relationships/table" Target="../tables/table10.xml"/><Relationship Id="rId32" Type="http://schemas.openxmlformats.org/officeDocument/2006/relationships/table" Target="../tables/table18.xml"/><Relationship Id="rId37" Type="http://schemas.openxmlformats.org/officeDocument/2006/relationships/table" Target="../tables/table23.xml"/><Relationship Id="rId40" Type="http://schemas.openxmlformats.org/officeDocument/2006/relationships/table" Target="../tables/table26.xml"/><Relationship Id="rId45" Type="http://schemas.openxmlformats.org/officeDocument/2006/relationships/table" Target="../tables/table31.xml"/><Relationship Id="rId53" Type="http://schemas.openxmlformats.org/officeDocument/2006/relationships/table" Target="../tables/table39.xml"/><Relationship Id="rId58" Type="http://schemas.openxmlformats.org/officeDocument/2006/relationships/table" Target="../tables/table44.xml"/><Relationship Id="rId66" Type="http://schemas.openxmlformats.org/officeDocument/2006/relationships/table" Target="../tables/table52.xml"/><Relationship Id="rId74" Type="http://schemas.openxmlformats.org/officeDocument/2006/relationships/table" Target="../tables/table60.xml"/><Relationship Id="rId5" Type="http://schemas.openxmlformats.org/officeDocument/2006/relationships/hyperlink" Target="https://libreriakoky.com/productos/lapices-filgo-x12-colores/" TargetMode="External"/><Relationship Id="rId15" Type="http://schemas.openxmlformats.org/officeDocument/2006/relationships/table" Target="../tables/table1.xml"/><Relationship Id="rId23" Type="http://schemas.openxmlformats.org/officeDocument/2006/relationships/table" Target="../tables/table9.xml"/><Relationship Id="rId28" Type="http://schemas.openxmlformats.org/officeDocument/2006/relationships/table" Target="../tables/table14.xml"/><Relationship Id="rId36" Type="http://schemas.openxmlformats.org/officeDocument/2006/relationships/table" Target="../tables/table22.xml"/><Relationship Id="rId49" Type="http://schemas.openxmlformats.org/officeDocument/2006/relationships/table" Target="../tables/table35.xml"/><Relationship Id="rId57" Type="http://schemas.openxmlformats.org/officeDocument/2006/relationships/table" Target="../tables/table43.xml"/><Relationship Id="rId61" Type="http://schemas.openxmlformats.org/officeDocument/2006/relationships/table" Target="../tables/table47.xml"/><Relationship Id="rId10" Type="http://schemas.openxmlformats.org/officeDocument/2006/relationships/hyperlink" Target="https://libreriakoky.com/productos/lapices-filgo-x12-colores/" TargetMode="External"/><Relationship Id="rId19" Type="http://schemas.openxmlformats.org/officeDocument/2006/relationships/table" Target="../tables/table5.xml"/><Relationship Id="rId31" Type="http://schemas.openxmlformats.org/officeDocument/2006/relationships/table" Target="../tables/table17.xml"/><Relationship Id="rId44" Type="http://schemas.openxmlformats.org/officeDocument/2006/relationships/table" Target="../tables/table30.xml"/><Relationship Id="rId52" Type="http://schemas.openxmlformats.org/officeDocument/2006/relationships/table" Target="../tables/table38.xml"/><Relationship Id="rId60" Type="http://schemas.openxmlformats.org/officeDocument/2006/relationships/table" Target="../tables/table46.xml"/><Relationship Id="rId65" Type="http://schemas.openxmlformats.org/officeDocument/2006/relationships/table" Target="../tables/table51.xml"/><Relationship Id="rId73" Type="http://schemas.openxmlformats.org/officeDocument/2006/relationships/table" Target="../tables/table59.xml"/><Relationship Id="rId4" Type="http://schemas.openxmlformats.org/officeDocument/2006/relationships/hyperlink" Target="https://libreriakoky.com/productos/lapices-filgo-x12-colores/" TargetMode="External"/><Relationship Id="rId9" Type="http://schemas.openxmlformats.org/officeDocument/2006/relationships/hyperlink" Target="https://libreriakoky.com/productos/lapices-filgo-x12-colores/" TargetMode="External"/><Relationship Id="rId14" Type="http://schemas.openxmlformats.org/officeDocument/2006/relationships/printerSettings" Target="../printerSettings/printerSettings1.bin"/><Relationship Id="rId22" Type="http://schemas.openxmlformats.org/officeDocument/2006/relationships/table" Target="../tables/table8.xml"/><Relationship Id="rId27" Type="http://schemas.openxmlformats.org/officeDocument/2006/relationships/table" Target="../tables/table13.xml"/><Relationship Id="rId30" Type="http://schemas.openxmlformats.org/officeDocument/2006/relationships/table" Target="../tables/table16.xml"/><Relationship Id="rId35" Type="http://schemas.openxmlformats.org/officeDocument/2006/relationships/table" Target="../tables/table21.xml"/><Relationship Id="rId43" Type="http://schemas.openxmlformats.org/officeDocument/2006/relationships/table" Target="../tables/table29.xml"/><Relationship Id="rId48" Type="http://schemas.openxmlformats.org/officeDocument/2006/relationships/table" Target="../tables/table34.xml"/><Relationship Id="rId56" Type="http://schemas.openxmlformats.org/officeDocument/2006/relationships/table" Target="../tables/table42.xml"/><Relationship Id="rId64" Type="http://schemas.openxmlformats.org/officeDocument/2006/relationships/table" Target="../tables/table50.xml"/><Relationship Id="rId69" Type="http://schemas.openxmlformats.org/officeDocument/2006/relationships/table" Target="../tables/table55.xml"/><Relationship Id="rId77" Type="http://schemas.openxmlformats.org/officeDocument/2006/relationships/table" Target="../tables/table63.xml"/><Relationship Id="rId8" Type="http://schemas.openxmlformats.org/officeDocument/2006/relationships/hyperlink" Target="https://libreriakoky.com/productos/lapices-filgo-x12-colores/" TargetMode="External"/><Relationship Id="rId51" Type="http://schemas.openxmlformats.org/officeDocument/2006/relationships/table" Target="../tables/table37.xml"/><Relationship Id="rId72" Type="http://schemas.openxmlformats.org/officeDocument/2006/relationships/table" Target="../tables/table58.xml"/><Relationship Id="rId3" Type="http://schemas.openxmlformats.org/officeDocument/2006/relationships/hyperlink" Target="https://www.papeleralaslomas.com.ar/prod/id=5182/GlobalBluePoint-ERP.aspx" TargetMode="External"/><Relationship Id="rId12" Type="http://schemas.openxmlformats.org/officeDocument/2006/relationships/hyperlink" Target="https://libreriakoky.com/productos/lapices-filgo-x12-colores/" TargetMode="External"/><Relationship Id="rId17" Type="http://schemas.openxmlformats.org/officeDocument/2006/relationships/table" Target="../tables/table3.xml"/><Relationship Id="rId25" Type="http://schemas.openxmlformats.org/officeDocument/2006/relationships/table" Target="../tables/table11.xml"/><Relationship Id="rId33" Type="http://schemas.openxmlformats.org/officeDocument/2006/relationships/table" Target="../tables/table19.xml"/><Relationship Id="rId38" Type="http://schemas.openxmlformats.org/officeDocument/2006/relationships/table" Target="../tables/table24.xml"/><Relationship Id="rId46" Type="http://schemas.openxmlformats.org/officeDocument/2006/relationships/table" Target="../tables/table32.xml"/><Relationship Id="rId59" Type="http://schemas.openxmlformats.org/officeDocument/2006/relationships/table" Target="../tables/table45.xml"/><Relationship Id="rId67" Type="http://schemas.openxmlformats.org/officeDocument/2006/relationships/table" Target="../tables/table53.xml"/><Relationship Id="rId20" Type="http://schemas.openxmlformats.org/officeDocument/2006/relationships/table" Target="../tables/table6.xml"/><Relationship Id="rId41" Type="http://schemas.openxmlformats.org/officeDocument/2006/relationships/table" Target="../tables/table27.xml"/><Relationship Id="rId54" Type="http://schemas.openxmlformats.org/officeDocument/2006/relationships/table" Target="../tables/table40.xml"/><Relationship Id="rId62" Type="http://schemas.openxmlformats.org/officeDocument/2006/relationships/table" Target="../tables/table48.xml"/><Relationship Id="rId70" Type="http://schemas.openxmlformats.org/officeDocument/2006/relationships/table" Target="../tables/table56.xml"/><Relationship Id="rId75" Type="http://schemas.openxmlformats.org/officeDocument/2006/relationships/table" Target="../tables/table61.xml"/><Relationship Id="rId1" Type="http://schemas.openxmlformats.org/officeDocument/2006/relationships/hyperlink" Target="https://www.papeleralaslomas.com.ar/prod/id=5182/GlobalBluePoint-ERP.aspx" TargetMode="External"/><Relationship Id="rId6" Type="http://schemas.openxmlformats.org/officeDocument/2006/relationships/hyperlink" Target="https://libreriakoky.com/productos/lapices-filgo-x12-co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2"/>
  <sheetViews>
    <sheetView tabSelected="1" workbookViewId="0">
      <selection activeCell="P3" sqref="P3"/>
    </sheetView>
  </sheetViews>
  <sheetFormatPr baseColWidth="10" defaultColWidth="9.140625" defaultRowHeight="15" x14ac:dyDescent="0.25"/>
  <cols>
    <col min="1" max="1" width="8.85546875" customWidth="1"/>
    <col min="2" max="2" width="7.28515625" customWidth="1"/>
    <col min="3" max="3" width="14.28515625" hidden="1" customWidth="1"/>
    <col min="4" max="4" width="22.5703125" hidden="1" customWidth="1"/>
    <col min="5" max="5" width="47.85546875" hidden="1" customWidth="1"/>
    <col min="6" max="6" width="10.7109375" hidden="1" customWidth="1"/>
    <col min="7" max="7" width="15.42578125" hidden="1" customWidth="1"/>
    <col min="8" max="8" width="67" customWidth="1"/>
    <col min="9" max="10" width="12" customWidth="1"/>
    <col min="11" max="11" width="10.5703125" bestFit="1" customWidth="1"/>
    <col min="13" max="13" width="10.85546875" customWidth="1"/>
    <col min="15" max="15" width="10.7109375" customWidth="1"/>
  </cols>
  <sheetData>
    <row r="1" spans="1:13" x14ac:dyDescent="0.25">
      <c r="B1" s="1" t="s">
        <v>0</v>
      </c>
      <c r="C1" s="26" t="s">
        <v>1</v>
      </c>
      <c r="D1" s="26" t="s">
        <v>1</v>
      </c>
      <c r="E1" s="26" t="s">
        <v>1</v>
      </c>
      <c r="F1" s="26" t="s">
        <v>1</v>
      </c>
      <c r="G1" s="26" t="s">
        <v>1</v>
      </c>
      <c r="H1" s="23" t="s">
        <v>0</v>
      </c>
      <c r="I1" s="26" t="s">
        <v>1</v>
      </c>
      <c r="J1" s="26" t="s">
        <v>1</v>
      </c>
      <c r="K1" s="26" t="s">
        <v>1</v>
      </c>
      <c r="L1" s="26" t="s">
        <v>1</v>
      </c>
      <c r="M1" s="26" t="s">
        <v>1</v>
      </c>
    </row>
    <row r="2" spans="1:13" x14ac:dyDescent="0.25">
      <c r="B2" s="1" t="s">
        <v>2</v>
      </c>
      <c r="C2" s="26" t="s">
        <v>3</v>
      </c>
      <c r="D2" s="26" t="s">
        <v>3</v>
      </c>
      <c r="E2" s="26" t="s">
        <v>3</v>
      </c>
      <c r="F2" s="26" t="s">
        <v>3</v>
      </c>
      <c r="G2" s="26" t="s">
        <v>3</v>
      </c>
      <c r="H2" s="23" t="s">
        <v>2</v>
      </c>
      <c r="I2" s="26" t="s">
        <v>3</v>
      </c>
      <c r="J2" s="26" t="s">
        <v>3</v>
      </c>
      <c r="K2" s="26" t="s">
        <v>3</v>
      </c>
      <c r="L2" s="26" t="s">
        <v>3</v>
      </c>
      <c r="M2" s="26" t="s">
        <v>3</v>
      </c>
    </row>
    <row r="3" spans="1:13" x14ac:dyDescent="0.25">
      <c r="B3" s="1" t="s">
        <v>4</v>
      </c>
      <c r="C3" s="26" t="s">
        <v>5</v>
      </c>
      <c r="D3" s="26" t="s">
        <v>5</v>
      </c>
      <c r="E3" s="26" t="s">
        <v>5</v>
      </c>
      <c r="F3" s="26" t="s">
        <v>5</v>
      </c>
      <c r="G3" s="26" t="s">
        <v>5</v>
      </c>
      <c r="H3" s="23" t="s">
        <v>4</v>
      </c>
      <c r="I3" s="26" t="s">
        <v>5</v>
      </c>
      <c r="J3" s="26" t="s">
        <v>5</v>
      </c>
      <c r="K3" s="26" t="s">
        <v>5</v>
      </c>
      <c r="L3" s="26" t="s">
        <v>5</v>
      </c>
      <c r="M3" s="26" t="s">
        <v>5</v>
      </c>
    </row>
    <row r="4" spans="1:13" x14ac:dyDescent="0.25">
      <c r="B4" s="1" t="s">
        <v>6</v>
      </c>
      <c r="C4" s="26" t="s">
        <v>7</v>
      </c>
      <c r="D4" s="26" t="s">
        <v>7</v>
      </c>
      <c r="E4" s="26" t="s">
        <v>7</v>
      </c>
      <c r="F4" s="26" t="s">
        <v>7</v>
      </c>
      <c r="G4" s="26" t="s">
        <v>7</v>
      </c>
      <c r="H4" s="23" t="s">
        <v>6</v>
      </c>
      <c r="I4" s="26" t="s">
        <v>7</v>
      </c>
      <c r="J4" s="26" t="s">
        <v>7</v>
      </c>
      <c r="K4" s="26" t="s">
        <v>7</v>
      </c>
      <c r="L4" s="26" t="s">
        <v>7</v>
      </c>
      <c r="M4" s="26" t="s">
        <v>7</v>
      </c>
    </row>
    <row r="5" spans="1:13" x14ac:dyDescent="0.25">
      <c r="B5" s="1" t="s">
        <v>8</v>
      </c>
      <c r="C5" s="26" t="s">
        <v>9</v>
      </c>
      <c r="D5" s="26" t="s">
        <v>9</v>
      </c>
      <c r="E5" s="26" t="s">
        <v>9</v>
      </c>
      <c r="F5" s="26" t="s">
        <v>9</v>
      </c>
      <c r="G5" s="26" t="s">
        <v>9</v>
      </c>
      <c r="H5" s="23" t="s">
        <v>8</v>
      </c>
      <c r="I5" s="26" t="s">
        <v>9</v>
      </c>
      <c r="J5" s="26" t="s">
        <v>9</v>
      </c>
      <c r="K5" s="26" t="s">
        <v>9</v>
      </c>
      <c r="L5" s="26" t="s">
        <v>9</v>
      </c>
      <c r="M5" s="26" t="s">
        <v>9</v>
      </c>
    </row>
    <row r="7" spans="1:13" x14ac:dyDescent="0.25">
      <c r="A7" s="26" t="s">
        <v>10</v>
      </c>
      <c r="B7" s="26"/>
      <c r="C7" s="26"/>
      <c r="D7" s="26"/>
      <c r="E7" s="26"/>
      <c r="F7" s="26"/>
      <c r="G7" s="26"/>
      <c r="H7" s="26"/>
    </row>
    <row r="8" spans="1:13" x14ac:dyDescent="0.25">
      <c r="C8" s="3"/>
      <c r="E8" t="s">
        <v>11</v>
      </c>
      <c r="F8" s="2">
        <v>600</v>
      </c>
      <c r="G8" s="3"/>
    </row>
    <row r="9" spans="1:13" ht="39" customHeight="1" x14ac:dyDescent="0.25">
      <c r="A9" s="4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19</v>
      </c>
      <c r="I9" s="19" t="s">
        <v>1108</v>
      </c>
      <c r="J9" s="19" t="s">
        <v>1159</v>
      </c>
    </row>
    <row r="10" spans="1:13" x14ac:dyDescent="0.25">
      <c r="A10" s="4" t="s">
        <v>20</v>
      </c>
      <c r="B10" s="4" t="s">
        <v>21</v>
      </c>
      <c r="C10" s="5">
        <v>4100</v>
      </c>
      <c r="D10" s="4" t="s">
        <v>22</v>
      </c>
      <c r="E10" s="4" t="s">
        <v>23</v>
      </c>
      <c r="F10" s="6">
        <v>600</v>
      </c>
      <c r="G10" s="5">
        <v>2460000</v>
      </c>
      <c r="H10" s="4" t="s">
        <v>24</v>
      </c>
      <c r="I10" s="21">
        <f t="shared" ref="I10:I19" si="0">+K10</f>
        <v>6000</v>
      </c>
      <c r="J10" s="25">
        <f>+(Table1[[#This Row],[Precio unitario]]/Table1[[#This Row],[Precio de referencia]])</f>
        <v>0.68333333333333335</v>
      </c>
      <c r="K10" s="9">
        <v>6000</v>
      </c>
      <c r="L10" s="10" t="s">
        <v>809</v>
      </c>
    </row>
    <row r="11" spans="1:13" x14ac:dyDescent="0.25">
      <c r="A11" s="4" t="s">
        <v>20</v>
      </c>
      <c r="B11" s="4" t="s">
        <v>25</v>
      </c>
      <c r="C11" s="5">
        <v>4177.84</v>
      </c>
      <c r="D11" s="4" t="s">
        <v>26</v>
      </c>
      <c r="E11" s="4" t="s">
        <v>27</v>
      </c>
      <c r="F11" s="6">
        <v>50</v>
      </c>
      <c r="G11" s="5">
        <v>208892</v>
      </c>
      <c r="H11" s="4" t="s">
        <v>27</v>
      </c>
      <c r="I11" s="21">
        <f t="shared" si="0"/>
        <v>6000</v>
      </c>
      <c r="J11" s="25">
        <f>+(Table1[[#This Row],[Precio unitario]]/Table1[[#This Row],[Precio de referencia]])</f>
        <v>0.69630666666666674</v>
      </c>
      <c r="K11" s="9">
        <v>6000</v>
      </c>
      <c r="L11" s="10" t="s">
        <v>809</v>
      </c>
    </row>
    <row r="12" spans="1:13" ht="75" x14ac:dyDescent="0.25">
      <c r="A12" s="4" t="s">
        <v>20</v>
      </c>
      <c r="B12" s="4" t="s">
        <v>28</v>
      </c>
      <c r="C12" s="5">
        <v>4680</v>
      </c>
      <c r="D12" s="4" t="s">
        <v>29</v>
      </c>
      <c r="E12" s="4" t="s">
        <v>23</v>
      </c>
      <c r="F12" s="6">
        <v>600</v>
      </c>
      <c r="G12" s="5">
        <v>2808000</v>
      </c>
      <c r="H12" s="7" t="s">
        <v>30</v>
      </c>
      <c r="I12" s="21">
        <f t="shared" si="0"/>
        <v>6000</v>
      </c>
      <c r="J12" s="25">
        <f>+(Table1[[#This Row],[Precio unitario]]/Table1[[#This Row],[Precio de referencia]])</f>
        <v>0.78</v>
      </c>
      <c r="K12" s="9">
        <v>6000</v>
      </c>
      <c r="L12" s="10" t="s">
        <v>809</v>
      </c>
    </row>
    <row r="13" spans="1:13" x14ac:dyDescent="0.25">
      <c r="A13" s="4" t="s">
        <v>20</v>
      </c>
      <c r="B13" s="4" t="s">
        <v>28</v>
      </c>
      <c r="C13" s="5">
        <v>4783.21</v>
      </c>
      <c r="D13" s="4" t="s">
        <v>26</v>
      </c>
      <c r="E13" s="4" t="s">
        <v>31</v>
      </c>
      <c r="F13" s="6">
        <v>50</v>
      </c>
      <c r="G13" s="5">
        <v>239160.5</v>
      </c>
      <c r="H13" s="4" t="s">
        <v>31</v>
      </c>
      <c r="I13" s="21">
        <f t="shared" si="0"/>
        <v>6000</v>
      </c>
      <c r="J13" s="25">
        <f>+(Table1[[#This Row],[Precio unitario]]/Table1[[#This Row],[Precio de referencia]])</f>
        <v>0.7972016666666667</v>
      </c>
      <c r="K13" s="9">
        <v>6000</v>
      </c>
      <c r="L13" s="10" t="s">
        <v>809</v>
      </c>
    </row>
    <row r="14" spans="1:13" x14ac:dyDescent="0.25">
      <c r="A14" s="4" t="s">
        <v>20</v>
      </c>
      <c r="B14" s="4" t="s">
        <v>32</v>
      </c>
      <c r="C14" s="5">
        <v>6914</v>
      </c>
      <c r="D14" s="4" t="s">
        <v>22</v>
      </c>
      <c r="E14" s="4" t="s">
        <v>33</v>
      </c>
      <c r="F14" s="6">
        <v>600</v>
      </c>
      <c r="G14" s="5">
        <v>4148400</v>
      </c>
      <c r="H14" s="4" t="s">
        <v>34</v>
      </c>
      <c r="I14" s="21">
        <f t="shared" si="0"/>
        <v>6000</v>
      </c>
      <c r="J14" s="25">
        <f>+(Table1[[#This Row],[Precio unitario]]/Table1[[#This Row],[Precio de referencia]])</f>
        <v>1.1523333333333334</v>
      </c>
      <c r="K14" s="9">
        <v>6000</v>
      </c>
      <c r="L14" s="10" t="s">
        <v>809</v>
      </c>
    </row>
    <row r="15" spans="1:13" ht="90" x14ac:dyDescent="0.25">
      <c r="A15" s="4" t="s">
        <v>20</v>
      </c>
      <c r="B15" s="4" t="s">
        <v>25</v>
      </c>
      <c r="C15" s="5">
        <v>7228</v>
      </c>
      <c r="D15" s="4" t="s">
        <v>29</v>
      </c>
      <c r="E15" s="4" t="s">
        <v>23</v>
      </c>
      <c r="F15" s="6">
        <v>600</v>
      </c>
      <c r="G15" s="5">
        <v>4336800</v>
      </c>
      <c r="H15" s="7" t="s">
        <v>35</v>
      </c>
      <c r="I15" s="21">
        <f t="shared" si="0"/>
        <v>6000</v>
      </c>
      <c r="J15" s="25">
        <f>+(Table1[[#This Row],[Precio unitario]]/Table1[[#This Row],[Precio de referencia]])</f>
        <v>1.2046666666666668</v>
      </c>
      <c r="K15" s="9">
        <v>6000</v>
      </c>
      <c r="L15" s="10" t="s">
        <v>809</v>
      </c>
    </row>
    <row r="16" spans="1:13" x14ac:dyDescent="0.25">
      <c r="A16" s="4" t="s">
        <v>20</v>
      </c>
      <c r="B16" s="4" t="s">
        <v>25</v>
      </c>
      <c r="C16" s="5">
        <v>17650</v>
      </c>
      <c r="D16" s="4" t="s">
        <v>22</v>
      </c>
      <c r="E16" s="4" t="s">
        <v>36</v>
      </c>
      <c r="F16" s="6">
        <v>600</v>
      </c>
      <c r="G16" s="5">
        <v>10590000</v>
      </c>
      <c r="H16" s="4" t="s">
        <v>37</v>
      </c>
      <c r="I16" s="21">
        <f t="shared" si="0"/>
        <v>33243</v>
      </c>
      <c r="J16" s="25">
        <f>+(Table1[[#This Row],[Precio unitario]]/Table1[[#This Row],[Precio de referencia]])</f>
        <v>0.53093884426796623</v>
      </c>
      <c r="K16" s="9">
        <v>33243</v>
      </c>
      <c r="L16" s="10" t="s">
        <v>808</v>
      </c>
    </row>
    <row r="17" spans="1:16" x14ac:dyDescent="0.25">
      <c r="A17" s="4" t="s">
        <v>20</v>
      </c>
      <c r="B17" s="4" t="s">
        <v>32</v>
      </c>
      <c r="C17" s="5">
        <v>18188</v>
      </c>
      <c r="D17" s="4" t="s">
        <v>29</v>
      </c>
      <c r="E17" s="4" t="s">
        <v>36</v>
      </c>
      <c r="F17" s="6">
        <v>600</v>
      </c>
      <c r="G17" s="5">
        <v>10912800</v>
      </c>
      <c r="H17" s="4" t="s">
        <v>38</v>
      </c>
      <c r="I17" s="21">
        <f t="shared" si="0"/>
        <v>33243</v>
      </c>
      <c r="J17" s="25">
        <f>+(Table1[[#This Row],[Precio unitario]]/Table1[[#This Row],[Precio de referencia]])</f>
        <v>0.54712270252383965</v>
      </c>
      <c r="K17" s="9">
        <v>33243</v>
      </c>
      <c r="L17" s="10" t="s">
        <v>808</v>
      </c>
    </row>
    <row r="18" spans="1:16" x14ac:dyDescent="0.25">
      <c r="A18" s="4" t="s">
        <v>20</v>
      </c>
      <c r="B18" s="4" t="s">
        <v>28</v>
      </c>
      <c r="C18" s="5">
        <v>33750</v>
      </c>
      <c r="D18" s="4" t="s">
        <v>22</v>
      </c>
      <c r="E18" s="4" t="s">
        <v>39</v>
      </c>
      <c r="F18" s="6">
        <v>600</v>
      </c>
      <c r="G18" s="5">
        <v>20250000</v>
      </c>
      <c r="H18" s="4" t="s">
        <v>40</v>
      </c>
      <c r="I18" s="21">
        <f t="shared" si="0"/>
        <v>30600</v>
      </c>
      <c r="J18" s="25">
        <f>+(Table1[[#This Row],[Precio unitario]]/Table1[[#This Row],[Precio de referencia]])</f>
        <v>1.1029411764705883</v>
      </c>
      <c r="K18" s="9">
        <v>30600</v>
      </c>
      <c r="L18" s="10" t="s">
        <v>807</v>
      </c>
    </row>
    <row r="19" spans="1:16" x14ac:dyDescent="0.25">
      <c r="A19" s="4" t="s">
        <v>20</v>
      </c>
      <c r="B19" s="4" t="s">
        <v>41</v>
      </c>
      <c r="C19" s="5">
        <v>35269</v>
      </c>
      <c r="D19" s="4" t="s">
        <v>22</v>
      </c>
      <c r="E19" s="4" t="s">
        <v>39</v>
      </c>
      <c r="F19" s="6">
        <v>600</v>
      </c>
      <c r="G19" s="5">
        <v>21161400</v>
      </c>
      <c r="H19" s="4" t="s">
        <v>42</v>
      </c>
      <c r="I19" s="21">
        <f t="shared" si="0"/>
        <v>30600</v>
      </c>
      <c r="J19" s="25">
        <f>+(Table1[[#This Row],[Precio unitario]]/Table1[[#This Row],[Precio de referencia]])</f>
        <v>1.1525816993464053</v>
      </c>
      <c r="K19" s="9">
        <v>30600</v>
      </c>
      <c r="L19" s="10" t="s">
        <v>807</v>
      </c>
    </row>
    <row r="20" spans="1:16" x14ac:dyDescent="0.25">
      <c r="C20" s="3"/>
      <c r="F20" s="8"/>
      <c r="G20" s="3"/>
    </row>
    <row r="21" spans="1:16" x14ac:dyDescent="0.25">
      <c r="A21" s="26" t="s">
        <v>43</v>
      </c>
      <c r="B21" s="26"/>
      <c r="C21" s="26"/>
      <c r="D21" s="26"/>
      <c r="E21" s="26"/>
      <c r="F21" s="26"/>
      <c r="G21" s="26"/>
      <c r="H21" s="26"/>
    </row>
    <row r="22" spans="1:16" x14ac:dyDescent="0.25">
      <c r="C22" s="3"/>
      <c r="E22" t="s">
        <v>11</v>
      </c>
      <c r="F22" s="2">
        <v>6000</v>
      </c>
      <c r="G22" s="3"/>
    </row>
    <row r="23" spans="1:16" ht="30" x14ac:dyDescent="0.25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4" t="s">
        <v>17</v>
      </c>
      <c r="G23" s="4" t="s">
        <v>18</v>
      </c>
      <c r="H23" s="4" t="s">
        <v>19</v>
      </c>
      <c r="I23" s="19" t="s">
        <v>1108</v>
      </c>
      <c r="J23" s="19" t="s">
        <v>1159</v>
      </c>
    </row>
    <row r="24" spans="1:16" x14ac:dyDescent="0.25">
      <c r="A24" s="4" t="s">
        <v>25</v>
      </c>
      <c r="B24" s="4" t="s">
        <v>21</v>
      </c>
      <c r="C24" s="5">
        <v>183.78</v>
      </c>
      <c r="D24" s="4" t="s">
        <v>22</v>
      </c>
      <c r="E24" s="4" t="s">
        <v>44</v>
      </c>
      <c r="F24" s="6">
        <v>6000</v>
      </c>
      <c r="G24" s="5">
        <v>1102680</v>
      </c>
      <c r="H24" s="4" t="s">
        <v>45</v>
      </c>
      <c r="I24" s="21">
        <f t="shared" ref="I24:I25" si="1">+(K24+M24)/2</f>
        <v>294.05500000000001</v>
      </c>
      <c r="J24" s="25">
        <f>+(Table2[[#This Row],[Precio unitario]]/Table2[[#This Row],[Precio de referencia]])</f>
        <v>0.62498512183095001</v>
      </c>
      <c r="K24" s="9">
        <v>288.11</v>
      </c>
      <c r="L24" s="10" t="s">
        <v>813</v>
      </c>
      <c r="M24" s="9">
        <v>300</v>
      </c>
      <c r="N24" s="10" t="s">
        <v>814</v>
      </c>
    </row>
    <row r="25" spans="1:16" x14ac:dyDescent="0.25">
      <c r="A25" s="4" t="s">
        <v>25</v>
      </c>
      <c r="B25" s="4" t="s">
        <v>32</v>
      </c>
      <c r="C25" s="5">
        <v>317.2</v>
      </c>
      <c r="D25" s="4" t="s">
        <v>22</v>
      </c>
      <c r="E25" s="4" t="s">
        <v>44</v>
      </c>
      <c r="F25" s="6">
        <v>6000</v>
      </c>
      <c r="G25" s="5">
        <v>1903200</v>
      </c>
      <c r="H25" s="4" t="s">
        <v>46</v>
      </c>
      <c r="I25" s="21">
        <f t="shared" si="1"/>
        <v>565.93000000000006</v>
      </c>
      <c r="J25" s="25">
        <f>+(Table2[[#This Row],[Precio unitario]]/Table2[[#This Row],[Precio de referencia]])</f>
        <v>0.56049334723375677</v>
      </c>
      <c r="K25" s="9">
        <v>599</v>
      </c>
      <c r="L25" s="10" t="s">
        <v>816</v>
      </c>
      <c r="M25" s="9">
        <v>532.86</v>
      </c>
      <c r="N25" s="10" t="s">
        <v>815</v>
      </c>
    </row>
    <row r="26" spans="1:16" x14ac:dyDescent="0.25">
      <c r="A26" s="4" t="s">
        <v>25</v>
      </c>
      <c r="B26" s="4" t="s">
        <v>41</v>
      </c>
      <c r="C26" s="5">
        <v>557</v>
      </c>
      <c r="D26" s="4" t="s">
        <v>22</v>
      </c>
      <c r="E26" s="4" t="s">
        <v>44</v>
      </c>
      <c r="F26" s="6">
        <v>6000</v>
      </c>
      <c r="G26" s="5">
        <v>3342000</v>
      </c>
      <c r="H26" s="4" t="s">
        <v>47</v>
      </c>
      <c r="I26" s="21">
        <f>+(K26+M26)/3</f>
        <v>652.25666666666666</v>
      </c>
      <c r="J26" s="25">
        <f>+(Table2[[#This Row],[Precio unitario]]/Table2[[#This Row],[Precio de referencia]])</f>
        <v>0.85395830884569979</v>
      </c>
      <c r="K26" s="9">
        <v>990</v>
      </c>
      <c r="L26" s="10" t="s">
        <v>810</v>
      </c>
      <c r="M26" s="9">
        <v>966.77</v>
      </c>
      <c r="N26" s="10" t="s">
        <v>811</v>
      </c>
      <c r="O26" s="9">
        <v>850</v>
      </c>
      <c r="P26" s="10" t="s">
        <v>812</v>
      </c>
    </row>
    <row r="27" spans="1:16" x14ac:dyDescent="0.25">
      <c r="A27" s="4" t="s">
        <v>25</v>
      </c>
      <c r="B27" s="4" t="s">
        <v>25</v>
      </c>
      <c r="C27" s="5">
        <v>820</v>
      </c>
      <c r="D27" s="4" t="s">
        <v>29</v>
      </c>
      <c r="E27" s="4" t="s">
        <v>48</v>
      </c>
      <c r="F27" s="6">
        <v>6000</v>
      </c>
      <c r="G27" s="5">
        <v>4920000</v>
      </c>
      <c r="H27" s="4" t="s">
        <v>49</v>
      </c>
      <c r="I27" s="21">
        <f>+(K27+M27)/3</f>
        <v>652.25666666666666</v>
      </c>
      <c r="J27" s="25">
        <f>+(Table2[[#This Row],[Precio unitario]]/Table2[[#This Row],[Precio de referencia]])</f>
        <v>1.2571738119451954</v>
      </c>
      <c r="K27" s="9">
        <v>990</v>
      </c>
      <c r="L27" s="10" t="s">
        <v>810</v>
      </c>
      <c r="M27" s="9">
        <v>966.77</v>
      </c>
      <c r="N27" s="10" t="s">
        <v>811</v>
      </c>
      <c r="O27" s="9">
        <v>850</v>
      </c>
      <c r="P27" s="10" t="s">
        <v>812</v>
      </c>
    </row>
    <row r="28" spans="1:16" x14ac:dyDescent="0.25">
      <c r="A28" s="4" t="s">
        <v>25</v>
      </c>
      <c r="B28" s="4" t="s">
        <v>25</v>
      </c>
      <c r="C28" s="5">
        <v>1000</v>
      </c>
      <c r="D28" s="4" t="s">
        <v>22</v>
      </c>
      <c r="E28" s="4" t="s">
        <v>44</v>
      </c>
      <c r="F28" s="6">
        <v>6000</v>
      </c>
      <c r="G28" s="5">
        <v>6000000</v>
      </c>
      <c r="H28" s="4" t="s">
        <v>50</v>
      </c>
      <c r="I28" s="21">
        <f t="shared" ref="I28:I37" si="2">+K28</f>
        <v>1527.47</v>
      </c>
      <c r="J28" s="25">
        <f>+(Table2[[#This Row],[Precio unitario]]/Table2[[#This Row],[Precio de referencia]])</f>
        <v>0.65467734227186125</v>
      </c>
      <c r="K28" s="9">
        <v>1527.47</v>
      </c>
      <c r="L28" s="10" t="s">
        <v>816</v>
      </c>
    </row>
    <row r="29" spans="1:16" x14ac:dyDescent="0.25">
      <c r="A29" s="4" t="s">
        <v>25</v>
      </c>
      <c r="B29" s="4" t="s">
        <v>28</v>
      </c>
      <c r="C29" s="5">
        <v>1020</v>
      </c>
      <c r="D29" s="4" t="s">
        <v>22</v>
      </c>
      <c r="E29" s="4" t="s">
        <v>44</v>
      </c>
      <c r="F29" s="6">
        <v>6000</v>
      </c>
      <c r="G29" s="5">
        <v>6120000</v>
      </c>
      <c r="H29" s="4" t="s">
        <v>51</v>
      </c>
      <c r="I29" s="21">
        <f t="shared" si="2"/>
        <v>1527.47</v>
      </c>
      <c r="J29" s="25">
        <f>+(Table2[[#This Row],[Precio unitario]]/Table2[[#This Row],[Precio de referencia]])</f>
        <v>0.66777088911729854</v>
      </c>
      <c r="K29" s="9">
        <v>1527.47</v>
      </c>
      <c r="L29" s="10" t="s">
        <v>816</v>
      </c>
    </row>
    <row r="30" spans="1:16" x14ac:dyDescent="0.25">
      <c r="A30" s="4" t="s">
        <v>25</v>
      </c>
      <c r="B30" s="4" t="s">
        <v>25</v>
      </c>
      <c r="C30" s="5">
        <v>1200.1500000000001</v>
      </c>
      <c r="D30" s="4" t="s">
        <v>26</v>
      </c>
      <c r="E30" s="4" t="s">
        <v>52</v>
      </c>
      <c r="F30" s="6">
        <v>20</v>
      </c>
      <c r="G30" s="5">
        <v>24003</v>
      </c>
      <c r="H30" s="4" t="s">
        <v>52</v>
      </c>
      <c r="I30" s="21">
        <f t="shared" si="2"/>
        <v>1527.47</v>
      </c>
      <c r="J30" s="25">
        <f>+(Table2[[#This Row],[Precio unitario]]/Table2[[#This Row],[Precio de referencia]])</f>
        <v>0.78571101232757445</v>
      </c>
      <c r="K30" s="9">
        <v>1527.47</v>
      </c>
      <c r="L30" s="10" t="s">
        <v>816</v>
      </c>
    </row>
    <row r="31" spans="1:16" x14ac:dyDescent="0.25">
      <c r="A31" s="4" t="s">
        <v>25</v>
      </c>
      <c r="B31" s="4" t="s">
        <v>32</v>
      </c>
      <c r="C31" s="5">
        <v>1398</v>
      </c>
      <c r="D31" s="4" t="s">
        <v>29</v>
      </c>
      <c r="E31" s="4" t="s">
        <v>48</v>
      </c>
      <c r="F31" s="6">
        <v>6000</v>
      </c>
      <c r="G31" s="5">
        <v>8388000</v>
      </c>
      <c r="H31" s="4" t="s">
        <v>53</v>
      </c>
      <c r="I31" s="21">
        <f t="shared" si="2"/>
        <v>1527.47</v>
      </c>
      <c r="J31" s="25">
        <f>+(Table2[[#This Row],[Precio unitario]]/Table2[[#This Row],[Precio de referencia]])</f>
        <v>0.91523892449606215</v>
      </c>
      <c r="K31" s="9">
        <v>1527.47</v>
      </c>
      <c r="L31" s="10" t="s">
        <v>816</v>
      </c>
    </row>
    <row r="32" spans="1:16" x14ac:dyDescent="0.25">
      <c r="A32" s="4" t="s">
        <v>25</v>
      </c>
      <c r="B32" s="4" t="s">
        <v>28</v>
      </c>
      <c r="C32" s="5">
        <v>1488</v>
      </c>
      <c r="D32" s="4" t="s">
        <v>29</v>
      </c>
      <c r="E32" s="4" t="s">
        <v>48</v>
      </c>
      <c r="F32" s="6">
        <v>6000</v>
      </c>
      <c r="G32" s="5">
        <v>8928000</v>
      </c>
      <c r="H32" s="4" t="s">
        <v>54</v>
      </c>
      <c r="I32" s="21">
        <f t="shared" si="2"/>
        <v>1527.47</v>
      </c>
      <c r="J32" s="25">
        <f>+(Table2[[#This Row],[Precio unitario]]/Table2[[#This Row],[Precio de referencia]])</f>
        <v>0.97415988530052966</v>
      </c>
      <c r="K32" s="9">
        <v>1527.47</v>
      </c>
      <c r="L32" s="10" t="s">
        <v>816</v>
      </c>
    </row>
    <row r="33" spans="1:16" x14ac:dyDescent="0.25">
      <c r="A33" s="4" t="s">
        <v>25</v>
      </c>
      <c r="B33" s="4" t="s">
        <v>28</v>
      </c>
      <c r="C33" s="5">
        <v>1580.16</v>
      </c>
      <c r="D33" s="4" t="s">
        <v>26</v>
      </c>
      <c r="E33" s="4" t="s">
        <v>55</v>
      </c>
      <c r="F33" s="6">
        <v>500</v>
      </c>
      <c r="G33" s="5">
        <v>790080</v>
      </c>
      <c r="H33" s="4" t="s">
        <v>56</v>
      </c>
      <c r="I33" s="21">
        <f t="shared" si="2"/>
        <v>1527.47</v>
      </c>
      <c r="J33" s="25">
        <f>+(Table2[[#This Row],[Precio unitario]]/Table2[[#This Row],[Precio de referencia]])</f>
        <v>1.0344949491643045</v>
      </c>
      <c r="K33" s="9">
        <v>1527.47</v>
      </c>
      <c r="L33" s="10" t="s">
        <v>816</v>
      </c>
    </row>
    <row r="34" spans="1:16" x14ac:dyDescent="0.25">
      <c r="A34" s="4" t="s">
        <v>25</v>
      </c>
      <c r="B34" s="4" t="s">
        <v>57</v>
      </c>
      <c r="C34" s="5">
        <v>1906.96</v>
      </c>
      <c r="D34" s="4" t="s">
        <v>22</v>
      </c>
      <c r="E34" s="4" t="s">
        <v>44</v>
      </c>
      <c r="F34" s="6">
        <v>6000</v>
      </c>
      <c r="G34" s="5">
        <v>11441760</v>
      </c>
      <c r="H34" s="4" t="s">
        <v>58</v>
      </c>
      <c r="I34" s="21">
        <f t="shared" si="2"/>
        <v>3479.88</v>
      </c>
      <c r="J34" s="25">
        <f>+(Table2[[#This Row],[Precio unitario]]/Table2[[#This Row],[Precio de referencia]])</f>
        <v>0.54799590790487029</v>
      </c>
      <c r="K34" s="11">
        <v>3479.88</v>
      </c>
      <c r="L34" s="10" t="s">
        <v>816</v>
      </c>
    </row>
    <row r="35" spans="1:16" x14ac:dyDescent="0.25">
      <c r="A35" s="4" t="s">
        <v>25</v>
      </c>
      <c r="B35" s="4" t="s">
        <v>28</v>
      </c>
      <c r="C35" s="5">
        <v>2449.2600000000002</v>
      </c>
      <c r="D35" s="4" t="s">
        <v>59</v>
      </c>
      <c r="E35" s="4" t="s">
        <v>60</v>
      </c>
      <c r="F35" s="6">
        <v>4000</v>
      </c>
      <c r="G35" s="5">
        <v>9797040</v>
      </c>
      <c r="H35" s="4" t="s">
        <v>61</v>
      </c>
      <c r="I35" s="21">
        <f t="shared" si="2"/>
        <v>1527.47</v>
      </c>
      <c r="J35" s="25">
        <f>+(Table2[[#This Row],[Precio unitario]]/Table2[[#This Row],[Precio de referencia]])</f>
        <v>1.6034750273327791</v>
      </c>
      <c r="K35" s="9">
        <v>1527.47</v>
      </c>
      <c r="L35" s="10" t="s">
        <v>816</v>
      </c>
    </row>
    <row r="36" spans="1:16" x14ac:dyDescent="0.25">
      <c r="A36" s="4" t="s">
        <v>25</v>
      </c>
      <c r="B36" s="4" t="s">
        <v>21</v>
      </c>
      <c r="C36" s="5">
        <v>2500</v>
      </c>
      <c r="D36" s="4" t="s">
        <v>29</v>
      </c>
      <c r="E36" s="4" t="s">
        <v>48</v>
      </c>
      <c r="F36" s="6">
        <v>6000</v>
      </c>
      <c r="G36" s="5">
        <v>15000000</v>
      </c>
      <c r="H36" s="4" t="s">
        <v>62</v>
      </c>
      <c r="I36" s="21">
        <f t="shared" si="2"/>
        <v>3479.88</v>
      </c>
      <c r="J36" s="25">
        <f>+(Table2[[#This Row],[Precio unitario]]/Table2[[#This Row],[Precio de referencia]])</f>
        <v>0.71841557754865104</v>
      </c>
      <c r="K36" s="11">
        <v>3479.88</v>
      </c>
      <c r="L36" s="10" t="s">
        <v>816</v>
      </c>
    </row>
    <row r="37" spans="1:16" x14ac:dyDescent="0.25">
      <c r="A37" s="4" t="s">
        <v>25</v>
      </c>
      <c r="B37" s="4" t="s">
        <v>63</v>
      </c>
      <c r="C37" s="5">
        <v>3750</v>
      </c>
      <c r="D37" s="4" t="s">
        <v>22</v>
      </c>
      <c r="E37" s="4" t="s">
        <v>44</v>
      </c>
      <c r="F37" s="6">
        <v>6000</v>
      </c>
      <c r="G37" s="5">
        <v>22500000</v>
      </c>
      <c r="H37" s="4" t="s">
        <v>64</v>
      </c>
      <c r="I37" s="21">
        <f t="shared" si="2"/>
        <v>6551</v>
      </c>
      <c r="J37" s="25">
        <f>+(Table2[[#This Row],[Precio unitario]]/Table2[[#This Row],[Precio de referencia]])</f>
        <v>0.57243168981834835</v>
      </c>
      <c r="K37" s="11">
        <v>6551</v>
      </c>
      <c r="L37" s="10" t="s">
        <v>816</v>
      </c>
    </row>
    <row r="38" spans="1:16" x14ac:dyDescent="0.25">
      <c r="C38" s="3"/>
      <c r="F38" s="8"/>
      <c r="G38" s="3"/>
    </row>
    <row r="39" spans="1:16" x14ac:dyDescent="0.25">
      <c r="A39" s="26" t="s">
        <v>65</v>
      </c>
      <c r="B39" s="26"/>
      <c r="C39" s="26"/>
      <c r="D39" s="26"/>
      <c r="E39" s="26"/>
      <c r="F39" s="26"/>
      <c r="G39" s="26"/>
      <c r="H39" s="26"/>
    </row>
    <row r="40" spans="1:16" x14ac:dyDescent="0.25">
      <c r="C40" s="3"/>
      <c r="E40" t="s">
        <v>11</v>
      </c>
      <c r="F40" s="2">
        <v>3000</v>
      </c>
      <c r="G40" s="3"/>
    </row>
    <row r="41" spans="1:16" ht="30" x14ac:dyDescent="0.25">
      <c r="A41" s="4" t="s">
        <v>12</v>
      </c>
      <c r="B41" s="4" t="s">
        <v>13</v>
      </c>
      <c r="C41" s="4" t="s">
        <v>14</v>
      </c>
      <c r="D41" s="4" t="s">
        <v>15</v>
      </c>
      <c r="E41" s="4" t="s">
        <v>16</v>
      </c>
      <c r="F41" s="4" t="s">
        <v>17</v>
      </c>
      <c r="G41" s="4" t="s">
        <v>18</v>
      </c>
      <c r="H41" s="4" t="s">
        <v>19</v>
      </c>
      <c r="I41" s="19" t="s">
        <v>1108</v>
      </c>
      <c r="J41" s="19" t="s">
        <v>1159</v>
      </c>
    </row>
    <row r="42" spans="1:16" ht="105" x14ac:dyDescent="0.25">
      <c r="A42" s="4" t="s">
        <v>32</v>
      </c>
      <c r="B42" s="4" t="s">
        <v>25</v>
      </c>
      <c r="C42" s="5">
        <v>2147.48</v>
      </c>
      <c r="D42" s="4" t="s">
        <v>26</v>
      </c>
      <c r="E42" s="4" t="s">
        <v>66</v>
      </c>
      <c r="F42" s="6">
        <v>250</v>
      </c>
      <c r="G42" s="5">
        <v>536870</v>
      </c>
      <c r="H42" s="7" t="s">
        <v>67</v>
      </c>
      <c r="I42" s="21">
        <f t="shared" ref="I42:I54" si="3">+(K42+M42+O42)/3</f>
        <v>3942.6666666666665</v>
      </c>
      <c r="J42" s="25">
        <f>+(Table3[[#This Row],[Precio unitario]]/Table3[[#This Row],[Precio de referencia]])</f>
        <v>0.54467703753804531</v>
      </c>
      <c r="K42" s="9">
        <v>4328</v>
      </c>
      <c r="L42" s="10" t="s">
        <v>817</v>
      </c>
      <c r="M42" s="9">
        <v>3700</v>
      </c>
      <c r="N42" s="10" t="s">
        <v>818</v>
      </c>
      <c r="O42" s="9">
        <v>3800</v>
      </c>
      <c r="P42" s="10" t="s">
        <v>819</v>
      </c>
    </row>
    <row r="43" spans="1:16" x14ac:dyDescent="0.25">
      <c r="A43" s="4" t="s">
        <v>32</v>
      </c>
      <c r="B43" s="4" t="s">
        <v>28</v>
      </c>
      <c r="C43" s="5">
        <v>2150</v>
      </c>
      <c r="D43" s="4" t="s">
        <v>22</v>
      </c>
      <c r="E43" s="4" t="s">
        <v>68</v>
      </c>
      <c r="F43" s="6">
        <v>3000</v>
      </c>
      <c r="G43" s="5">
        <v>6450000</v>
      </c>
      <c r="H43" s="4" t="s">
        <v>69</v>
      </c>
      <c r="I43" s="21">
        <f t="shared" si="3"/>
        <v>3942.6666666666665</v>
      </c>
      <c r="J43" s="25">
        <f>+(Table3[[#This Row],[Precio unitario]]/Table3[[#This Row],[Precio de referencia]])</f>
        <v>0.54531619885018601</v>
      </c>
      <c r="K43" s="9">
        <v>4328</v>
      </c>
      <c r="L43" s="10" t="s">
        <v>817</v>
      </c>
      <c r="M43" s="9">
        <v>3700</v>
      </c>
      <c r="N43" s="10" t="s">
        <v>818</v>
      </c>
      <c r="O43" s="9">
        <v>3800</v>
      </c>
      <c r="P43" s="10" t="s">
        <v>819</v>
      </c>
    </row>
    <row r="44" spans="1:16" x14ac:dyDescent="0.25">
      <c r="A44" s="4" t="s">
        <v>32</v>
      </c>
      <c r="B44" s="4" t="s">
        <v>32</v>
      </c>
      <c r="C44" s="5">
        <v>2350</v>
      </c>
      <c r="D44" s="4" t="s">
        <v>22</v>
      </c>
      <c r="E44" s="4" t="s">
        <v>70</v>
      </c>
      <c r="F44" s="6">
        <v>3000</v>
      </c>
      <c r="G44" s="5">
        <v>7050000</v>
      </c>
      <c r="H44" s="4" t="s">
        <v>71</v>
      </c>
      <c r="I44" s="21">
        <f t="shared" si="3"/>
        <v>3942.6666666666665</v>
      </c>
      <c r="J44" s="25">
        <f>+(Table3[[#This Row],[Precio unitario]]/Table3[[#This Row],[Precio de referencia]])</f>
        <v>0.59604328711531962</v>
      </c>
      <c r="K44" s="9">
        <v>4328</v>
      </c>
      <c r="L44" s="10" t="s">
        <v>817</v>
      </c>
      <c r="M44" s="9">
        <v>3700</v>
      </c>
      <c r="N44" s="10" t="s">
        <v>818</v>
      </c>
      <c r="O44" s="9">
        <v>3800</v>
      </c>
      <c r="P44" s="10" t="s">
        <v>819</v>
      </c>
    </row>
    <row r="45" spans="1:16" x14ac:dyDescent="0.25">
      <c r="A45" s="4" t="s">
        <v>32</v>
      </c>
      <c r="B45" s="4" t="s">
        <v>32</v>
      </c>
      <c r="C45" s="5">
        <v>2570</v>
      </c>
      <c r="D45" s="4" t="s">
        <v>29</v>
      </c>
      <c r="E45" s="4" t="s">
        <v>68</v>
      </c>
      <c r="F45" s="6">
        <v>3000</v>
      </c>
      <c r="G45" s="5">
        <v>7710000</v>
      </c>
      <c r="H45" s="4" t="s">
        <v>72</v>
      </c>
      <c r="I45" s="21">
        <f t="shared" si="3"/>
        <v>3942.6666666666665</v>
      </c>
      <c r="J45" s="25">
        <f>+(Table3[[#This Row],[Precio unitario]]/Table3[[#This Row],[Precio de referencia]])</f>
        <v>0.65184308420696657</v>
      </c>
      <c r="K45" s="9">
        <v>4328</v>
      </c>
      <c r="L45" s="10" t="s">
        <v>817</v>
      </c>
      <c r="M45" s="9">
        <v>3700</v>
      </c>
      <c r="N45" s="10" t="s">
        <v>818</v>
      </c>
      <c r="O45" s="9">
        <v>3800</v>
      </c>
      <c r="P45" s="10" t="s">
        <v>819</v>
      </c>
    </row>
    <row r="46" spans="1:16" x14ac:dyDescent="0.25">
      <c r="A46" s="4" t="s">
        <v>32</v>
      </c>
      <c r="B46" s="4" t="s">
        <v>28</v>
      </c>
      <c r="C46" s="5">
        <v>2666</v>
      </c>
      <c r="D46" s="4" t="s">
        <v>29</v>
      </c>
      <c r="E46" s="4" t="s">
        <v>68</v>
      </c>
      <c r="F46" s="6">
        <v>3000</v>
      </c>
      <c r="G46" s="5">
        <v>7998000</v>
      </c>
      <c r="H46" s="4" t="s">
        <v>73</v>
      </c>
      <c r="I46" s="21">
        <f t="shared" si="3"/>
        <v>3942.6666666666665</v>
      </c>
      <c r="J46" s="25">
        <f>+(Table3[[#This Row],[Precio unitario]]/Table3[[#This Row],[Precio de referencia]])</f>
        <v>0.67619208657423069</v>
      </c>
      <c r="K46" s="9">
        <v>4328</v>
      </c>
      <c r="L46" s="10" t="s">
        <v>817</v>
      </c>
      <c r="M46" s="9">
        <v>3700</v>
      </c>
      <c r="N46" s="10" t="s">
        <v>818</v>
      </c>
      <c r="O46" s="9">
        <v>3800</v>
      </c>
      <c r="P46" s="10" t="s">
        <v>819</v>
      </c>
    </row>
    <row r="47" spans="1:16" x14ac:dyDescent="0.25">
      <c r="A47" s="4" t="s">
        <v>32</v>
      </c>
      <c r="B47" s="4" t="s">
        <v>25</v>
      </c>
      <c r="C47" s="5">
        <v>3190</v>
      </c>
      <c r="D47" s="4" t="s">
        <v>22</v>
      </c>
      <c r="E47" s="4" t="s">
        <v>68</v>
      </c>
      <c r="F47" s="6">
        <v>3000</v>
      </c>
      <c r="G47" s="5">
        <v>9570000</v>
      </c>
      <c r="H47" s="4" t="s">
        <v>74</v>
      </c>
      <c r="I47" s="21">
        <f t="shared" si="3"/>
        <v>3942.6666666666665</v>
      </c>
      <c r="J47" s="25">
        <f>+(Table3[[#This Row],[Precio unitario]]/Table3[[#This Row],[Precio de referencia]])</f>
        <v>0.80909705782888064</v>
      </c>
      <c r="K47" s="9">
        <v>4328</v>
      </c>
      <c r="L47" s="10" t="s">
        <v>817</v>
      </c>
      <c r="M47" s="9">
        <v>3700</v>
      </c>
      <c r="N47" s="10" t="s">
        <v>818</v>
      </c>
      <c r="O47" s="9">
        <v>3800</v>
      </c>
      <c r="P47" s="10" t="s">
        <v>819</v>
      </c>
    </row>
    <row r="48" spans="1:16" x14ac:dyDescent="0.25">
      <c r="A48" s="4" t="s">
        <v>32</v>
      </c>
      <c r="B48" s="4" t="s">
        <v>21</v>
      </c>
      <c r="C48" s="5">
        <v>3190</v>
      </c>
      <c r="D48" s="4" t="s">
        <v>22</v>
      </c>
      <c r="E48" s="4" t="s">
        <v>75</v>
      </c>
      <c r="F48" s="6">
        <v>3000</v>
      </c>
      <c r="G48" s="5">
        <v>9570000</v>
      </c>
      <c r="H48" s="4" t="s">
        <v>76</v>
      </c>
      <c r="I48" s="21">
        <f t="shared" si="3"/>
        <v>3942.6666666666665</v>
      </c>
      <c r="J48" s="25">
        <f>+(Table3[[#This Row],[Precio unitario]]/Table3[[#This Row],[Precio de referencia]])</f>
        <v>0.80909705782888064</v>
      </c>
      <c r="K48" s="9">
        <v>4328</v>
      </c>
      <c r="L48" s="10" t="s">
        <v>817</v>
      </c>
      <c r="M48" s="9">
        <v>3700</v>
      </c>
      <c r="N48" s="10" t="s">
        <v>818</v>
      </c>
      <c r="O48" s="9">
        <v>3800</v>
      </c>
      <c r="P48" s="10" t="s">
        <v>819</v>
      </c>
    </row>
    <row r="49" spans="1:16" x14ac:dyDescent="0.25">
      <c r="A49" s="4" t="s">
        <v>32</v>
      </c>
      <c r="B49" s="4" t="s">
        <v>28</v>
      </c>
      <c r="C49" s="5">
        <v>3196.45</v>
      </c>
      <c r="D49" s="4" t="s">
        <v>26</v>
      </c>
      <c r="E49" s="4" t="s">
        <v>77</v>
      </c>
      <c r="F49" s="6">
        <v>250</v>
      </c>
      <c r="G49" s="5">
        <v>799112.5</v>
      </c>
      <c r="H49" s="4" t="s">
        <v>78</v>
      </c>
      <c r="I49" s="21">
        <f t="shared" si="3"/>
        <v>3942.6666666666665</v>
      </c>
      <c r="J49" s="25">
        <f>+(Table3[[#This Row],[Precio unitario]]/Table3[[#This Row],[Precio de referencia]])</f>
        <v>0.81073300642543111</v>
      </c>
      <c r="K49" s="9">
        <v>4328</v>
      </c>
      <c r="L49" s="10" t="s">
        <v>817</v>
      </c>
      <c r="M49" s="9">
        <v>3700</v>
      </c>
      <c r="N49" s="10" t="s">
        <v>818</v>
      </c>
      <c r="O49" s="9">
        <v>3800</v>
      </c>
      <c r="P49" s="10" t="s">
        <v>819</v>
      </c>
    </row>
    <row r="50" spans="1:16" x14ac:dyDescent="0.25">
      <c r="A50" s="4" t="s">
        <v>32</v>
      </c>
      <c r="B50" s="4" t="s">
        <v>21</v>
      </c>
      <c r="C50" s="5">
        <v>3230</v>
      </c>
      <c r="D50" s="4" t="s">
        <v>29</v>
      </c>
      <c r="E50" s="4" t="s">
        <v>68</v>
      </c>
      <c r="F50" s="6">
        <v>3000</v>
      </c>
      <c r="G50" s="5">
        <v>9690000</v>
      </c>
      <c r="H50" s="4" t="s">
        <v>79</v>
      </c>
      <c r="I50" s="21">
        <f t="shared" si="3"/>
        <v>3942.6666666666665</v>
      </c>
      <c r="J50" s="25">
        <f>+(Table3[[#This Row],[Precio unitario]]/Table3[[#This Row],[Precio de referencia]])</f>
        <v>0.81924247548190732</v>
      </c>
      <c r="K50" s="9">
        <v>4328</v>
      </c>
      <c r="L50" s="10" t="s">
        <v>817</v>
      </c>
      <c r="M50" s="9">
        <v>3700</v>
      </c>
      <c r="N50" s="10" t="s">
        <v>818</v>
      </c>
      <c r="O50" s="9">
        <v>3800</v>
      </c>
      <c r="P50" s="10" t="s">
        <v>819</v>
      </c>
    </row>
    <row r="51" spans="1:16" x14ac:dyDescent="0.25">
      <c r="A51" s="4" t="s">
        <v>32</v>
      </c>
      <c r="B51" s="4" t="s">
        <v>28</v>
      </c>
      <c r="C51" s="5">
        <v>3231</v>
      </c>
      <c r="D51" s="4" t="s">
        <v>59</v>
      </c>
      <c r="E51" s="4" t="s">
        <v>68</v>
      </c>
      <c r="F51" s="6">
        <v>2500</v>
      </c>
      <c r="G51" s="5">
        <v>8077500</v>
      </c>
      <c r="H51" s="4" t="s">
        <v>80</v>
      </c>
      <c r="I51" s="21">
        <f t="shared" si="3"/>
        <v>3942.6666666666665</v>
      </c>
      <c r="J51" s="25">
        <f>+(Table3[[#This Row],[Precio unitario]]/Table3[[#This Row],[Precio de referencia]])</f>
        <v>0.81949611092323305</v>
      </c>
      <c r="K51" s="9">
        <v>4328</v>
      </c>
      <c r="L51" s="10" t="s">
        <v>817</v>
      </c>
      <c r="M51" s="9">
        <v>3700</v>
      </c>
      <c r="N51" s="10" t="s">
        <v>818</v>
      </c>
      <c r="O51" s="9">
        <v>3800</v>
      </c>
      <c r="P51" s="10" t="s">
        <v>819</v>
      </c>
    </row>
    <row r="52" spans="1:16" x14ac:dyDescent="0.25">
      <c r="A52" s="4" t="s">
        <v>32</v>
      </c>
      <c r="B52" s="4" t="s">
        <v>28</v>
      </c>
      <c r="C52" s="5">
        <v>3250</v>
      </c>
      <c r="D52" s="4" t="s">
        <v>81</v>
      </c>
      <c r="E52" s="4" t="s">
        <v>82</v>
      </c>
      <c r="F52" s="6">
        <v>3000</v>
      </c>
      <c r="G52" s="5">
        <v>9750000</v>
      </c>
      <c r="H52" s="4" t="s">
        <v>83</v>
      </c>
      <c r="I52" s="21">
        <f t="shared" si="3"/>
        <v>3942.6666666666665</v>
      </c>
      <c r="J52" s="25">
        <f>+(Table3[[#This Row],[Precio unitario]]/Table3[[#This Row],[Precio de referencia]])</f>
        <v>0.82431518430842077</v>
      </c>
      <c r="K52" s="9">
        <v>4328</v>
      </c>
      <c r="L52" s="10" t="s">
        <v>817</v>
      </c>
      <c r="M52" s="9">
        <v>3700</v>
      </c>
      <c r="N52" s="10" t="s">
        <v>818</v>
      </c>
      <c r="O52" s="9">
        <v>3800</v>
      </c>
      <c r="P52" s="10" t="s">
        <v>819</v>
      </c>
    </row>
    <row r="53" spans="1:16" x14ac:dyDescent="0.25">
      <c r="A53" s="4" t="s">
        <v>32</v>
      </c>
      <c r="B53" s="4" t="s">
        <v>25</v>
      </c>
      <c r="C53" s="5">
        <v>3350</v>
      </c>
      <c r="D53" s="4" t="s">
        <v>29</v>
      </c>
      <c r="E53" s="4" t="s">
        <v>68</v>
      </c>
      <c r="F53" s="6">
        <v>3000</v>
      </c>
      <c r="G53" s="5">
        <v>10050000</v>
      </c>
      <c r="H53" s="4" t="s">
        <v>84</v>
      </c>
      <c r="I53" s="21">
        <f t="shared" si="3"/>
        <v>3942.6666666666665</v>
      </c>
      <c r="J53" s="25">
        <f>+(Table3[[#This Row],[Precio unitario]]/Table3[[#This Row],[Precio de referencia]])</f>
        <v>0.84967872844098757</v>
      </c>
      <c r="K53" s="9">
        <v>4328</v>
      </c>
      <c r="L53" s="10" t="s">
        <v>817</v>
      </c>
      <c r="M53" s="9">
        <v>3700</v>
      </c>
      <c r="N53" s="10" t="s">
        <v>818</v>
      </c>
      <c r="O53" s="9">
        <v>3800</v>
      </c>
      <c r="P53" s="10" t="s">
        <v>819</v>
      </c>
    </row>
    <row r="54" spans="1:16" x14ac:dyDescent="0.25">
      <c r="A54" s="4" t="s">
        <v>32</v>
      </c>
      <c r="B54" s="4" t="s">
        <v>25</v>
      </c>
      <c r="C54" s="5">
        <v>4262</v>
      </c>
      <c r="D54" s="4" t="s">
        <v>81</v>
      </c>
      <c r="E54" s="4" t="s">
        <v>82</v>
      </c>
      <c r="F54" s="6">
        <v>3000</v>
      </c>
      <c r="G54" s="5">
        <v>12786000</v>
      </c>
      <c r="H54" s="4" t="s">
        <v>85</v>
      </c>
      <c r="I54" s="21">
        <f t="shared" si="3"/>
        <v>3942.6666666666665</v>
      </c>
      <c r="J54" s="25">
        <f>+(Table3[[#This Row],[Precio unitario]]/Table3[[#This Row],[Precio de referencia]])</f>
        <v>1.0809942509299966</v>
      </c>
      <c r="K54" s="9">
        <v>4328</v>
      </c>
      <c r="L54" s="10" t="s">
        <v>817</v>
      </c>
      <c r="M54" s="9">
        <v>3700</v>
      </c>
      <c r="N54" s="10" t="s">
        <v>818</v>
      </c>
      <c r="O54" s="9">
        <v>3800</v>
      </c>
      <c r="P54" s="10" t="s">
        <v>819</v>
      </c>
    </row>
    <row r="55" spans="1:16" x14ac:dyDescent="0.25">
      <c r="C55" s="3"/>
      <c r="F55" s="8"/>
      <c r="G55" s="3"/>
    </row>
    <row r="56" spans="1:16" x14ac:dyDescent="0.25">
      <c r="A56" s="26" t="s">
        <v>86</v>
      </c>
      <c r="B56" s="26"/>
      <c r="C56" s="26"/>
      <c r="D56" s="26"/>
      <c r="E56" s="26"/>
      <c r="F56" s="26"/>
      <c r="G56" s="26"/>
      <c r="H56" s="26"/>
    </row>
    <row r="57" spans="1:16" x14ac:dyDescent="0.25">
      <c r="C57" s="3"/>
      <c r="E57" t="s">
        <v>11</v>
      </c>
      <c r="F57" s="2">
        <v>3000</v>
      </c>
      <c r="G57" s="3"/>
    </row>
    <row r="58" spans="1:16" ht="30" x14ac:dyDescent="0.25">
      <c r="A58" s="4" t="s">
        <v>12</v>
      </c>
      <c r="B58" s="4" t="s">
        <v>13</v>
      </c>
      <c r="C58" s="4" t="s">
        <v>14</v>
      </c>
      <c r="D58" s="4" t="s">
        <v>15</v>
      </c>
      <c r="E58" s="4" t="s">
        <v>16</v>
      </c>
      <c r="F58" s="4" t="s">
        <v>17</v>
      </c>
      <c r="G58" s="4" t="s">
        <v>18</v>
      </c>
      <c r="H58" s="4" t="s">
        <v>19</v>
      </c>
      <c r="I58" s="19" t="s">
        <v>1108</v>
      </c>
      <c r="J58" s="19" t="s">
        <v>1159</v>
      </c>
    </row>
    <row r="59" spans="1:16" x14ac:dyDescent="0.25">
      <c r="A59" s="4" t="s">
        <v>21</v>
      </c>
      <c r="B59" s="4" t="s">
        <v>25</v>
      </c>
      <c r="C59" s="5">
        <v>2095.52</v>
      </c>
      <c r="D59" s="4" t="s">
        <v>26</v>
      </c>
      <c r="E59" s="4" t="s">
        <v>87</v>
      </c>
      <c r="F59" s="6">
        <v>250</v>
      </c>
      <c r="G59" s="5">
        <v>523880</v>
      </c>
      <c r="H59" s="4" t="s">
        <v>87</v>
      </c>
      <c r="I59" s="21">
        <f t="shared" ref="I59:I71" si="4">+(K59+M59+O59)/3</f>
        <v>3776</v>
      </c>
      <c r="J59" s="25">
        <f>+(Table4[[#This Row],[Precio unitario]]/Table4[[#This Row],[Precio de referencia]])</f>
        <v>0.55495762711864405</v>
      </c>
      <c r="K59" s="9">
        <v>4328</v>
      </c>
      <c r="L59" s="10" t="s">
        <v>820</v>
      </c>
      <c r="M59" s="9">
        <v>3400</v>
      </c>
      <c r="N59" s="10" t="s">
        <v>821</v>
      </c>
      <c r="O59" s="9">
        <v>3600</v>
      </c>
      <c r="P59" s="10" t="s">
        <v>822</v>
      </c>
    </row>
    <row r="60" spans="1:16" x14ac:dyDescent="0.25">
      <c r="A60" s="4" t="s">
        <v>21</v>
      </c>
      <c r="B60" s="4" t="s">
        <v>28</v>
      </c>
      <c r="C60" s="5">
        <v>2100</v>
      </c>
      <c r="D60" s="4" t="s">
        <v>22</v>
      </c>
      <c r="E60" s="4" t="s">
        <v>68</v>
      </c>
      <c r="F60" s="6">
        <v>3000</v>
      </c>
      <c r="G60" s="5">
        <v>6300000</v>
      </c>
      <c r="H60" s="4" t="s">
        <v>88</v>
      </c>
      <c r="I60" s="21">
        <f t="shared" si="4"/>
        <v>3776</v>
      </c>
      <c r="J60" s="25">
        <f>+(Table4[[#This Row],[Precio unitario]]/Table4[[#This Row],[Precio de referencia]])</f>
        <v>0.55614406779661019</v>
      </c>
      <c r="K60" s="9">
        <v>4328</v>
      </c>
      <c r="L60" s="10" t="s">
        <v>820</v>
      </c>
      <c r="M60" s="9">
        <v>3400</v>
      </c>
      <c r="N60" s="10" t="s">
        <v>821</v>
      </c>
      <c r="O60" s="9">
        <v>3600</v>
      </c>
      <c r="P60" s="10" t="s">
        <v>822</v>
      </c>
    </row>
    <row r="61" spans="1:16" x14ac:dyDescent="0.25">
      <c r="A61" s="4" t="s">
        <v>21</v>
      </c>
      <c r="B61" s="4" t="s">
        <v>32</v>
      </c>
      <c r="C61" s="5">
        <v>2350</v>
      </c>
      <c r="D61" s="4" t="s">
        <v>22</v>
      </c>
      <c r="E61" s="4" t="s">
        <v>70</v>
      </c>
      <c r="F61" s="6">
        <v>3000</v>
      </c>
      <c r="G61" s="5">
        <v>7050000</v>
      </c>
      <c r="H61" s="4" t="s">
        <v>89</v>
      </c>
      <c r="I61" s="21">
        <f t="shared" si="4"/>
        <v>3776</v>
      </c>
      <c r="J61" s="25">
        <f>+(Table4[[#This Row],[Precio unitario]]/Table4[[#This Row],[Precio de referencia]])</f>
        <v>0.62235169491525422</v>
      </c>
      <c r="K61" s="9">
        <v>4328</v>
      </c>
      <c r="L61" s="10" t="s">
        <v>820</v>
      </c>
      <c r="M61" s="9">
        <v>3400</v>
      </c>
      <c r="N61" s="10" t="s">
        <v>821</v>
      </c>
      <c r="O61" s="9">
        <v>3600</v>
      </c>
      <c r="P61" s="10" t="s">
        <v>822</v>
      </c>
    </row>
    <row r="62" spans="1:16" x14ac:dyDescent="0.25">
      <c r="A62" s="4" t="s">
        <v>21</v>
      </c>
      <c r="B62" s="4" t="s">
        <v>32</v>
      </c>
      <c r="C62" s="5">
        <v>2570</v>
      </c>
      <c r="D62" s="4" t="s">
        <v>29</v>
      </c>
      <c r="E62" s="4" t="s">
        <v>68</v>
      </c>
      <c r="F62" s="6">
        <v>3000</v>
      </c>
      <c r="G62" s="5">
        <v>7710000</v>
      </c>
      <c r="H62" s="4" t="s">
        <v>90</v>
      </c>
      <c r="I62" s="21">
        <f t="shared" si="4"/>
        <v>3776</v>
      </c>
      <c r="J62" s="25">
        <f>+(Table4[[#This Row],[Precio unitario]]/Table4[[#This Row],[Precio de referencia]])</f>
        <v>0.68061440677966101</v>
      </c>
      <c r="K62" s="9">
        <v>4328</v>
      </c>
      <c r="L62" s="10" t="s">
        <v>820</v>
      </c>
      <c r="M62" s="9">
        <v>3400</v>
      </c>
      <c r="N62" s="10" t="s">
        <v>821</v>
      </c>
      <c r="O62" s="9">
        <v>3600</v>
      </c>
      <c r="P62" s="10" t="s">
        <v>822</v>
      </c>
    </row>
    <row r="63" spans="1:16" x14ac:dyDescent="0.25">
      <c r="A63" s="4" t="s">
        <v>21</v>
      </c>
      <c r="B63" s="4" t="s">
        <v>28</v>
      </c>
      <c r="C63" s="5">
        <v>2666</v>
      </c>
      <c r="D63" s="4" t="s">
        <v>29</v>
      </c>
      <c r="E63" s="4" t="s">
        <v>68</v>
      </c>
      <c r="F63" s="6">
        <v>3000</v>
      </c>
      <c r="G63" s="5">
        <v>7998000</v>
      </c>
      <c r="H63" s="4" t="s">
        <v>91</v>
      </c>
      <c r="I63" s="21">
        <f t="shared" si="4"/>
        <v>3776</v>
      </c>
      <c r="J63" s="25">
        <f>+(Table4[[#This Row],[Precio unitario]]/Table4[[#This Row],[Precio de referencia]])</f>
        <v>0.70603813559322037</v>
      </c>
      <c r="K63" s="9">
        <v>4328</v>
      </c>
      <c r="L63" s="10" t="s">
        <v>820</v>
      </c>
      <c r="M63" s="9">
        <v>3400</v>
      </c>
      <c r="N63" s="10" t="s">
        <v>821</v>
      </c>
      <c r="O63" s="9">
        <v>3600</v>
      </c>
      <c r="P63" s="10" t="s">
        <v>822</v>
      </c>
    </row>
    <row r="64" spans="1:16" x14ac:dyDescent="0.25">
      <c r="A64" s="4" t="s">
        <v>21</v>
      </c>
      <c r="B64" s="4" t="s">
        <v>28</v>
      </c>
      <c r="C64" s="5">
        <v>2779.52</v>
      </c>
      <c r="D64" s="4" t="s">
        <v>26</v>
      </c>
      <c r="E64" s="4" t="s">
        <v>92</v>
      </c>
      <c r="F64" s="6">
        <v>250</v>
      </c>
      <c r="G64" s="5">
        <v>694880</v>
      </c>
      <c r="H64" s="4" t="s">
        <v>93</v>
      </c>
      <c r="I64" s="21">
        <f t="shared" si="4"/>
        <v>3776</v>
      </c>
      <c r="J64" s="25">
        <f>+(Table4[[#This Row],[Precio unitario]]/Table4[[#This Row],[Precio de referencia]])</f>
        <v>0.73610169491525423</v>
      </c>
      <c r="K64" s="9">
        <v>4328</v>
      </c>
      <c r="L64" s="10" t="s">
        <v>820</v>
      </c>
      <c r="M64" s="9">
        <v>3400</v>
      </c>
      <c r="N64" s="10" t="s">
        <v>821</v>
      </c>
      <c r="O64" s="9">
        <v>3600</v>
      </c>
      <c r="P64" s="10" t="s">
        <v>822</v>
      </c>
    </row>
    <row r="65" spans="1:16" x14ac:dyDescent="0.25">
      <c r="A65" s="4" t="s">
        <v>21</v>
      </c>
      <c r="B65" s="4" t="s">
        <v>25</v>
      </c>
      <c r="C65" s="5">
        <v>3190</v>
      </c>
      <c r="D65" s="4" t="s">
        <v>22</v>
      </c>
      <c r="E65" s="4" t="s">
        <v>68</v>
      </c>
      <c r="F65" s="6">
        <v>3000</v>
      </c>
      <c r="G65" s="5">
        <v>9570000</v>
      </c>
      <c r="H65" s="4" t="s">
        <v>94</v>
      </c>
      <c r="I65" s="21">
        <f t="shared" si="4"/>
        <v>3776</v>
      </c>
      <c r="J65" s="25">
        <f>+(Table4[[#This Row],[Precio unitario]]/Table4[[#This Row],[Precio de referencia]])</f>
        <v>0.84480932203389836</v>
      </c>
      <c r="K65" s="9">
        <v>4328</v>
      </c>
      <c r="L65" s="10" t="s">
        <v>820</v>
      </c>
      <c r="M65" s="9">
        <v>3400</v>
      </c>
      <c r="N65" s="10" t="s">
        <v>821</v>
      </c>
      <c r="O65" s="9">
        <v>3600</v>
      </c>
      <c r="P65" s="10" t="s">
        <v>822</v>
      </c>
    </row>
    <row r="66" spans="1:16" x14ac:dyDescent="0.25">
      <c r="A66" s="4" t="s">
        <v>21</v>
      </c>
      <c r="B66" s="4" t="s">
        <v>21</v>
      </c>
      <c r="C66" s="5">
        <v>3190</v>
      </c>
      <c r="D66" s="4" t="s">
        <v>22</v>
      </c>
      <c r="E66" s="4" t="s">
        <v>75</v>
      </c>
      <c r="F66" s="6">
        <v>3000</v>
      </c>
      <c r="G66" s="5">
        <v>9570000</v>
      </c>
      <c r="H66" s="4" t="s">
        <v>95</v>
      </c>
      <c r="I66" s="21">
        <f t="shared" si="4"/>
        <v>3776</v>
      </c>
      <c r="J66" s="25">
        <f>+(Table4[[#This Row],[Precio unitario]]/Table4[[#This Row],[Precio de referencia]])</f>
        <v>0.84480932203389836</v>
      </c>
      <c r="K66" s="9">
        <v>4328</v>
      </c>
      <c r="L66" s="10" t="s">
        <v>820</v>
      </c>
      <c r="M66" s="9">
        <v>3400</v>
      </c>
      <c r="N66" s="10" t="s">
        <v>821</v>
      </c>
      <c r="O66" s="9">
        <v>3600</v>
      </c>
      <c r="P66" s="10" t="s">
        <v>822</v>
      </c>
    </row>
    <row r="67" spans="1:16" x14ac:dyDescent="0.25">
      <c r="A67" s="4" t="s">
        <v>21</v>
      </c>
      <c r="B67" s="4" t="s">
        <v>21</v>
      </c>
      <c r="C67" s="5">
        <v>3230</v>
      </c>
      <c r="D67" s="4" t="s">
        <v>29</v>
      </c>
      <c r="E67" s="4" t="s">
        <v>68</v>
      </c>
      <c r="F67" s="6">
        <v>3000</v>
      </c>
      <c r="G67" s="5">
        <v>9690000</v>
      </c>
      <c r="H67" s="4" t="s">
        <v>96</v>
      </c>
      <c r="I67" s="21">
        <f t="shared" si="4"/>
        <v>3776</v>
      </c>
      <c r="J67" s="25">
        <f>+(Table4[[#This Row],[Precio unitario]]/Table4[[#This Row],[Precio de referencia]])</f>
        <v>0.85540254237288138</v>
      </c>
      <c r="K67" s="9">
        <v>4328</v>
      </c>
      <c r="L67" s="10" t="s">
        <v>820</v>
      </c>
      <c r="M67" s="9">
        <v>3400</v>
      </c>
      <c r="N67" s="10" t="s">
        <v>821</v>
      </c>
      <c r="O67" s="9">
        <v>3600</v>
      </c>
      <c r="P67" s="10" t="s">
        <v>822</v>
      </c>
    </row>
    <row r="68" spans="1:16" x14ac:dyDescent="0.25">
      <c r="A68" s="4" t="s">
        <v>21</v>
      </c>
      <c r="B68" s="4" t="s">
        <v>28</v>
      </c>
      <c r="C68" s="5">
        <v>3231</v>
      </c>
      <c r="D68" s="4" t="s">
        <v>59</v>
      </c>
      <c r="E68" s="4" t="s">
        <v>68</v>
      </c>
      <c r="F68" s="6">
        <v>2500</v>
      </c>
      <c r="G68" s="5">
        <v>8077500</v>
      </c>
      <c r="H68" s="4" t="s">
        <v>97</v>
      </c>
      <c r="I68" s="21">
        <f t="shared" si="4"/>
        <v>3776</v>
      </c>
      <c r="J68" s="25">
        <f>+(Table4[[#This Row],[Precio unitario]]/Table4[[#This Row],[Precio de referencia]])</f>
        <v>0.85566737288135597</v>
      </c>
      <c r="K68" s="9">
        <v>4328</v>
      </c>
      <c r="L68" s="10" t="s">
        <v>820</v>
      </c>
      <c r="M68" s="9">
        <v>3400</v>
      </c>
      <c r="N68" s="10" t="s">
        <v>821</v>
      </c>
      <c r="O68" s="9">
        <v>3600</v>
      </c>
      <c r="P68" s="10" t="s">
        <v>822</v>
      </c>
    </row>
    <row r="69" spans="1:16" x14ac:dyDescent="0.25">
      <c r="A69" s="4" t="s">
        <v>21</v>
      </c>
      <c r="B69" s="4" t="s">
        <v>28</v>
      </c>
      <c r="C69" s="5">
        <v>3250</v>
      </c>
      <c r="D69" s="4" t="s">
        <v>81</v>
      </c>
      <c r="E69" s="4" t="s">
        <v>82</v>
      </c>
      <c r="F69" s="6">
        <v>3000</v>
      </c>
      <c r="G69" s="5">
        <v>9750000</v>
      </c>
      <c r="H69" s="4" t="s">
        <v>98</v>
      </c>
      <c r="I69" s="21">
        <f t="shared" si="4"/>
        <v>3776</v>
      </c>
      <c r="J69" s="25">
        <f>+(Table4[[#This Row],[Precio unitario]]/Table4[[#This Row],[Precio de referencia]])</f>
        <v>0.86069915254237284</v>
      </c>
      <c r="K69" s="9">
        <v>4328</v>
      </c>
      <c r="L69" s="10" t="s">
        <v>820</v>
      </c>
      <c r="M69" s="9">
        <v>3400</v>
      </c>
      <c r="N69" s="10" t="s">
        <v>821</v>
      </c>
      <c r="O69" s="9">
        <v>3600</v>
      </c>
      <c r="P69" s="10" t="s">
        <v>822</v>
      </c>
    </row>
    <row r="70" spans="1:16" x14ac:dyDescent="0.25">
      <c r="A70" s="4" t="s">
        <v>21</v>
      </c>
      <c r="B70" s="4" t="s">
        <v>25</v>
      </c>
      <c r="C70" s="5">
        <v>3350</v>
      </c>
      <c r="D70" s="4" t="s">
        <v>29</v>
      </c>
      <c r="E70" s="4" t="s">
        <v>68</v>
      </c>
      <c r="F70" s="6">
        <v>3000</v>
      </c>
      <c r="G70" s="5">
        <v>10050000</v>
      </c>
      <c r="H70" s="4" t="s">
        <v>99</v>
      </c>
      <c r="I70" s="21">
        <f t="shared" si="4"/>
        <v>3776</v>
      </c>
      <c r="J70" s="25">
        <f>+(Table4[[#This Row],[Precio unitario]]/Table4[[#This Row],[Precio de referencia]])</f>
        <v>0.88718220338983056</v>
      </c>
      <c r="K70" s="9">
        <v>4328</v>
      </c>
      <c r="L70" s="10" t="s">
        <v>820</v>
      </c>
      <c r="M70" s="9">
        <v>3400</v>
      </c>
      <c r="N70" s="10" t="s">
        <v>821</v>
      </c>
      <c r="O70" s="9">
        <v>3600</v>
      </c>
      <c r="P70" s="10" t="s">
        <v>822</v>
      </c>
    </row>
    <row r="71" spans="1:16" x14ac:dyDescent="0.25">
      <c r="A71" s="4" t="s">
        <v>21</v>
      </c>
      <c r="B71" s="4" t="s">
        <v>25</v>
      </c>
      <c r="C71" s="5">
        <v>4262</v>
      </c>
      <c r="D71" s="4" t="s">
        <v>81</v>
      </c>
      <c r="E71" s="4" t="s">
        <v>82</v>
      </c>
      <c r="F71" s="6">
        <v>3000</v>
      </c>
      <c r="G71" s="5">
        <v>12786000</v>
      </c>
      <c r="H71" s="4" t="s">
        <v>100</v>
      </c>
      <c r="I71" s="21">
        <f t="shared" si="4"/>
        <v>3776</v>
      </c>
      <c r="J71" s="25">
        <f>+(Table4[[#This Row],[Precio unitario]]/Table4[[#This Row],[Precio de referencia]])</f>
        <v>1.128707627118644</v>
      </c>
      <c r="K71" s="9">
        <v>4328</v>
      </c>
      <c r="L71" s="10" t="s">
        <v>820</v>
      </c>
      <c r="M71" s="9">
        <v>3400</v>
      </c>
      <c r="N71" s="10" t="s">
        <v>821</v>
      </c>
      <c r="O71" s="9">
        <v>3600</v>
      </c>
      <c r="P71" s="10" t="s">
        <v>822</v>
      </c>
    </row>
    <row r="72" spans="1:16" x14ac:dyDescent="0.25">
      <c r="C72" s="3"/>
      <c r="F72" s="8"/>
      <c r="G72" s="3"/>
    </row>
    <row r="73" spans="1:16" x14ac:dyDescent="0.25">
      <c r="A73" s="26" t="s">
        <v>101</v>
      </c>
      <c r="B73" s="26"/>
      <c r="C73" s="26"/>
      <c r="D73" s="26"/>
      <c r="E73" s="26"/>
      <c r="F73" s="26"/>
      <c r="G73" s="26"/>
      <c r="H73" s="26"/>
    </row>
    <row r="74" spans="1:16" x14ac:dyDescent="0.25">
      <c r="C74" s="3"/>
      <c r="E74" t="s">
        <v>11</v>
      </c>
      <c r="F74" s="2">
        <v>111000</v>
      </c>
      <c r="G74" s="3"/>
    </row>
    <row r="75" spans="1:16" ht="30" x14ac:dyDescent="0.25">
      <c r="A75" s="4" t="s">
        <v>12</v>
      </c>
      <c r="B75" s="4" t="s">
        <v>13</v>
      </c>
      <c r="C75" s="4" t="s">
        <v>14</v>
      </c>
      <c r="D75" s="4" t="s">
        <v>15</v>
      </c>
      <c r="E75" s="4" t="s">
        <v>16</v>
      </c>
      <c r="F75" s="4" t="s">
        <v>17</v>
      </c>
      <c r="G75" s="4" t="s">
        <v>18</v>
      </c>
      <c r="H75" s="4" t="s">
        <v>19</v>
      </c>
      <c r="I75" s="19" t="s">
        <v>1108</v>
      </c>
      <c r="J75" s="19" t="s">
        <v>1159</v>
      </c>
    </row>
    <row r="76" spans="1:16" x14ac:dyDescent="0.25">
      <c r="A76" s="4" t="s">
        <v>41</v>
      </c>
      <c r="B76" s="4" t="s">
        <v>41</v>
      </c>
      <c r="C76" s="5">
        <v>90</v>
      </c>
      <c r="D76" s="4" t="s">
        <v>22</v>
      </c>
      <c r="E76" s="4" t="s">
        <v>102</v>
      </c>
      <c r="F76" s="6">
        <v>111000</v>
      </c>
      <c r="G76" s="5">
        <v>9990000</v>
      </c>
      <c r="H76" s="4" t="s">
        <v>103</v>
      </c>
      <c r="I76" s="21">
        <f t="shared" ref="I76:I89" si="5">+(K76+M76+O76)/3</f>
        <v>510.12666666666672</v>
      </c>
      <c r="J76" s="25">
        <f>+(Table5[[#This Row],[Precio unitario]]/Table5[[#This Row],[Precio de referencia]])</f>
        <v>0.17642676982187427</v>
      </c>
      <c r="K76" s="9">
        <v>729.89</v>
      </c>
      <c r="L76" s="10" t="s">
        <v>823</v>
      </c>
      <c r="M76" s="9">
        <v>250</v>
      </c>
      <c r="N76" s="10" t="s">
        <v>824</v>
      </c>
      <c r="O76" s="9">
        <v>550.49</v>
      </c>
      <c r="P76" s="10" t="s">
        <v>825</v>
      </c>
    </row>
    <row r="77" spans="1:16" x14ac:dyDescent="0.25">
      <c r="A77" s="4" t="s">
        <v>41</v>
      </c>
      <c r="B77" s="4" t="s">
        <v>57</v>
      </c>
      <c r="C77" s="5">
        <v>95</v>
      </c>
      <c r="D77" s="4" t="s">
        <v>22</v>
      </c>
      <c r="E77" s="4" t="s">
        <v>104</v>
      </c>
      <c r="F77" s="6">
        <v>111000</v>
      </c>
      <c r="G77" s="5">
        <v>10545000</v>
      </c>
      <c r="H77" s="4" t="s">
        <v>105</v>
      </c>
      <c r="I77" s="21">
        <f t="shared" si="5"/>
        <v>510.12666666666672</v>
      </c>
      <c r="J77" s="25">
        <f>+(Table5[[#This Row],[Precio unitario]]/Table5[[#This Row],[Precio de referencia]])</f>
        <v>0.18622825703420062</v>
      </c>
      <c r="K77" s="9">
        <v>729.89</v>
      </c>
      <c r="L77" s="10" t="s">
        <v>823</v>
      </c>
      <c r="M77" s="9">
        <v>250</v>
      </c>
      <c r="N77" s="10" t="s">
        <v>824</v>
      </c>
      <c r="O77" s="9">
        <v>550.49</v>
      </c>
      <c r="P77" s="10" t="s">
        <v>825</v>
      </c>
    </row>
    <row r="78" spans="1:16" x14ac:dyDescent="0.25">
      <c r="A78" s="4" t="s">
        <v>41</v>
      </c>
      <c r="B78" s="4" t="s">
        <v>25</v>
      </c>
      <c r="C78" s="5">
        <v>106.01</v>
      </c>
      <c r="D78" s="4" t="s">
        <v>26</v>
      </c>
      <c r="E78" s="4" t="s">
        <v>106</v>
      </c>
      <c r="F78" s="6">
        <v>500</v>
      </c>
      <c r="G78" s="5">
        <v>53005</v>
      </c>
      <c r="H78" s="4" t="s">
        <v>106</v>
      </c>
      <c r="I78" s="21">
        <f t="shared" si="5"/>
        <v>510.12666666666672</v>
      </c>
      <c r="J78" s="25">
        <f>+(Table5[[#This Row],[Precio unitario]]/Table5[[#This Row],[Precio de referencia]])</f>
        <v>0.20781113187574327</v>
      </c>
      <c r="K78" s="9">
        <v>729.89</v>
      </c>
      <c r="L78" s="10" t="s">
        <v>823</v>
      </c>
      <c r="M78" s="9">
        <v>250</v>
      </c>
      <c r="N78" s="10" t="s">
        <v>824</v>
      </c>
      <c r="O78" s="9">
        <v>550.49</v>
      </c>
      <c r="P78" s="10" t="s">
        <v>825</v>
      </c>
    </row>
    <row r="79" spans="1:16" x14ac:dyDescent="0.25">
      <c r="A79" s="4" t="s">
        <v>41</v>
      </c>
      <c r="B79" s="4" t="s">
        <v>32</v>
      </c>
      <c r="C79" s="5">
        <v>114</v>
      </c>
      <c r="D79" s="4" t="s">
        <v>29</v>
      </c>
      <c r="E79" s="4" t="s">
        <v>102</v>
      </c>
      <c r="F79" s="6">
        <v>111000</v>
      </c>
      <c r="G79" s="5">
        <v>12654000</v>
      </c>
      <c r="H79" s="4" t="s">
        <v>107</v>
      </c>
      <c r="I79" s="21">
        <f t="shared" si="5"/>
        <v>510.12666666666672</v>
      </c>
      <c r="J79" s="25">
        <f>+(Table5[[#This Row],[Precio unitario]]/Table5[[#This Row],[Precio de referencia]])</f>
        <v>0.22347390844104076</v>
      </c>
      <c r="K79" s="9">
        <v>729.89</v>
      </c>
      <c r="L79" s="10" t="s">
        <v>823</v>
      </c>
      <c r="M79" s="9">
        <v>250</v>
      </c>
      <c r="N79" s="10" t="s">
        <v>824</v>
      </c>
      <c r="O79" s="9">
        <v>550.49</v>
      </c>
      <c r="P79" s="10" t="s">
        <v>825</v>
      </c>
    </row>
    <row r="80" spans="1:16" x14ac:dyDescent="0.25">
      <c r="A80" s="4" t="s">
        <v>41</v>
      </c>
      <c r="B80" s="4" t="s">
        <v>25</v>
      </c>
      <c r="C80" s="5">
        <v>119</v>
      </c>
      <c r="D80" s="4" t="s">
        <v>22</v>
      </c>
      <c r="E80" s="4" t="s">
        <v>102</v>
      </c>
      <c r="F80" s="6">
        <v>111000</v>
      </c>
      <c r="G80" s="5">
        <v>13209000</v>
      </c>
      <c r="H80" s="4" t="s">
        <v>108</v>
      </c>
      <c r="I80" s="21">
        <f t="shared" si="5"/>
        <v>510.12666666666672</v>
      </c>
      <c r="J80" s="25">
        <f>+(Table5[[#This Row],[Precio unitario]]/Table5[[#This Row],[Precio de referencia]])</f>
        <v>0.23327539565336711</v>
      </c>
      <c r="K80" s="9">
        <v>729.89</v>
      </c>
      <c r="L80" s="10" t="s">
        <v>823</v>
      </c>
      <c r="M80" s="9">
        <v>250</v>
      </c>
      <c r="N80" s="10" t="s">
        <v>824</v>
      </c>
      <c r="O80" s="9">
        <v>550.49</v>
      </c>
      <c r="P80" s="10" t="s">
        <v>825</v>
      </c>
    </row>
    <row r="81" spans="1:16" ht="120" x14ac:dyDescent="0.25">
      <c r="A81" s="4" t="s">
        <v>41</v>
      </c>
      <c r="B81" s="4" t="s">
        <v>28</v>
      </c>
      <c r="C81" s="5">
        <v>128</v>
      </c>
      <c r="D81" s="4" t="s">
        <v>81</v>
      </c>
      <c r="E81" s="4" t="s">
        <v>102</v>
      </c>
      <c r="F81" s="6">
        <v>111000</v>
      </c>
      <c r="G81" s="5">
        <v>14208000</v>
      </c>
      <c r="H81" s="7" t="s">
        <v>109</v>
      </c>
      <c r="I81" s="21">
        <f t="shared" si="5"/>
        <v>510.12666666666672</v>
      </c>
      <c r="J81" s="25">
        <f>+(Table5[[#This Row],[Precio unitario]]/Table5[[#This Row],[Precio de referencia]])</f>
        <v>0.25091807263555455</v>
      </c>
      <c r="K81" s="9">
        <v>729.89</v>
      </c>
      <c r="L81" s="10" t="s">
        <v>823</v>
      </c>
      <c r="M81" s="9">
        <v>250</v>
      </c>
      <c r="N81" s="10" t="s">
        <v>824</v>
      </c>
      <c r="O81" s="9">
        <v>550.49</v>
      </c>
      <c r="P81" s="10" t="s">
        <v>825</v>
      </c>
    </row>
    <row r="82" spans="1:16" ht="120" x14ac:dyDescent="0.25">
      <c r="A82" s="4" t="s">
        <v>41</v>
      </c>
      <c r="B82" s="4" t="s">
        <v>25</v>
      </c>
      <c r="C82" s="5">
        <v>129</v>
      </c>
      <c r="D82" s="4" t="s">
        <v>29</v>
      </c>
      <c r="E82" s="4" t="s">
        <v>102</v>
      </c>
      <c r="F82" s="6">
        <v>70000</v>
      </c>
      <c r="G82" s="5">
        <v>9030000</v>
      </c>
      <c r="H82" s="7" t="s">
        <v>110</v>
      </c>
      <c r="I82" s="21">
        <f t="shared" si="5"/>
        <v>510.12666666666672</v>
      </c>
      <c r="J82" s="25">
        <f>+(Table5[[#This Row],[Precio unitario]]/Table5[[#This Row],[Precio de referencia]])</f>
        <v>0.25287837007801983</v>
      </c>
      <c r="K82" s="9">
        <v>729.89</v>
      </c>
      <c r="L82" s="10" t="s">
        <v>823</v>
      </c>
      <c r="M82" s="9">
        <v>250</v>
      </c>
      <c r="N82" s="10" t="s">
        <v>824</v>
      </c>
      <c r="O82" s="9">
        <v>550.49</v>
      </c>
      <c r="P82" s="10" t="s">
        <v>825</v>
      </c>
    </row>
    <row r="83" spans="1:16" x14ac:dyDescent="0.25">
      <c r="A83" s="4" t="s">
        <v>41</v>
      </c>
      <c r="B83" s="4" t="s">
        <v>28</v>
      </c>
      <c r="C83" s="5">
        <v>143.16</v>
      </c>
      <c r="D83" s="4" t="s">
        <v>26</v>
      </c>
      <c r="E83" s="4" t="s">
        <v>111</v>
      </c>
      <c r="F83" s="6">
        <v>1000</v>
      </c>
      <c r="G83" s="5">
        <v>143160</v>
      </c>
      <c r="H83" s="4" t="s">
        <v>112</v>
      </c>
      <c r="I83" s="21">
        <f t="shared" si="5"/>
        <v>510.12666666666672</v>
      </c>
      <c r="J83" s="25">
        <f>+(Table5[[#This Row],[Precio unitario]]/Table5[[#This Row],[Precio de referencia]])</f>
        <v>0.280636181863328</v>
      </c>
      <c r="K83" s="9">
        <v>729.89</v>
      </c>
      <c r="L83" s="10" t="s">
        <v>823</v>
      </c>
      <c r="M83" s="9">
        <v>250</v>
      </c>
      <c r="N83" s="10" t="s">
        <v>824</v>
      </c>
      <c r="O83" s="9">
        <v>550.49</v>
      </c>
      <c r="P83" s="10" t="s">
        <v>825</v>
      </c>
    </row>
    <row r="84" spans="1:16" x14ac:dyDescent="0.25">
      <c r="A84" s="4" t="s">
        <v>41</v>
      </c>
      <c r="B84" s="4" t="s">
        <v>32</v>
      </c>
      <c r="C84" s="5">
        <v>159</v>
      </c>
      <c r="D84" s="4" t="s">
        <v>22</v>
      </c>
      <c r="E84" s="4" t="s">
        <v>113</v>
      </c>
      <c r="F84" s="6">
        <v>111000</v>
      </c>
      <c r="G84" s="5">
        <v>17649000</v>
      </c>
      <c r="H84" s="4" t="s">
        <v>114</v>
      </c>
      <c r="I84" s="21">
        <f t="shared" si="5"/>
        <v>510.12666666666672</v>
      </c>
      <c r="J84" s="25">
        <f>+(Table5[[#This Row],[Precio unitario]]/Table5[[#This Row],[Precio de referencia]])</f>
        <v>0.31168729335197792</v>
      </c>
      <c r="K84" s="9">
        <v>729.89</v>
      </c>
      <c r="L84" s="10" t="s">
        <v>823</v>
      </c>
      <c r="M84" s="9">
        <v>250</v>
      </c>
      <c r="N84" s="10" t="s">
        <v>824</v>
      </c>
      <c r="O84" s="9">
        <v>550.49</v>
      </c>
      <c r="P84" s="10" t="s">
        <v>825</v>
      </c>
    </row>
    <row r="85" spans="1:16" x14ac:dyDescent="0.25">
      <c r="A85" s="4" t="s">
        <v>41</v>
      </c>
      <c r="B85" s="4" t="s">
        <v>21</v>
      </c>
      <c r="C85" s="5">
        <v>213</v>
      </c>
      <c r="D85" s="4" t="s">
        <v>29</v>
      </c>
      <c r="E85" s="4" t="s">
        <v>115</v>
      </c>
      <c r="F85" s="6">
        <v>111000</v>
      </c>
      <c r="G85" s="5">
        <v>23643000</v>
      </c>
      <c r="H85" s="4" t="s">
        <v>107</v>
      </c>
      <c r="I85" s="21">
        <f t="shared" si="5"/>
        <v>510.12666666666672</v>
      </c>
      <c r="J85" s="25">
        <f>+(Table5[[#This Row],[Precio unitario]]/Table5[[#This Row],[Precio de referencia]])</f>
        <v>0.4175433552451025</v>
      </c>
      <c r="K85" s="9">
        <v>729.89</v>
      </c>
      <c r="L85" s="10" t="s">
        <v>823</v>
      </c>
      <c r="M85" s="9">
        <v>250</v>
      </c>
      <c r="N85" s="10" t="s">
        <v>824</v>
      </c>
      <c r="O85" s="9">
        <v>550.49</v>
      </c>
      <c r="P85" s="10" t="s">
        <v>825</v>
      </c>
    </row>
    <row r="86" spans="1:16" ht="120" x14ac:dyDescent="0.25">
      <c r="A86" s="4" t="s">
        <v>41</v>
      </c>
      <c r="B86" s="4" t="s">
        <v>28</v>
      </c>
      <c r="C86" s="5">
        <v>216</v>
      </c>
      <c r="D86" s="4" t="s">
        <v>29</v>
      </c>
      <c r="E86" s="4" t="s">
        <v>115</v>
      </c>
      <c r="F86" s="6">
        <v>70000</v>
      </c>
      <c r="G86" s="5">
        <v>15120000</v>
      </c>
      <c r="H86" s="7" t="s">
        <v>110</v>
      </c>
      <c r="I86" s="21">
        <f t="shared" si="5"/>
        <v>510.12666666666672</v>
      </c>
      <c r="J86" s="25">
        <f>+(Table5[[#This Row],[Precio unitario]]/Table5[[#This Row],[Precio de referencia]])</f>
        <v>0.4234242475724983</v>
      </c>
      <c r="K86" s="9">
        <v>729.89</v>
      </c>
      <c r="L86" s="10" t="s">
        <v>823</v>
      </c>
      <c r="M86" s="9">
        <v>250</v>
      </c>
      <c r="N86" s="10" t="s">
        <v>824</v>
      </c>
      <c r="O86" s="9">
        <v>550.49</v>
      </c>
      <c r="P86" s="10" t="s">
        <v>825</v>
      </c>
    </row>
    <row r="87" spans="1:16" x14ac:dyDescent="0.25">
      <c r="A87" s="4" t="s">
        <v>41</v>
      </c>
      <c r="B87" s="4" t="s">
        <v>28</v>
      </c>
      <c r="C87" s="5">
        <v>290</v>
      </c>
      <c r="D87" s="4" t="s">
        <v>22</v>
      </c>
      <c r="E87" s="4" t="s">
        <v>116</v>
      </c>
      <c r="F87" s="6">
        <v>111000</v>
      </c>
      <c r="G87" s="5">
        <v>32190000</v>
      </c>
      <c r="H87" s="4" t="s">
        <v>117</v>
      </c>
      <c r="I87" s="21">
        <f t="shared" si="5"/>
        <v>510.12666666666672</v>
      </c>
      <c r="J87" s="25">
        <f>+(Table5[[#This Row],[Precio unitario]]/Table5[[#This Row],[Precio de referencia]])</f>
        <v>0.56848625831492827</v>
      </c>
      <c r="K87" s="9">
        <v>729.89</v>
      </c>
      <c r="L87" s="10" t="s">
        <v>823</v>
      </c>
      <c r="M87" s="9">
        <v>250</v>
      </c>
      <c r="N87" s="10" t="s">
        <v>824</v>
      </c>
      <c r="O87" s="9">
        <v>550.49</v>
      </c>
      <c r="P87" s="10" t="s">
        <v>825</v>
      </c>
    </row>
    <row r="88" spans="1:16" x14ac:dyDescent="0.25">
      <c r="A88" s="4" t="s">
        <v>41</v>
      </c>
      <c r="B88" s="4" t="s">
        <v>21</v>
      </c>
      <c r="C88" s="5">
        <v>499</v>
      </c>
      <c r="D88" s="4" t="s">
        <v>22</v>
      </c>
      <c r="E88" s="4" t="s">
        <v>118</v>
      </c>
      <c r="F88" s="6">
        <v>111000</v>
      </c>
      <c r="G88" s="5">
        <v>55389000</v>
      </c>
      <c r="H88" s="4" t="s">
        <v>119</v>
      </c>
      <c r="I88" s="21">
        <f t="shared" si="5"/>
        <v>510.12666666666672</v>
      </c>
      <c r="J88" s="25">
        <f>+(Table5[[#This Row],[Precio unitario]]/Table5[[#This Row],[Precio de referencia]])</f>
        <v>0.97818842379016968</v>
      </c>
      <c r="K88" s="9">
        <v>729.89</v>
      </c>
      <c r="L88" s="10" t="s">
        <v>823</v>
      </c>
      <c r="M88" s="9">
        <v>250</v>
      </c>
      <c r="N88" s="10" t="s">
        <v>824</v>
      </c>
      <c r="O88" s="9">
        <v>550.49</v>
      </c>
      <c r="P88" s="10" t="s">
        <v>825</v>
      </c>
    </row>
    <row r="89" spans="1:16" ht="90" x14ac:dyDescent="0.25">
      <c r="A89" s="4" t="s">
        <v>41</v>
      </c>
      <c r="B89" s="4" t="s">
        <v>28</v>
      </c>
      <c r="C89" s="5">
        <v>867</v>
      </c>
      <c r="D89" s="4" t="s">
        <v>59</v>
      </c>
      <c r="E89" s="4" t="s">
        <v>120</v>
      </c>
      <c r="F89" s="6">
        <v>100000</v>
      </c>
      <c r="G89" s="5">
        <v>86700000</v>
      </c>
      <c r="H89" s="7" t="s">
        <v>121</v>
      </c>
      <c r="I89" s="21">
        <f t="shared" si="5"/>
        <v>510.12666666666672</v>
      </c>
      <c r="J89" s="25">
        <f>+(Table5[[#This Row],[Precio unitario]]/Table5[[#This Row],[Precio de referencia]])</f>
        <v>1.6995778826173891</v>
      </c>
      <c r="K89" s="9">
        <v>729.89</v>
      </c>
      <c r="L89" s="10" t="s">
        <v>823</v>
      </c>
      <c r="M89" s="9">
        <v>250</v>
      </c>
      <c r="N89" s="10" t="s">
        <v>824</v>
      </c>
      <c r="O89" s="9">
        <v>550.49</v>
      </c>
      <c r="P89" s="10" t="s">
        <v>825</v>
      </c>
    </row>
    <row r="90" spans="1:16" x14ac:dyDescent="0.25">
      <c r="C90" s="3"/>
      <c r="F90" s="8"/>
      <c r="G90" s="3"/>
    </row>
    <row r="91" spans="1:16" x14ac:dyDescent="0.25">
      <c r="A91" s="26" t="s">
        <v>122</v>
      </c>
      <c r="B91" s="26"/>
      <c r="C91" s="26"/>
      <c r="D91" s="26"/>
      <c r="E91" s="26"/>
      <c r="F91" s="26"/>
      <c r="G91" s="26"/>
      <c r="H91" s="26"/>
    </row>
    <row r="92" spans="1:16" x14ac:dyDescent="0.25">
      <c r="C92" s="3"/>
      <c r="E92" t="s">
        <v>11</v>
      </c>
      <c r="F92" s="2">
        <v>28000</v>
      </c>
      <c r="G92" s="3"/>
    </row>
    <row r="93" spans="1:16" ht="30" x14ac:dyDescent="0.25">
      <c r="A93" s="4" t="s">
        <v>12</v>
      </c>
      <c r="B93" s="4" t="s">
        <v>13</v>
      </c>
      <c r="C93" s="4" t="s">
        <v>14</v>
      </c>
      <c r="D93" s="4" t="s">
        <v>15</v>
      </c>
      <c r="E93" s="4" t="s">
        <v>16</v>
      </c>
      <c r="F93" s="4" t="s">
        <v>17</v>
      </c>
      <c r="G93" s="4" t="s">
        <v>18</v>
      </c>
      <c r="H93" s="4" t="s">
        <v>19</v>
      </c>
      <c r="I93" s="19" t="s">
        <v>1108</v>
      </c>
      <c r="J93" s="19" t="s">
        <v>1159</v>
      </c>
    </row>
    <row r="94" spans="1:16" x14ac:dyDescent="0.25">
      <c r="A94" s="4" t="s">
        <v>57</v>
      </c>
      <c r="B94" s="4" t="s">
        <v>21</v>
      </c>
      <c r="C94" s="5">
        <v>90</v>
      </c>
      <c r="D94" s="4" t="s">
        <v>22</v>
      </c>
      <c r="E94" s="4" t="s">
        <v>118</v>
      </c>
      <c r="F94" s="6">
        <v>28000</v>
      </c>
      <c r="G94" s="5">
        <v>2520000</v>
      </c>
      <c r="H94" s="4" t="s">
        <v>123</v>
      </c>
      <c r="I94" s="21">
        <f t="shared" ref="I94:I105" si="6">+(K94+M94+O94)/3</f>
        <v>489.96333333333331</v>
      </c>
      <c r="J94" s="25">
        <f>+(Table6[[#This Row],[Precio unitario]]/Table6[[#This Row],[Precio de referencia]])</f>
        <v>0.18368721468953461</v>
      </c>
      <c r="K94" s="9">
        <v>729.89</v>
      </c>
      <c r="L94" s="10" t="s">
        <v>826</v>
      </c>
      <c r="M94" s="9">
        <v>490</v>
      </c>
      <c r="N94" s="10" t="s">
        <v>827</v>
      </c>
      <c r="O94" s="9">
        <v>250</v>
      </c>
      <c r="P94" s="10" t="s">
        <v>828</v>
      </c>
    </row>
    <row r="95" spans="1:16" x14ac:dyDescent="0.25">
      <c r="A95" s="4" t="s">
        <v>57</v>
      </c>
      <c r="B95" s="4" t="s">
        <v>25</v>
      </c>
      <c r="C95" s="5">
        <v>106.01</v>
      </c>
      <c r="D95" s="4" t="s">
        <v>26</v>
      </c>
      <c r="E95" s="4" t="s">
        <v>124</v>
      </c>
      <c r="F95" s="6">
        <v>500</v>
      </c>
      <c r="G95" s="5">
        <v>53005</v>
      </c>
      <c r="H95" s="4" t="s">
        <v>124</v>
      </c>
      <c r="I95" s="21">
        <f t="shared" si="6"/>
        <v>489.96333333333331</v>
      </c>
      <c r="J95" s="25">
        <f>+(Table6[[#This Row],[Precio unitario]]/Table6[[#This Row],[Precio de referencia]])</f>
        <v>0.2163631292137507</v>
      </c>
      <c r="K95" s="9">
        <v>729.89</v>
      </c>
      <c r="L95" s="10" t="s">
        <v>826</v>
      </c>
      <c r="M95" s="9">
        <v>490</v>
      </c>
      <c r="N95" s="10" t="s">
        <v>827</v>
      </c>
      <c r="O95" s="9">
        <v>250</v>
      </c>
      <c r="P95" s="10" t="s">
        <v>828</v>
      </c>
    </row>
    <row r="96" spans="1:16" x14ac:dyDescent="0.25">
      <c r="A96" s="4" t="s">
        <v>57</v>
      </c>
      <c r="B96" s="4" t="s">
        <v>32</v>
      </c>
      <c r="C96" s="5">
        <v>114</v>
      </c>
      <c r="D96" s="4" t="s">
        <v>29</v>
      </c>
      <c r="E96" s="4" t="s">
        <v>102</v>
      </c>
      <c r="F96" s="6">
        <v>28000</v>
      </c>
      <c r="G96" s="5">
        <v>3192000</v>
      </c>
      <c r="H96" s="4" t="s">
        <v>125</v>
      </c>
      <c r="I96" s="21">
        <f t="shared" si="6"/>
        <v>489.96333333333331</v>
      </c>
      <c r="J96" s="25">
        <f>+(Table6[[#This Row],[Precio unitario]]/Table6[[#This Row],[Precio de referencia]])</f>
        <v>0.23267047194007717</v>
      </c>
      <c r="K96" s="9">
        <v>729.89</v>
      </c>
      <c r="L96" s="10" t="s">
        <v>826</v>
      </c>
      <c r="M96" s="9">
        <v>490</v>
      </c>
      <c r="N96" s="10" t="s">
        <v>827</v>
      </c>
      <c r="O96" s="9">
        <v>250</v>
      </c>
      <c r="P96" s="10" t="s">
        <v>828</v>
      </c>
    </row>
    <row r="97" spans="1:16" x14ac:dyDescent="0.25">
      <c r="A97" s="4" t="s">
        <v>57</v>
      </c>
      <c r="B97" s="4" t="s">
        <v>25</v>
      </c>
      <c r="C97" s="5">
        <v>119</v>
      </c>
      <c r="D97" s="4" t="s">
        <v>22</v>
      </c>
      <c r="E97" s="4" t="s">
        <v>102</v>
      </c>
      <c r="F97" s="6">
        <v>28000</v>
      </c>
      <c r="G97" s="5">
        <v>3332000</v>
      </c>
      <c r="H97" s="4" t="s">
        <v>126</v>
      </c>
      <c r="I97" s="21">
        <f t="shared" si="6"/>
        <v>489.96333333333331</v>
      </c>
      <c r="J97" s="25">
        <f>+(Table6[[#This Row],[Precio unitario]]/Table6[[#This Row],[Precio de referencia]])</f>
        <v>0.24287531720060687</v>
      </c>
      <c r="K97" s="9">
        <v>729.89</v>
      </c>
      <c r="L97" s="10" t="s">
        <v>826</v>
      </c>
      <c r="M97" s="9">
        <v>490</v>
      </c>
      <c r="N97" s="10" t="s">
        <v>827</v>
      </c>
      <c r="O97" s="9">
        <v>250</v>
      </c>
      <c r="P97" s="10" t="s">
        <v>828</v>
      </c>
    </row>
    <row r="98" spans="1:16" ht="120" x14ac:dyDescent="0.25">
      <c r="A98" s="4" t="s">
        <v>57</v>
      </c>
      <c r="B98" s="4" t="s">
        <v>28</v>
      </c>
      <c r="C98" s="5">
        <v>128</v>
      </c>
      <c r="D98" s="4" t="s">
        <v>81</v>
      </c>
      <c r="E98" s="4" t="s">
        <v>102</v>
      </c>
      <c r="F98" s="6">
        <v>28000</v>
      </c>
      <c r="G98" s="5">
        <v>3584000</v>
      </c>
      <c r="H98" s="7" t="s">
        <v>127</v>
      </c>
      <c r="I98" s="21">
        <f t="shared" si="6"/>
        <v>489.96333333333331</v>
      </c>
      <c r="J98" s="25">
        <f>+(Table6[[#This Row],[Precio unitario]]/Table6[[#This Row],[Precio de referencia]])</f>
        <v>0.26124403866956031</v>
      </c>
      <c r="K98" s="9">
        <v>729.89</v>
      </c>
      <c r="L98" s="10" t="s">
        <v>826</v>
      </c>
      <c r="M98" s="9">
        <v>490</v>
      </c>
      <c r="N98" s="10" t="s">
        <v>827</v>
      </c>
      <c r="O98" s="9">
        <v>250</v>
      </c>
      <c r="P98" s="10" t="s">
        <v>828</v>
      </c>
    </row>
    <row r="99" spans="1:16" ht="120" x14ac:dyDescent="0.25">
      <c r="A99" s="4" t="s">
        <v>57</v>
      </c>
      <c r="B99" s="4" t="s">
        <v>25</v>
      </c>
      <c r="C99" s="5">
        <v>140</v>
      </c>
      <c r="D99" s="4" t="s">
        <v>29</v>
      </c>
      <c r="E99" s="4" t="s">
        <v>102</v>
      </c>
      <c r="F99" s="6">
        <v>28000</v>
      </c>
      <c r="G99" s="5">
        <v>3920000</v>
      </c>
      <c r="H99" s="7" t="s">
        <v>128</v>
      </c>
      <c r="I99" s="21">
        <f t="shared" si="6"/>
        <v>489.96333333333331</v>
      </c>
      <c r="J99" s="25">
        <f>+(Table6[[#This Row],[Precio unitario]]/Table6[[#This Row],[Precio de referencia]])</f>
        <v>0.28573566729483157</v>
      </c>
      <c r="K99" s="9">
        <v>729.89</v>
      </c>
      <c r="L99" s="10" t="s">
        <v>826</v>
      </c>
      <c r="M99" s="9">
        <v>490</v>
      </c>
      <c r="N99" s="10" t="s">
        <v>827</v>
      </c>
      <c r="O99" s="9">
        <v>250</v>
      </c>
      <c r="P99" s="10" t="s">
        <v>828</v>
      </c>
    </row>
    <row r="100" spans="1:16" x14ac:dyDescent="0.25">
      <c r="A100" s="4" t="s">
        <v>57</v>
      </c>
      <c r="B100" s="4" t="s">
        <v>32</v>
      </c>
      <c r="C100" s="5">
        <v>159</v>
      </c>
      <c r="D100" s="4" t="s">
        <v>22</v>
      </c>
      <c r="E100" s="4" t="s">
        <v>116</v>
      </c>
      <c r="F100" s="6">
        <v>28000</v>
      </c>
      <c r="G100" s="5">
        <v>4452000</v>
      </c>
      <c r="H100" s="4" t="s">
        <v>129</v>
      </c>
      <c r="I100" s="21">
        <f t="shared" si="6"/>
        <v>489.96333333333331</v>
      </c>
      <c r="J100" s="25">
        <f>+(Table6[[#This Row],[Precio unitario]]/Table6[[#This Row],[Precio de referencia]])</f>
        <v>0.32451407928484444</v>
      </c>
      <c r="K100" s="9">
        <v>729.89</v>
      </c>
      <c r="L100" s="10" t="s">
        <v>826</v>
      </c>
      <c r="M100" s="9">
        <v>490</v>
      </c>
      <c r="N100" s="10" t="s">
        <v>827</v>
      </c>
      <c r="O100" s="9">
        <v>250</v>
      </c>
      <c r="P100" s="10" t="s">
        <v>828</v>
      </c>
    </row>
    <row r="101" spans="1:16" x14ac:dyDescent="0.25">
      <c r="A101" s="4" t="s">
        <v>57</v>
      </c>
      <c r="B101" s="4" t="s">
        <v>28</v>
      </c>
      <c r="C101" s="5">
        <v>164.63</v>
      </c>
      <c r="D101" s="4" t="s">
        <v>26</v>
      </c>
      <c r="E101" s="4" t="s">
        <v>130</v>
      </c>
      <c r="F101" s="6">
        <v>1000</v>
      </c>
      <c r="G101" s="5">
        <v>164630</v>
      </c>
      <c r="H101" s="4" t="s">
        <v>111</v>
      </c>
      <c r="I101" s="21">
        <f t="shared" si="6"/>
        <v>489.96333333333331</v>
      </c>
      <c r="J101" s="25">
        <f>+(Table6[[#This Row],[Precio unitario]]/Table6[[#This Row],[Precio de referencia]])</f>
        <v>0.33600473504820089</v>
      </c>
      <c r="K101" s="9">
        <v>729.89</v>
      </c>
      <c r="L101" s="10" t="s">
        <v>826</v>
      </c>
      <c r="M101" s="9">
        <v>490</v>
      </c>
      <c r="N101" s="10" t="s">
        <v>827</v>
      </c>
      <c r="O101" s="9">
        <v>250</v>
      </c>
      <c r="P101" s="10" t="s">
        <v>828</v>
      </c>
    </row>
    <row r="102" spans="1:16" x14ac:dyDescent="0.25">
      <c r="A102" s="4" t="s">
        <v>57</v>
      </c>
      <c r="B102" s="4" t="s">
        <v>21</v>
      </c>
      <c r="C102" s="5">
        <v>213</v>
      </c>
      <c r="D102" s="4" t="s">
        <v>29</v>
      </c>
      <c r="E102" s="4" t="s">
        <v>115</v>
      </c>
      <c r="F102" s="6">
        <v>28000</v>
      </c>
      <c r="G102" s="5">
        <v>5964000</v>
      </c>
      <c r="H102" s="4" t="s">
        <v>125</v>
      </c>
      <c r="I102" s="21">
        <f t="shared" si="6"/>
        <v>489.96333333333331</v>
      </c>
      <c r="J102" s="25">
        <f>+(Table6[[#This Row],[Precio unitario]]/Table6[[#This Row],[Precio de referencia]])</f>
        <v>0.43472640809856522</v>
      </c>
      <c r="K102" s="9">
        <v>729.89</v>
      </c>
      <c r="L102" s="10" t="s">
        <v>826</v>
      </c>
      <c r="M102" s="9">
        <v>490</v>
      </c>
      <c r="N102" s="10" t="s">
        <v>827</v>
      </c>
      <c r="O102" s="9">
        <v>250</v>
      </c>
      <c r="P102" s="10" t="s">
        <v>828</v>
      </c>
    </row>
    <row r="103" spans="1:16" ht="120" x14ac:dyDescent="0.25">
      <c r="A103" s="4" t="s">
        <v>57</v>
      </c>
      <c r="B103" s="4" t="s">
        <v>28</v>
      </c>
      <c r="C103" s="5">
        <v>216</v>
      </c>
      <c r="D103" s="4" t="s">
        <v>29</v>
      </c>
      <c r="E103" s="4" t="s">
        <v>115</v>
      </c>
      <c r="F103" s="6">
        <v>28000</v>
      </c>
      <c r="G103" s="5">
        <v>6048000</v>
      </c>
      <c r="H103" s="7" t="s">
        <v>131</v>
      </c>
      <c r="I103" s="21">
        <f t="shared" si="6"/>
        <v>489.96333333333331</v>
      </c>
      <c r="J103" s="25">
        <f>+(Table6[[#This Row],[Precio unitario]]/Table6[[#This Row],[Precio de referencia]])</f>
        <v>0.44084931525488302</v>
      </c>
      <c r="K103" s="9">
        <v>729.89</v>
      </c>
      <c r="L103" s="10" t="s">
        <v>826</v>
      </c>
      <c r="M103" s="9">
        <v>490</v>
      </c>
      <c r="N103" s="10" t="s">
        <v>827</v>
      </c>
      <c r="O103" s="9">
        <v>250</v>
      </c>
      <c r="P103" s="10" t="s">
        <v>828</v>
      </c>
    </row>
    <row r="104" spans="1:16" x14ac:dyDescent="0.25">
      <c r="A104" s="4" t="s">
        <v>57</v>
      </c>
      <c r="B104" s="4" t="s">
        <v>28</v>
      </c>
      <c r="C104" s="5">
        <v>290</v>
      </c>
      <c r="D104" s="4" t="s">
        <v>22</v>
      </c>
      <c r="E104" s="4" t="s">
        <v>116</v>
      </c>
      <c r="F104" s="6">
        <v>28000</v>
      </c>
      <c r="G104" s="5">
        <v>8120000</v>
      </c>
      <c r="H104" s="4" t="s">
        <v>126</v>
      </c>
      <c r="I104" s="21">
        <f t="shared" si="6"/>
        <v>489.96333333333331</v>
      </c>
      <c r="J104" s="25">
        <f>+(Table6[[#This Row],[Precio unitario]]/Table6[[#This Row],[Precio de referencia]])</f>
        <v>0.5918810251107226</v>
      </c>
      <c r="K104" s="9">
        <v>729.89</v>
      </c>
      <c r="L104" s="10" t="s">
        <v>826</v>
      </c>
      <c r="M104" s="9">
        <v>490</v>
      </c>
      <c r="N104" s="10" t="s">
        <v>827</v>
      </c>
      <c r="O104" s="9">
        <v>250</v>
      </c>
      <c r="P104" s="10" t="s">
        <v>828</v>
      </c>
    </row>
    <row r="105" spans="1:16" ht="90" x14ac:dyDescent="0.25">
      <c r="A105" s="4" t="s">
        <v>57</v>
      </c>
      <c r="B105" s="4" t="s">
        <v>28</v>
      </c>
      <c r="C105" s="5">
        <v>867</v>
      </c>
      <c r="D105" s="4" t="s">
        <v>59</v>
      </c>
      <c r="E105" s="4" t="s">
        <v>120</v>
      </c>
      <c r="F105" s="6">
        <v>20000</v>
      </c>
      <c r="G105" s="5">
        <v>17340000</v>
      </c>
      <c r="H105" s="7" t="s">
        <v>132</v>
      </c>
      <c r="I105" s="21">
        <f t="shared" si="6"/>
        <v>489.96333333333331</v>
      </c>
      <c r="J105" s="25">
        <f>+(Table6[[#This Row],[Precio unitario]]/Table6[[#This Row],[Precio de referencia]])</f>
        <v>1.7695201681758499</v>
      </c>
      <c r="K105" s="9">
        <v>729.89</v>
      </c>
      <c r="L105" s="10" t="s">
        <v>826</v>
      </c>
      <c r="M105" s="9">
        <v>490</v>
      </c>
      <c r="N105" s="10" t="s">
        <v>827</v>
      </c>
      <c r="O105" s="9">
        <v>250</v>
      </c>
      <c r="P105" s="10" t="s">
        <v>828</v>
      </c>
    </row>
    <row r="106" spans="1:16" x14ac:dyDescent="0.25">
      <c r="C106" s="3"/>
      <c r="F106" s="8"/>
      <c r="G106" s="3"/>
    </row>
    <row r="107" spans="1:16" x14ac:dyDescent="0.25">
      <c r="A107" s="26" t="s">
        <v>133</v>
      </c>
      <c r="B107" s="26"/>
      <c r="C107" s="26"/>
      <c r="D107" s="26"/>
      <c r="E107" s="26"/>
      <c r="F107" s="26"/>
      <c r="G107" s="26"/>
      <c r="H107" s="26"/>
    </row>
    <row r="108" spans="1:16" x14ac:dyDescent="0.25">
      <c r="C108" s="3"/>
      <c r="E108" t="s">
        <v>11</v>
      </c>
      <c r="F108" s="2">
        <v>16000</v>
      </c>
      <c r="G108" s="3"/>
    </row>
    <row r="109" spans="1:16" ht="30" x14ac:dyDescent="0.25">
      <c r="A109" s="4" t="s">
        <v>12</v>
      </c>
      <c r="B109" s="4" t="s">
        <v>13</v>
      </c>
      <c r="C109" s="4" t="s">
        <v>14</v>
      </c>
      <c r="D109" s="4" t="s">
        <v>15</v>
      </c>
      <c r="E109" s="4" t="s">
        <v>16</v>
      </c>
      <c r="F109" s="4" t="s">
        <v>17</v>
      </c>
      <c r="G109" s="4" t="s">
        <v>18</v>
      </c>
      <c r="H109" s="4" t="s">
        <v>19</v>
      </c>
      <c r="I109" s="19" t="s">
        <v>1108</v>
      </c>
      <c r="J109" s="19" t="s">
        <v>1159</v>
      </c>
    </row>
    <row r="110" spans="1:16" x14ac:dyDescent="0.25">
      <c r="A110" s="4" t="s">
        <v>63</v>
      </c>
      <c r="B110" s="4" t="s">
        <v>21</v>
      </c>
      <c r="C110" s="5">
        <v>255</v>
      </c>
      <c r="D110" s="4" t="s">
        <v>22</v>
      </c>
      <c r="E110" s="4" t="s">
        <v>134</v>
      </c>
      <c r="F110" s="6">
        <v>16000</v>
      </c>
      <c r="G110" s="5">
        <v>4080000</v>
      </c>
      <c r="H110" s="4" t="s">
        <v>135</v>
      </c>
      <c r="I110" s="21">
        <f t="shared" ref="I110:I120" si="7">+(K110+M110+O110)/3</f>
        <v>734.54333333333341</v>
      </c>
      <c r="J110" s="25">
        <f>+(Table7[[#This Row],[Precio unitario]]/Table7[[#This Row],[Precio de referencia]])</f>
        <v>0.34715446785531145</v>
      </c>
      <c r="K110" s="9">
        <v>318.3</v>
      </c>
      <c r="L110" s="10" t="s">
        <v>829</v>
      </c>
      <c r="M110" s="9">
        <v>755</v>
      </c>
      <c r="N110" s="10" t="s">
        <v>830</v>
      </c>
      <c r="O110" s="9">
        <v>1130.33</v>
      </c>
      <c r="P110" s="10" t="s">
        <v>831</v>
      </c>
    </row>
    <row r="111" spans="1:16" x14ac:dyDescent="0.25">
      <c r="A111" s="4" t="s">
        <v>63</v>
      </c>
      <c r="B111" s="4" t="s">
        <v>25</v>
      </c>
      <c r="C111" s="5">
        <v>299</v>
      </c>
      <c r="D111" s="4" t="s">
        <v>22</v>
      </c>
      <c r="E111" s="4" t="s">
        <v>134</v>
      </c>
      <c r="F111" s="6">
        <v>16000</v>
      </c>
      <c r="G111" s="5">
        <v>4784000</v>
      </c>
      <c r="H111" s="4" t="s">
        <v>136</v>
      </c>
      <c r="I111" s="21">
        <f t="shared" si="7"/>
        <v>734.54333333333341</v>
      </c>
      <c r="J111" s="25">
        <f>+(Table7[[#This Row],[Precio unitario]]/Table7[[#This Row],[Precio de referencia]])</f>
        <v>0.40705563093622793</v>
      </c>
      <c r="K111" s="9">
        <v>318.3</v>
      </c>
      <c r="L111" s="10" t="s">
        <v>829</v>
      </c>
      <c r="M111" s="9">
        <v>755</v>
      </c>
      <c r="N111" s="10" t="s">
        <v>830</v>
      </c>
      <c r="O111" s="9">
        <v>1130.33</v>
      </c>
      <c r="P111" s="10" t="s">
        <v>831</v>
      </c>
    </row>
    <row r="112" spans="1:16" ht="75" x14ac:dyDescent="0.25">
      <c r="A112" s="4" t="s">
        <v>63</v>
      </c>
      <c r="B112" s="4" t="s">
        <v>25</v>
      </c>
      <c r="C112" s="5">
        <v>356.11</v>
      </c>
      <c r="D112" s="4" t="s">
        <v>26</v>
      </c>
      <c r="E112" s="4" t="s">
        <v>137</v>
      </c>
      <c r="F112" s="6">
        <v>1360</v>
      </c>
      <c r="G112" s="5">
        <v>484309.6</v>
      </c>
      <c r="H112" s="7" t="s">
        <v>138</v>
      </c>
      <c r="I112" s="21">
        <f t="shared" si="7"/>
        <v>734.54333333333341</v>
      </c>
      <c r="J112" s="25">
        <f>+(Table7[[#This Row],[Precio unitario]]/Table7[[#This Row],[Precio de referencia]])</f>
        <v>0.48480461783511747</v>
      </c>
      <c r="K112" s="9">
        <v>318.3</v>
      </c>
      <c r="L112" s="10" t="s">
        <v>829</v>
      </c>
      <c r="M112" s="9">
        <v>755</v>
      </c>
      <c r="N112" s="10" t="s">
        <v>830</v>
      </c>
      <c r="O112" s="9">
        <v>1130.33</v>
      </c>
      <c r="P112" s="10" t="s">
        <v>831</v>
      </c>
    </row>
    <row r="113" spans="1:16" x14ac:dyDescent="0.25">
      <c r="A113" s="4" t="s">
        <v>63</v>
      </c>
      <c r="B113" s="4" t="s">
        <v>21</v>
      </c>
      <c r="C113" s="5">
        <v>389</v>
      </c>
      <c r="D113" s="4" t="s">
        <v>29</v>
      </c>
      <c r="E113" s="4" t="s">
        <v>23</v>
      </c>
      <c r="F113" s="6">
        <v>16000</v>
      </c>
      <c r="G113" s="5">
        <v>6224000</v>
      </c>
      <c r="H113" s="4" t="s">
        <v>139</v>
      </c>
      <c r="I113" s="21">
        <f t="shared" si="7"/>
        <v>734.54333333333341</v>
      </c>
      <c r="J113" s="25">
        <f>+(Table7[[#This Row],[Precio unitario]]/Table7[[#This Row],[Precio de referencia]])</f>
        <v>0.52958073723810251</v>
      </c>
      <c r="K113" s="9">
        <v>318.3</v>
      </c>
      <c r="L113" s="10" t="s">
        <v>829</v>
      </c>
      <c r="M113" s="9">
        <v>755</v>
      </c>
      <c r="N113" s="10" t="s">
        <v>830</v>
      </c>
      <c r="O113" s="9">
        <v>1130.33</v>
      </c>
      <c r="P113" s="10" t="s">
        <v>831</v>
      </c>
    </row>
    <row r="114" spans="1:16" x14ac:dyDescent="0.25">
      <c r="A114" s="4" t="s">
        <v>63</v>
      </c>
      <c r="B114" s="4" t="s">
        <v>28</v>
      </c>
      <c r="C114" s="5">
        <v>407.71</v>
      </c>
      <c r="D114" s="4" t="s">
        <v>26</v>
      </c>
      <c r="E114" s="4" t="s">
        <v>140</v>
      </c>
      <c r="F114" s="6">
        <v>1000</v>
      </c>
      <c r="G114" s="5">
        <v>407710</v>
      </c>
      <c r="H114" s="4" t="s">
        <v>140</v>
      </c>
      <c r="I114" s="21">
        <f t="shared" si="7"/>
        <v>734.54333333333341</v>
      </c>
      <c r="J114" s="25">
        <f>+(Table7[[#This Row],[Precio unitario]]/Table7[[#This Row],[Precio de referencia]])</f>
        <v>0.55505234544819226</v>
      </c>
      <c r="K114" s="9">
        <v>318.3</v>
      </c>
      <c r="L114" s="10" t="s">
        <v>829</v>
      </c>
      <c r="M114" s="9">
        <v>755</v>
      </c>
      <c r="N114" s="10" t="s">
        <v>830</v>
      </c>
      <c r="O114" s="9">
        <v>1130.33</v>
      </c>
      <c r="P114" s="10" t="s">
        <v>831</v>
      </c>
    </row>
    <row r="115" spans="1:16" x14ac:dyDescent="0.25">
      <c r="A115" s="4" t="s">
        <v>63</v>
      </c>
      <c r="B115" s="4" t="s">
        <v>25</v>
      </c>
      <c r="C115" s="5">
        <v>432</v>
      </c>
      <c r="D115" s="4" t="s">
        <v>29</v>
      </c>
      <c r="E115" s="4" t="s">
        <v>23</v>
      </c>
      <c r="F115" s="6">
        <v>7000</v>
      </c>
      <c r="G115" s="5">
        <v>3024000</v>
      </c>
      <c r="H115" s="4" t="s">
        <v>141</v>
      </c>
      <c r="I115" s="21">
        <f t="shared" si="7"/>
        <v>734.54333333333341</v>
      </c>
      <c r="J115" s="25">
        <f>+(Table7[[#This Row],[Precio unitario]]/Table7[[#This Row],[Precio de referencia]])</f>
        <v>0.58812051024899814</v>
      </c>
      <c r="K115" s="9">
        <v>318.3</v>
      </c>
      <c r="L115" s="10" t="s">
        <v>829</v>
      </c>
      <c r="M115" s="9">
        <v>755</v>
      </c>
      <c r="N115" s="10" t="s">
        <v>830</v>
      </c>
      <c r="O115" s="9">
        <v>1130.33</v>
      </c>
      <c r="P115" s="10" t="s">
        <v>831</v>
      </c>
    </row>
    <row r="116" spans="1:16" x14ac:dyDescent="0.25">
      <c r="A116" s="4" t="s">
        <v>63</v>
      </c>
      <c r="B116" s="4" t="s">
        <v>32</v>
      </c>
      <c r="C116" s="5">
        <v>770</v>
      </c>
      <c r="D116" s="4" t="s">
        <v>22</v>
      </c>
      <c r="E116" s="4" t="s">
        <v>36</v>
      </c>
      <c r="F116" s="6">
        <v>16000</v>
      </c>
      <c r="G116" s="5">
        <v>12320000</v>
      </c>
      <c r="H116" s="4" t="s">
        <v>142</v>
      </c>
      <c r="I116" s="21">
        <f t="shared" si="7"/>
        <v>734.54333333333341</v>
      </c>
      <c r="J116" s="25">
        <f>+(Table7[[#This Row],[Precio unitario]]/Table7[[#This Row],[Precio de referencia]])</f>
        <v>1.0482703539160385</v>
      </c>
      <c r="K116" s="9">
        <v>318.3</v>
      </c>
      <c r="L116" s="10" t="s">
        <v>829</v>
      </c>
      <c r="M116" s="9">
        <v>755</v>
      </c>
      <c r="N116" s="10" t="s">
        <v>830</v>
      </c>
      <c r="O116" s="9">
        <v>1130.33</v>
      </c>
      <c r="P116" s="10" t="s">
        <v>831</v>
      </c>
    </row>
    <row r="117" spans="1:16" x14ac:dyDescent="0.25">
      <c r="A117" s="4" t="s">
        <v>63</v>
      </c>
      <c r="B117" s="4" t="s">
        <v>28</v>
      </c>
      <c r="C117" s="5">
        <v>848</v>
      </c>
      <c r="D117" s="4" t="s">
        <v>22</v>
      </c>
      <c r="E117" s="4" t="s">
        <v>36</v>
      </c>
      <c r="F117" s="6">
        <v>16000</v>
      </c>
      <c r="G117" s="5">
        <v>13568000</v>
      </c>
      <c r="H117" s="4" t="s">
        <v>143</v>
      </c>
      <c r="I117" s="21">
        <f t="shared" si="7"/>
        <v>734.54333333333341</v>
      </c>
      <c r="J117" s="25">
        <f>+(Table7[[#This Row],[Precio unitario]]/Table7[[#This Row],[Precio de referencia]])</f>
        <v>1.1544587793776631</v>
      </c>
      <c r="K117" s="9">
        <v>318.3</v>
      </c>
      <c r="L117" s="10" t="s">
        <v>829</v>
      </c>
      <c r="M117" s="9">
        <v>755</v>
      </c>
      <c r="N117" s="10" t="s">
        <v>830</v>
      </c>
      <c r="O117" s="9">
        <v>1130.33</v>
      </c>
      <c r="P117" s="10" t="s">
        <v>831</v>
      </c>
    </row>
    <row r="118" spans="1:16" x14ac:dyDescent="0.25">
      <c r="A118" s="4" t="s">
        <v>63</v>
      </c>
      <c r="B118" s="4" t="s">
        <v>32</v>
      </c>
      <c r="C118" s="5">
        <v>894</v>
      </c>
      <c r="D118" s="4" t="s">
        <v>29</v>
      </c>
      <c r="E118" s="4" t="s">
        <v>36</v>
      </c>
      <c r="F118" s="6">
        <v>16000</v>
      </c>
      <c r="G118" s="5">
        <v>14304000</v>
      </c>
      <c r="H118" s="4" t="s">
        <v>144</v>
      </c>
      <c r="I118" s="21">
        <f t="shared" si="7"/>
        <v>734.54333333333341</v>
      </c>
      <c r="J118" s="25">
        <f>+(Table7[[#This Row],[Precio unitario]]/Table7[[#This Row],[Precio de referencia]])</f>
        <v>1.2170827225986212</v>
      </c>
      <c r="K118" s="9">
        <v>318.3</v>
      </c>
      <c r="L118" s="10" t="s">
        <v>829</v>
      </c>
      <c r="M118" s="9">
        <v>755</v>
      </c>
      <c r="N118" s="10" t="s">
        <v>830</v>
      </c>
      <c r="O118" s="9">
        <v>1130.33</v>
      </c>
      <c r="P118" s="10" t="s">
        <v>831</v>
      </c>
    </row>
    <row r="119" spans="1:16" x14ac:dyDescent="0.25">
      <c r="A119" s="4" t="s">
        <v>63</v>
      </c>
      <c r="B119" s="4" t="s">
        <v>28</v>
      </c>
      <c r="C119" s="5">
        <v>895</v>
      </c>
      <c r="D119" s="4" t="s">
        <v>29</v>
      </c>
      <c r="E119" s="4" t="s">
        <v>36</v>
      </c>
      <c r="F119" s="6">
        <v>7000</v>
      </c>
      <c r="G119" s="5">
        <v>6265000</v>
      </c>
      <c r="H119" s="4" t="s">
        <v>144</v>
      </c>
      <c r="I119" s="21">
        <f t="shared" si="7"/>
        <v>734.54333333333341</v>
      </c>
      <c r="J119" s="25">
        <f>+(Table7[[#This Row],[Precio unitario]]/Table7[[#This Row],[Precio de referencia]])</f>
        <v>1.2184441126686421</v>
      </c>
      <c r="K119" s="9">
        <v>318.3</v>
      </c>
      <c r="L119" s="10" t="s">
        <v>829</v>
      </c>
      <c r="M119" s="9">
        <v>755</v>
      </c>
      <c r="N119" s="10" t="s">
        <v>830</v>
      </c>
      <c r="O119" s="9">
        <v>1130.33</v>
      </c>
      <c r="P119" s="10" t="s">
        <v>831</v>
      </c>
    </row>
    <row r="120" spans="1:16" x14ac:dyDescent="0.25">
      <c r="A120" s="4" t="s">
        <v>63</v>
      </c>
      <c r="B120" s="4" t="s">
        <v>28</v>
      </c>
      <c r="C120" s="5">
        <v>1419</v>
      </c>
      <c r="D120" s="4" t="s">
        <v>59</v>
      </c>
      <c r="E120" s="4" t="s">
        <v>36</v>
      </c>
      <c r="F120" s="6">
        <v>14000</v>
      </c>
      <c r="G120" s="5">
        <v>19866000</v>
      </c>
      <c r="H120" s="4" t="s">
        <v>145</v>
      </c>
      <c r="I120" s="21">
        <f t="shared" si="7"/>
        <v>734.54333333333341</v>
      </c>
      <c r="J120" s="25">
        <f>+(Table7[[#This Row],[Precio unitario]]/Table7[[#This Row],[Precio de referencia]])</f>
        <v>1.9318125093595566</v>
      </c>
      <c r="K120" s="9">
        <v>318.3</v>
      </c>
      <c r="L120" s="10" t="s">
        <v>829</v>
      </c>
      <c r="M120" s="9">
        <v>755</v>
      </c>
      <c r="N120" s="10" t="s">
        <v>830</v>
      </c>
      <c r="O120" s="9">
        <v>1130.33</v>
      </c>
      <c r="P120" s="10" t="s">
        <v>831</v>
      </c>
    </row>
    <row r="121" spans="1:16" x14ac:dyDescent="0.25">
      <c r="C121" s="3"/>
      <c r="F121" s="8"/>
      <c r="G121" s="3"/>
    </row>
    <row r="122" spans="1:16" x14ac:dyDescent="0.25">
      <c r="A122" s="26" t="s">
        <v>146</v>
      </c>
      <c r="B122" s="26"/>
      <c r="C122" s="26"/>
      <c r="D122" s="26"/>
      <c r="E122" s="26"/>
      <c r="F122" s="26"/>
      <c r="G122" s="26"/>
      <c r="H122" s="26"/>
    </row>
    <row r="123" spans="1:16" x14ac:dyDescent="0.25">
      <c r="C123" s="3"/>
      <c r="E123" t="s">
        <v>11</v>
      </c>
      <c r="F123" s="2">
        <v>16000</v>
      </c>
      <c r="G123" s="3"/>
    </row>
    <row r="124" spans="1:16" ht="30" x14ac:dyDescent="0.25">
      <c r="A124" s="4" t="s">
        <v>12</v>
      </c>
      <c r="B124" s="4" t="s">
        <v>13</v>
      </c>
      <c r="C124" s="4" t="s">
        <v>14</v>
      </c>
      <c r="D124" s="4" t="s">
        <v>15</v>
      </c>
      <c r="E124" s="4" t="s">
        <v>16</v>
      </c>
      <c r="F124" s="4" t="s">
        <v>17</v>
      </c>
      <c r="G124" s="4" t="s">
        <v>18</v>
      </c>
      <c r="H124" s="4" t="s">
        <v>19</v>
      </c>
      <c r="I124" s="19" t="s">
        <v>1108</v>
      </c>
      <c r="J124" s="19" t="s">
        <v>1159</v>
      </c>
    </row>
    <row r="125" spans="1:16" ht="75" x14ac:dyDescent="0.25">
      <c r="A125" s="4" t="s">
        <v>147</v>
      </c>
      <c r="B125" s="4" t="s">
        <v>21</v>
      </c>
      <c r="C125" s="5">
        <v>389</v>
      </c>
      <c r="D125" s="4" t="s">
        <v>29</v>
      </c>
      <c r="E125" s="4" t="s">
        <v>23</v>
      </c>
      <c r="F125" s="6">
        <v>16000</v>
      </c>
      <c r="G125" s="5">
        <v>6224000</v>
      </c>
      <c r="H125" s="7" t="s">
        <v>148</v>
      </c>
      <c r="I125" s="21">
        <f t="shared" ref="I125:I129" si="8">+(K125+M125+O125)/3</f>
        <v>507.59</v>
      </c>
      <c r="J125" s="25">
        <f>+(Table8[[#This Row],[Precio unitario]]/Table8[[#This Row],[Precio de referencia]])</f>
        <v>0.76636655568470624</v>
      </c>
      <c r="K125" s="9">
        <v>404.67</v>
      </c>
      <c r="L125" s="10" t="s">
        <v>832</v>
      </c>
      <c r="M125" s="9">
        <v>578.1</v>
      </c>
      <c r="N125" s="10" t="s">
        <v>833</v>
      </c>
      <c r="O125" s="9">
        <v>540</v>
      </c>
      <c r="P125" s="10" t="s">
        <v>834</v>
      </c>
    </row>
    <row r="126" spans="1:16" ht="75" x14ac:dyDescent="0.25">
      <c r="A126" s="4" t="s">
        <v>147</v>
      </c>
      <c r="B126" s="4" t="s">
        <v>25</v>
      </c>
      <c r="C126" s="5">
        <v>432</v>
      </c>
      <c r="D126" s="4" t="s">
        <v>29</v>
      </c>
      <c r="E126" s="4" t="s">
        <v>23</v>
      </c>
      <c r="F126" s="6">
        <v>5000</v>
      </c>
      <c r="G126" s="5">
        <v>2160000</v>
      </c>
      <c r="H126" s="7" t="s">
        <v>149</v>
      </c>
      <c r="I126" s="21">
        <f t="shared" si="8"/>
        <v>507.59</v>
      </c>
      <c r="J126" s="25">
        <f>+(Table8[[#This Row],[Precio unitario]]/Table8[[#This Row],[Precio de referencia]])</f>
        <v>0.85108059654445523</v>
      </c>
      <c r="K126" s="9">
        <v>404.67</v>
      </c>
      <c r="L126" s="10" t="s">
        <v>832</v>
      </c>
      <c r="M126" s="9">
        <v>578.1</v>
      </c>
      <c r="N126" s="10" t="s">
        <v>833</v>
      </c>
      <c r="O126" s="9">
        <v>540</v>
      </c>
      <c r="P126" s="10" t="s">
        <v>834</v>
      </c>
    </row>
    <row r="127" spans="1:16" ht="60" x14ac:dyDescent="0.25">
      <c r="A127" s="4" t="s">
        <v>147</v>
      </c>
      <c r="B127" s="4" t="s">
        <v>32</v>
      </c>
      <c r="C127" s="5">
        <v>894</v>
      </c>
      <c r="D127" s="4" t="s">
        <v>29</v>
      </c>
      <c r="E127" s="4" t="s">
        <v>36</v>
      </c>
      <c r="F127" s="6">
        <v>16000</v>
      </c>
      <c r="G127" s="5">
        <v>14304000</v>
      </c>
      <c r="H127" s="7" t="s">
        <v>150</v>
      </c>
      <c r="I127" s="21">
        <f t="shared" si="8"/>
        <v>1272.4566666666667</v>
      </c>
      <c r="J127" s="25">
        <f>+(Table8[[#This Row],[Precio unitario]]/Table8[[#This Row],[Precio de referencia]])</f>
        <v>0.70257795288379166</v>
      </c>
      <c r="K127" s="9">
        <v>1430</v>
      </c>
      <c r="L127" s="10" t="s">
        <v>1109</v>
      </c>
      <c r="M127" s="9">
        <v>797.37</v>
      </c>
      <c r="N127" s="10" t="s">
        <v>1110</v>
      </c>
      <c r="O127" s="9">
        <v>1590</v>
      </c>
      <c r="P127" s="10" t="s">
        <v>1111</v>
      </c>
    </row>
    <row r="128" spans="1:16" ht="60" x14ac:dyDescent="0.25">
      <c r="A128" s="4" t="s">
        <v>147</v>
      </c>
      <c r="B128" s="4" t="s">
        <v>28</v>
      </c>
      <c r="C128" s="5">
        <v>898</v>
      </c>
      <c r="D128" s="4" t="s">
        <v>29</v>
      </c>
      <c r="E128" s="4" t="s">
        <v>36</v>
      </c>
      <c r="F128" s="6">
        <v>5000</v>
      </c>
      <c r="G128" s="5">
        <v>4490000</v>
      </c>
      <c r="H128" s="7" t="s">
        <v>150</v>
      </c>
      <c r="I128" s="21">
        <f t="shared" si="8"/>
        <v>1272.4566666666667</v>
      </c>
      <c r="J128" s="25">
        <f>+(Table8[[#This Row],[Precio unitario]]/Table8[[#This Row],[Precio de referencia]])</f>
        <v>0.70572147840005028</v>
      </c>
      <c r="K128" s="9">
        <v>1430</v>
      </c>
      <c r="L128" s="10" t="s">
        <v>1109</v>
      </c>
      <c r="M128" s="9">
        <v>797.37</v>
      </c>
      <c r="N128" s="10" t="s">
        <v>1110</v>
      </c>
      <c r="O128" s="9">
        <v>1590</v>
      </c>
      <c r="P128" s="10" t="s">
        <v>1111</v>
      </c>
    </row>
    <row r="129" spans="1:16" x14ac:dyDescent="0.25">
      <c r="A129" s="4" t="s">
        <v>147</v>
      </c>
      <c r="B129" s="4" t="s">
        <v>28</v>
      </c>
      <c r="C129" s="5">
        <v>8500</v>
      </c>
      <c r="D129" s="4" t="s">
        <v>22</v>
      </c>
      <c r="E129" s="4" t="s">
        <v>39</v>
      </c>
      <c r="F129" s="6">
        <v>16000</v>
      </c>
      <c r="G129" s="5">
        <v>136000000</v>
      </c>
      <c r="H129" s="4" t="s">
        <v>151</v>
      </c>
      <c r="I129" s="21">
        <f t="shared" si="8"/>
        <v>8846.6666666666661</v>
      </c>
      <c r="J129" s="25">
        <f>+(Table8[[#This Row],[Precio unitario]]/Table8[[#This Row],[Precio de referencia]])</f>
        <v>0.96081386586284856</v>
      </c>
      <c r="K129" s="22">
        <v>9200</v>
      </c>
      <c r="L129" t="s">
        <v>1112</v>
      </c>
      <c r="M129" s="22">
        <v>9440</v>
      </c>
      <c r="N129" t="s">
        <v>1113</v>
      </c>
      <c r="O129" s="22">
        <v>7900</v>
      </c>
      <c r="P129" t="s">
        <v>1114</v>
      </c>
    </row>
    <row r="130" spans="1:16" x14ac:dyDescent="0.25">
      <c r="C130" s="3"/>
      <c r="F130" s="8"/>
      <c r="G130" s="3"/>
    </row>
    <row r="131" spans="1:16" x14ac:dyDescent="0.25">
      <c r="A131" s="26" t="s">
        <v>152</v>
      </c>
      <c r="B131" s="26"/>
      <c r="C131" s="26"/>
      <c r="D131" s="26"/>
      <c r="E131" s="26"/>
      <c r="F131" s="26"/>
      <c r="G131" s="26"/>
      <c r="H131" s="26"/>
    </row>
    <row r="132" spans="1:16" x14ac:dyDescent="0.25">
      <c r="C132" s="3"/>
      <c r="E132" t="s">
        <v>11</v>
      </c>
      <c r="F132" s="2">
        <v>11000</v>
      </c>
      <c r="G132" s="3"/>
    </row>
    <row r="133" spans="1:16" ht="30" x14ac:dyDescent="0.25">
      <c r="A133" s="4" t="s">
        <v>12</v>
      </c>
      <c r="B133" s="4" t="s">
        <v>13</v>
      </c>
      <c r="C133" s="4" t="s">
        <v>14</v>
      </c>
      <c r="D133" s="4" t="s">
        <v>15</v>
      </c>
      <c r="E133" s="4" t="s">
        <v>16</v>
      </c>
      <c r="F133" s="4" t="s">
        <v>17</v>
      </c>
      <c r="G133" s="4" t="s">
        <v>18</v>
      </c>
      <c r="H133" s="4" t="s">
        <v>19</v>
      </c>
      <c r="I133" s="19" t="s">
        <v>1108</v>
      </c>
      <c r="J133" s="19" t="s">
        <v>1159</v>
      </c>
    </row>
    <row r="134" spans="1:16" ht="135" x14ac:dyDescent="0.25">
      <c r="A134" s="4" t="s">
        <v>153</v>
      </c>
      <c r="B134" s="4" t="s">
        <v>32</v>
      </c>
      <c r="C134" s="5">
        <v>230.81</v>
      </c>
      <c r="D134" s="4" t="s">
        <v>26</v>
      </c>
      <c r="E134" s="7" t="s">
        <v>154</v>
      </c>
      <c r="F134" s="6">
        <v>1000</v>
      </c>
      <c r="G134" s="5">
        <v>230810</v>
      </c>
      <c r="H134" s="7" t="s">
        <v>155</v>
      </c>
      <c r="I134" s="21">
        <f t="shared" ref="I134:I148" si="9">+(K134+M134+O134)/3</f>
        <v>644.82666666666671</v>
      </c>
      <c r="J134" s="25">
        <f>+(Table9[[#This Row],[Precio unitario]]/Table9[[#This Row],[Precio de referencia]])</f>
        <v>0.35794115214424543</v>
      </c>
      <c r="K134" s="9">
        <v>750</v>
      </c>
      <c r="L134" s="12" t="s">
        <v>835</v>
      </c>
      <c r="M134" s="9">
        <v>690</v>
      </c>
      <c r="N134" s="10" t="s">
        <v>836</v>
      </c>
      <c r="O134" s="9">
        <v>494.48</v>
      </c>
      <c r="P134" s="10" t="s">
        <v>837</v>
      </c>
    </row>
    <row r="135" spans="1:16" x14ac:dyDescent="0.25">
      <c r="A135" s="4" t="s">
        <v>153</v>
      </c>
      <c r="B135" s="4" t="s">
        <v>63</v>
      </c>
      <c r="C135" s="5">
        <v>289</v>
      </c>
      <c r="D135" s="4" t="s">
        <v>29</v>
      </c>
      <c r="E135" s="4" t="s">
        <v>156</v>
      </c>
      <c r="F135" s="6">
        <v>11000</v>
      </c>
      <c r="G135" s="5">
        <v>3179000</v>
      </c>
      <c r="H135" s="4" t="s">
        <v>157</v>
      </c>
      <c r="I135" s="21">
        <f t="shared" si="9"/>
        <v>644.82666666666671</v>
      </c>
      <c r="J135" s="25">
        <f>+(Table9[[#This Row],[Precio unitario]]/Table9[[#This Row],[Precio de referencia]])</f>
        <v>0.44818245730118683</v>
      </c>
      <c r="K135" s="9">
        <v>750</v>
      </c>
      <c r="L135" s="12" t="s">
        <v>835</v>
      </c>
      <c r="M135" s="9">
        <v>690</v>
      </c>
      <c r="N135" s="10" t="s">
        <v>836</v>
      </c>
      <c r="O135" s="9">
        <v>494.48</v>
      </c>
      <c r="P135" s="10" t="s">
        <v>837</v>
      </c>
    </row>
    <row r="136" spans="1:16" x14ac:dyDescent="0.25">
      <c r="A136" s="4" t="s">
        <v>153</v>
      </c>
      <c r="B136" s="4" t="s">
        <v>147</v>
      </c>
      <c r="C136" s="5">
        <v>289</v>
      </c>
      <c r="D136" s="4" t="s">
        <v>29</v>
      </c>
      <c r="E136" s="4" t="s">
        <v>156</v>
      </c>
      <c r="F136" s="6">
        <v>11000</v>
      </c>
      <c r="G136" s="5">
        <v>3179000</v>
      </c>
      <c r="H136" s="4" t="s">
        <v>158</v>
      </c>
      <c r="I136" s="21">
        <f t="shared" si="9"/>
        <v>644.82666666666671</v>
      </c>
      <c r="J136" s="25">
        <f>+(Table9[[#This Row],[Precio unitario]]/Table9[[#This Row],[Precio de referencia]])</f>
        <v>0.44818245730118683</v>
      </c>
      <c r="K136" s="9">
        <v>750</v>
      </c>
      <c r="L136" s="12" t="s">
        <v>835</v>
      </c>
      <c r="M136" s="9">
        <v>690</v>
      </c>
      <c r="N136" s="10" t="s">
        <v>836</v>
      </c>
      <c r="O136" s="9">
        <v>494.48</v>
      </c>
      <c r="P136" s="10" t="s">
        <v>837</v>
      </c>
    </row>
    <row r="137" spans="1:16" ht="90" x14ac:dyDescent="0.25">
      <c r="A137" s="4" t="s">
        <v>153</v>
      </c>
      <c r="B137" s="4" t="s">
        <v>25</v>
      </c>
      <c r="C137" s="5">
        <v>303.89999999999998</v>
      </c>
      <c r="D137" s="4" t="s">
        <v>26</v>
      </c>
      <c r="E137" s="7" t="s">
        <v>159</v>
      </c>
      <c r="F137" s="6">
        <v>500</v>
      </c>
      <c r="G137" s="5">
        <v>151950</v>
      </c>
      <c r="H137" s="7" t="s">
        <v>159</v>
      </c>
      <c r="I137" s="21">
        <f t="shared" si="9"/>
        <v>644.82666666666671</v>
      </c>
      <c r="J137" s="25">
        <f>+(Table9[[#This Row],[Precio unitario]]/Table9[[#This Row],[Precio de referencia]])</f>
        <v>0.47128944212398155</v>
      </c>
      <c r="K137" s="9">
        <v>750</v>
      </c>
      <c r="L137" s="12" t="s">
        <v>835</v>
      </c>
      <c r="M137" s="9">
        <v>690</v>
      </c>
      <c r="N137" s="10" t="s">
        <v>836</v>
      </c>
      <c r="O137" s="9">
        <v>494.48</v>
      </c>
      <c r="P137" s="10" t="s">
        <v>837</v>
      </c>
    </row>
    <row r="138" spans="1:16" x14ac:dyDescent="0.25">
      <c r="A138" s="4" t="s">
        <v>153</v>
      </c>
      <c r="B138" s="4" t="s">
        <v>57</v>
      </c>
      <c r="C138" s="5">
        <v>305</v>
      </c>
      <c r="D138" s="4" t="s">
        <v>29</v>
      </c>
      <c r="E138" s="4" t="s">
        <v>160</v>
      </c>
      <c r="F138" s="6">
        <v>11000</v>
      </c>
      <c r="G138" s="5">
        <v>3355000</v>
      </c>
      <c r="H138" s="4" t="s">
        <v>157</v>
      </c>
      <c r="I138" s="21">
        <f t="shared" si="9"/>
        <v>644.82666666666671</v>
      </c>
      <c r="J138" s="25">
        <f>+(Table9[[#This Row],[Precio unitario]]/Table9[[#This Row],[Precio de referencia]])</f>
        <v>0.47299532690955703</v>
      </c>
      <c r="K138" s="9">
        <v>750</v>
      </c>
      <c r="L138" s="12" t="s">
        <v>835</v>
      </c>
      <c r="M138" s="9">
        <v>690</v>
      </c>
      <c r="N138" s="10" t="s">
        <v>836</v>
      </c>
      <c r="O138" s="9">
        <v>494.48</v>
      </c>
      <c r="P138" s="10" t="s">
        <v>837</v>
      </c>
    </row>
    <row r="139" spans="1:16" x14ac:dyDescent="0.25">
      <c r="A139" s="4" t="s">
        <v>153</v>
      </c>
      <c r="B139" s="4" t="s">
        <v>25</v>
      </c>
      <c r="C139" s="5">
        <v>309</v>
      </c>
      <c r="D139" s="4" t="s">
        <v>29</v>
      </c>
      <c r="E139" s="4" t="s">
        <v>160</v>
      </c>
      <c r="F139" s="6">
        <v>11000</v>
      </c>
      <c r="G139" s="5">
        <v>3399000</v>
      </c>
      <c r="H139" s="4" t="s">
        <v>161</v>
      </c>
      <c r="I139" s="21">
        <f t="shared" si="9"/>
        <v>644.82666666666671</v>
      </c>
      <c r="J139" s="25">
        <f>+(Table9[[#This Row],[Precio unitario]]/Table9[[#This Row],[Precio de referencia]])</f>
        <v>0.4791985443116496</v>
      </c>
      <c r="K139" s="9">
        <v>750</v>
      </c>
      <c r="L139" s="12" t="s">
        <v>835</v>
      </c>
      <c r="M139" s="9">
        <v>690</v>
      </c>
      <c r="N139" s="10" t="s">
        <v>836</v>
      </c>
      <c r="O139" s="9">
        <v>494.48</v>
      </c>
      <c r="P139" s="10" t="s">
        <v>837</v>
      </c>
    </row>
    <row r="140" spans="1:16" x14ac:dyDescent="0.25">
      <c r="A140" s="4" t="s">
        <v>153</v>
      </c>
      <c r="B140" s="4" t="s">
        <v>25</v>
      </c>
      <c r="C140" s="5">
        <v>320</v>
      </c>
      <c r="D140" s="4" t="s">
        <v>22</v>
      </c>
      <c r="E140" s="4" t="s">
        <v>162</v>
      </c>
      <c r="F140" s="6">
        <v>11000</v>
      </c>
      <c r="G140" s="5">
        <v>3520000</v>
      </c>
      <c r="H140" s="4" t="s">
        <v>163</v>
      </c>
      <c r="I140" s="21">
        <f t="shared" si="9"/>
        <v>644.82666666666671</v>
      </c>
      <c r="J140" s="25">
        <f>+(Table9[[#This Row],[Precio unitario]]/Table9[[#This Row],[Precio de referencia]])</f>
        <v>0.49625739216740411</v>
      </c>
      <c r="K140" s="9">
        <v>750</v>
      </c>
      <c r="L140" s="12" t="s">
        <v>835</v>
      </c>
      <c r="M140" s="9">
        <v>690</v>
      </c>
      <c r="N140" s="10" t="s">
        <v>836</v>
      </c>
      <c r="O140" s="9">
        <v>494.48</v>
      </c>
      <c r="P140" s="10" t="s">
        <v>837</v>
      </c>
    </row>
    <row r="141" spans="1:16" x14ac:dyDescent="0.25">
      <c r="A141" s="4" t="s">
        <v>153</v>
      </c>
      <c r="B141" s="4" t="s">
        <v>153</v>
      </c>
      <c r="C141" s="5">
        <v>346</v>
      </c>
      <c r="D141" s="4" t="s">
        <v>29</v>
      </c>
      <c r="E141" s="4" t="s">
        <v>156</v>
      </c>
      <c r="F141" s="6">
        <v>11000</v>
      </c>
      <c r="G141" s="5">
        <v>3806000</v>
      </c>
      <c r="H141" s="4" t="s">
        <v>164</v>
      </c>
      <c r="I141" s="21">
        <f t="shared" si="9"/>
        <v>644.82666666666671</v>
      </c>
      <c r="J141" s="25">
        <f>+(Table9[[#This Row],[Precio unitario]]/Table9[[#This Row],[Precio de referencia]])</f>
        <v>0.5365783052810057</v>
      </c>
      <c r="K141" s="9">
        <v>750</v>
      </c>
      <c r="L141" s="12" t="s">
        <v>835</v>
      </c>
      <c r="M141" s="9">
        <v>690</v>
      </c>
      <c r="N141" s="10" t="s">
        <v>836</v>
      </c>
      <c r="O141" s="9">
        <v>494.48</v>
      </c>
      <c r="P141" s="10" t="s">
        <v>837</v>
      </c>
    </row>
    <row r="142" spans="1:16" x14ac:dyDescent="0.25">
      <c r="A142" s="4" t="s">
        <v>153</v>
      </c>
      <c r="B142" s="4" t="s">
        <v>165</v>
      </c>
      <c r="C142" s="5">
        <v>346</v>
      </c>
      <c r="D142" s="4" t="s">
        <v>29</v>
      </c>
      <c r="E142" s="4" t="s">
        <v>156</v>
      </c>
      <c r="F142" s="6">
        <v>11000</v>
      </c>
      <c r="G142" s="5">
        <v>3806000</v>
      </c>
      <c r="H142" s="4" t="s">
        <v>166</v>
      </c>
      <c r="I142" s="21">
        <f t="shared" si="9"/>
        <v>644.82666666666671</v>
      </c>
      <c r="J142" s="25">
        <f>+(Table9[[#This Row],[Precio unitario]]/Table9[[#This Row],[Precio de referencia]])</f>
        <v>0.5365783052810057</v>
      </c>
      <c r="K142" s="9">
        <v>750</v>
      </c>
      <c r="L142" s="12" t="s">
        <v>835</v>
      </c>
      <c r="M142" s="9">
        <v>690</v>
      </c>
      <c r="N142" s="10" t="s">
        <v>836</v>
      </c>
      <c r="O142" s="9">
        <v>494.48</v>
      </c>
      <c r="P142" s="10" t="s">
        <v>837</v>
      </c>
    </row>
    <row r="143" spans="1:16" x14ac:dyDescent="0.25">
      <c r="A143" s="4" t="s">
        <v>153</v>
      </c>
      <c r="B143" s="4" t="s">
        <v>21</v>
      </c>
      <c r="C143" s="5">
        <v>397</v>
      </c>
      <c r="D143" s="4" t="s">
        <v>29</v>
      </c>
      <c r="E143" s="4" t="s">
        <v>160</v>
      </c>
      <c r="F143" s="6">
        <v>11000</v>
      </c>
      <c r="G143" s="5">
        <v>4367000</v>
      </c>
      <c r="H143" s="4" t="s">
        <v>167</v>
      </c>
      <c r="I143" s="21">
        <f t="shared" si="9"/>
        <v>644.82666666666671</v>
      </c>
      <c r="J143" s="25">
        <f>+(Table9[[#This Row],[Precio unitario]]/Table9[[#This Row],[Precio de referencia]])</f>
        <v>0.61566932715768574</v>
      </c>
      <c r="K143" s="9">
        <v>750</v>
      </c>
      <c r="L143" s="12" t="s">
        <v>835</v>
      </c>
      <c r="M143" s="9">
        <v>690</v>
      </c>
      <c r="N143" s="10" t="s">
        <v>836</v>
      </c>
      <c r="O143" s="9">
        <v>494.48</v>
      </c>
      <c r="P143" s="10" t="s">
        <v>837</v>
      </c>
    </row>
    <row r="144" spans="1:16" x14ac:dyDescent="0.25">
      <c r="A144" s="4" t="s">
        <v>153</v>
      </c>
      <c r="B144" s="4" t="s">
        <v>41</v>
      </c>
      <c r="C144" s="5">
        <v>397</v>
      </c>
      <c r="D144" s="4" t="s">
        <v>29</v>
      </c>
      <c r="E144" s="4" t="s">
        <v>160</v>
      </c>
      <c r="F144" s="6">
        <v>11000</v>
      </c>
      <c r="G144" s="5">
        <v>4367000</v>
      </c>
      <c r="H144" s="4" t="s">
        <v>168</v>
      </c>
      <c r="I144" s="21">
        <f t="shared" si="9"/>
        <v>644.82666666666671</v>
      </c>
      <c r="J144" s="25">
        <f>+(Table9[[#This Row],[Precio unitario]]/Table9[[#This Row],[Precio de referencia]])</f>
        <v>0.61566932715768574</v>
      </c>
      <c r="K144" s="9">
        <v>750</v>
      </c>
      <c r="L144" s="12" t="s">
        <v>835</v>
      </c>
      <c r="M144" s="9">
        <v>690</v>
      </c>
      <c r="N144" s="10" t="s">
        <v>836</v>
      </c>
      <c r="O144" s="9">
        <v>494.48</v>
      </c>
      <c r="P144" s="10" t="s">
        <v>837</v>
      </c>
    </row>
    <row r="145" spans="1:16" x14ac:dyDescent="0.25">
      <c r="A145" s="4" t="s">
        <v>153</v>
      </c>
      <c r="B145" s="4" t="s">
        <v>28</v>
      </c>
      <c r="C145" s="5">
        <v>399</v>
      </c>
      <c r="D145" s="4" t="s">
        <v>29</v>
      </c>
      <c r="E145" s="4" t="s">
        <v>160</v>
      </c>
      <c r="F145" s="6">
        <v>11000</v>
      </c>
      <c r="G145" s="5">
        <v>4389000</v>
      </c>
      <c r="H145" s="4" t="s">
        <v>169</v>
      </c>
      <c r="I145" s="21">
        <f t="shared" si="9"/>
        <v>644.82666666666671</v>
      </c>
      <c r="J145" s="25">
        <f>+(Table9[[#This Row],[Precio unitario]]/Table9[[#This Row],[Precio de referencia]])</f>
        <v>0.618770935858732</v>
      </c>
      <c r="K145" s="9">
        <v>750</v>
      </c>
      <c r="L145" s="12" t="s">
        <v>835</v>
      </c>
      <c r="M145" s="9">
        <v>690</v>
      </c>
      <c r="N145" s="10" t="s">
        <v>836</v>
      </c>
      <c r="O145" s="9">
        <v>494.48</v>
      </c>
      <c r="P145" s="10" t="s">
        <v>837</v>
      </c>
    </row>
    <row r="146" spans="1:16" x14ac:dyDescent="0.25">
      <c r="A146" s="4" t="s">
        <v>153</v>
      </c>
      <c r="B146" s="4" t="s">
        <v>32</v>
      </c>
      <c r="C146" s="5">
        <v>399</v>
      </c>
      <c r="D146" s="4" t="s">
        <v>29</v>
      </c>
      <c r="E146" s="4" t="s">
        <v>160</v>
      </c>
      <c r="F146" s="6">
        <v>11000</v>
      </c>
      <c r="G146" s="5">
        <v>4389000</v>
      </c>
      <c r="H146" s="4" t="s">
        <v>170</v>
      </c>
      <c r="I146" s="21">
        <f t="shared" si="9"/>
        <v>644.82666666666671</v>
      </c>
      <c r="J146" s="25">
        <f>+(Table9[[#This Row],[Precio unitario]]/Table9[[#This Row],[Precio de referencia]])</f>
        <v>0.618770935858732</v>
      </c>
      <c r="K146" s="9">
        <v>750</v>
      </c>
      <c r="L146" s="12" t="s">
        <v>835</v>
      </c>
      <c r="M146" s="9">
        <v>690</v>
      </c>
      <c r="N146" s="10" t="s">
        <v>836</v>
      </c>
      <c r="O146" s="9">
        <v>494.48</v>
      </c>
      <c r="P146" s="10" t="s">
        <v>837</v>
      </c>
    </row>
    <row r="147" spans="1:16" x14ac:dyDescent="0.25">
      <c r="A147" s="4" t="s">
        <v>153</v>
      </c>
      <c r="B147" s="4" t="s">
        <v>28</v>
      </c>
      <c r="C147" s="5">
        <v>410</v>
      </c>
      <c r="D147" s="4" t="s">
        <v>22</v>
      </c>
      <c r="E147" s="4" t="s">
        <v>171</v>
      </c>
      <c r="F147" s="6">
        <v>11000</v>
      </c>
      <c r="G147" s="5">
        <v>4510000</v>
      </c>
      <c r="H147" s="4" t="s">
        <v>172</v>
      </c>
      <c r="I147" s="21">
        <f t="shared" si="9"/>
        <v>644.82666666666671</v>
      </c>
      <c r="J147" s="25">
        <f>+(Table9[[#This Row],[Precio unitario]]/Table9[[#This Row],[Precio de referencia]])</f>
        <v>0.63582978371448651</v>
      </c>
      <c r="K147" s="9">
        <v>750</v>
      </c>
      <c r="L147" s="12" t="s">
        <v>835</v>
      </c>
      <c r="M147" s="9">
        <v>690</v>
      </c>
      <c r="N147" s="10" t="s">
        <v>836</v>
      </c>
      <c r="O147" s="9">
        <v>494.48</v>
      </c>
      <c r="P147" s="10" t="s">
        <v>837</v>
      </c>
    </row>
    <row r="148" spans="1:16" ht="90" x14ac:dyDescent="0.25">
      <c r="A148" s="4" t="s">
        <v>153</v>
      </c>
      <c r="B148" s="4" t="s">
        <v>28</v>
      </c>
      <c r="C148" s="5">
        <v>465.33</v>
      </c>
      <c r="D148" s="4" t="s">
        <v>26</v>
      </c>
      <c r="E148" s="7" t="s">
        <v>173</v>
      </c>
      <c r="F148" s="6">
        <v>500</v>
      </c>
      <c r="G148" s="5">
        <v>232665</v>
      </c>
      <c r="H148" s="7" t="s">
        <v>173</v>
      </c>
      <c r="I148" s="21">
        <f t="shared" si="9"/>
        <v>644.82666666666671</v>
      </c>
      <c r="J148" s="25">
        <f>+(Table9[[#This Row],[Precio unitario]]/Table9[[#This Row],[Precio de referencia]])</f>
        <v>0.72163578842893172</v>
      </c>
      <c r="K148" s="9">
        <v>750</v>
      </c>
      <c r="L148" s="12" t="s">
        <v>835</v>
      </c>
      <c r="M148" s="9">
        <v>690</v>
      </c>
      <c r="N148" s="10" t="s">
        <v>836</v>
      </c>
      <c r="O148" s="9">
        <v>494.48</v>
      </c>
      <c r="P148" s="10" t="s">
        <v>837</v>
      </c>
    </row>
    <row r="149" spans="1:16" x14ac:dyDescent="0.25">
      <c r="C149" s="3"/>
      <c r="F149" s="8"/>
      <c r="G149" s="3"/>
    </row>
    <row r="150" spans="1:16" x14ac:dyDescent="0.25">
      <c r="A150" s="26" t="s">
        <v>174</v>
      </c>
      <c r="B150" s="26"/>
      <c r="C150" s="26"/>
      <c r="D150" s="26"/>
      <c r="E150" s="26"/>
      <c r="F150" s="26"/>
      <c r="G150" s="26"/>
      <c r="H150" s="26"/>
    </row>
    <row r="151" spans="1:16" x14ac:dyDescent="0.25">
      <c r="C151" s="3"/>
      <c r="E151" t="s">
        <v>11</v>
      </c>
      <c r="F151" s="2">
        <v>9000</v>
      </c>
      <c r="G151" s="3"/>
    </row>
    <row r="152" spans="1:16" ht="30" x14ac:dyDescent="0.25">
      <c r="A152" s="4" t="s">
        <v>12</v>
      </c>
      <c r="B152" s="4" t="s">
        <v>13</v>
      </c>
      <c r="C152" s="4" t="s">
        <v>14</v>
      </c>
      <c r="D152" s="4" t="s">
        <v>15</v>
      </c>
      <c r="E152" s="4" t="s">
        <v>16</v>
      </c>
      <c r="F152" s="4" t="s">
        <v>17</v>
      </c>
      <c r="G152" s="4" t="s">
        <v>18</v>
      </c>
      <c r="H152" s="4" t="s">
        <v>19</v>
      </c>
      <c r="I152" s="19" t="s">
        <v>1108</v>
      </c>
      <c r="J152" s="19" t="s">
        <v>1159</v>
      </c>
    </row>
    <row r="153" spans="1:16" x14ac:dyDescent="0.25">
      <c r="A153" s="4" t="s">
        <v>165</v>
      </c>
      <c r="B153" s="4" t="s">
        <v>32</v>
      </c>
      <c r="C153" s="5">
        <v>1090</v>
      </c>
      <c r="D153" s="4" t="s">
        <v>29</v>
      </c>
      <c r="E153" s="4" t="s">
        <v>156</v>
      </c>
      <c r="F153" s="6">
        <v>9000</v>
      </c>
      <c r="G153" s="5">
        <v>9810000</v>
      </c>
      <c r="H153" s="4" t="s">
        <v>175</v>
      </c>
      <c r="I153" s="21">
        <f t="shared" ref="I153:I158" si="10">+(K153+M153+O153)/3</f>
        <v>1257.3166666666666</v>
      </c>
      <c r="J153" s="25">
        <f>+(Table10[[#This Row],[Precio unitario]]/Table10[[#This Row],[Precio de referencia]])</f>
        <v>0.86692559551425663</v>
      </c>
      <c r="K153" s="9">
        <v>1029.95</v>
      </c>
      <c r="L153" s="12" t="s">
        <v>838</v>
      </c>
      <c r="M153" s="9">
        <v>1352</v>
      </c>
      <c r="N153" s="10" t="s">
        <v>839</v>
      </c>
      <c r="O153" s="9">
        <v>1390</v>
      </c>
      <c r="P153" s="10" t="s">
        <v>840</v>
      </c>
    </row>
    <row r="154" spans="1:16" x14ac:dyDescent="0.25">
      <c r="A154" s="4" t="s">
        <v>165</v>
      </c>
      <c r="B154" s="4" t="s">
        <v>28</v>
      </c>
      <c r="C154" s="5">
        <v>1205.17</v>
      </c>
      <c r="D154" s="4" t="s">
        <v>26</v>
      </c>
      <c r="E154" s="4" t="s">
        <v>176</v>
      </c>
      <c r="F154" s="6">
        <v>1000</v>
      </c>
      <c r="G154" s="5">
        <v>1205170</v>
      </c>
      <c r="H154" s="4" t="s">
        <v>176</v>
      </c>
      <c r="I154" s="21">
        <f t="shared" si="10"/>
        <v>1257.3166666666666</v>
      </c>
      <c r="J154" s="25">
        <f>+(Table10[[#This Row],[Precio unitario]]/Table10[[#This Row],[Precio de referencia]])</f>
        <v>0.95852543114304278</v>
      </c>
      <c r="K154" s="9">
        <v>1029.95</v>
      </c>
      <c r="L154" s="12" t="s">
        <v>838</v>
      </c>
      <c r="M154" s="9">
        <v>1352</v>
      </c>
      <c r="N154" s="10" t="s">
        <v>839</v>
      </c>
      <c r="O154" s="9">
        <v>1390</v>
      </c>
      <c r="P154" s="10" t="s">
        <v>840</v>
      </c>
    </row>
    <row r="155" spans="1:16" x14ac:dyDescent="0.25">
      <c r="A155" s="4" t="s">
        <v>165</v>
      </c>
      <c r="B155" s="4" t="s">
        <v>25</v>
      </c>
      <c r="C155" s="5">
        <v>1600</v>
      </c>
      <c r="D155" s="4" t="s">
        <v>29</v>
      </c>
      <c r="E155" s="4" t="s">
        <v>177</v>
      </c>
      <c r="F155" s="6">
        <v>9000</v>
      </c>
      <c r="G155" s="5">
        <v>14400000</v>
      </c>
      <c r="H155" s="4" t="s">
        <v>178</v>
      </c>
      <c r="I155" s="21">
        <f t="shared" si="10"/>
        <v>1743.7300000000002</v>
      </c>
      <c r="J155" s="25">
        <f>+(Table10[[#This Row],[Precio unitario]]/Table10[[#This Row],[Precio de referencia]])</f>
        <v>0.91757324815194996</v>
      </c>
      <c r="K155" s="9">
        <v>1293.19</v>
      </c>
      <c r="L155" s="12" t="s">
        <v>1115</v>
      </c>
      <c r="M155" s="9">
        <v>2548</v>
      </c>
      <c r="N155" s="10" t="s">
        <v>1116</v>
      </c>
      <c r="O155" s="9">
        <v>1390</v>
      </c>
      <c r="P155" s="10" t="s">
        <v>840</v>
      </c>
    </row>
    <row r="156" spans="1:16" x14ac:dyDescent="0.25">
      <c r="A156" s="4" t="s">
        <v>165</v>
      </c>
      <c r="B156" s="4" t="s">
        <v>25</v>
      </c>
      <c r="C156" s="5">
        <v>1640</v>
      </c>
      <c r="D156" s="4" t="s">
        <v>22</v>
      </c>
      <c r="E156" s="4" t="s">
        <v>179</v>
      </c>
      <c r="F156" s="6">
        <v>9000</v>
      </c>
      <c r="G156" s="5">
        <v>14760000</v>
      </c>
      <c r="H156" s="4" t="s">
        <v>180</v>
      </c>
      <c r="I156" s="21">
        <f t="shared" si="10"/>
        <v>1743.7300000000002</v>
      </c>
      <c r="J156" s="25">
        <f>+(Table10[[#This Row],[Precio unitario]]/Table10[[#This Row],[Precio de referencia]])</f>
        <v>0.94051257935574872</v>
      </c>
      <c r="K156" s="9">
        <v>1293.19</v>
      </c>
      <c r="L156" s="12" t="s">
        <v>1115</v>
      </c>
      <c r="M156" s="9">
        <v>2548</v>
      </c>
      <c r="N156" s="10" t="s">
        <v>1116</v>
      </c>
      <c r="O156" s="9">
        <v>1390</v>
      </c>
      <c r="P156" s="10" t="s">
        <v>840</v>
      </c>
    </row>
    <row r="157" spans="1:16" x14ac:dyDescent="0.25">
      <c r="A157" s="4" t="s">
        <v>165</v>
      </c>
      <c r="B157" s="4" t="s">
        <v>28</v>
      </c>
      <c r="C157" s="5">
        <v>1650</v>
      </c>
      <c r="D157" s="4" t="s">
        <v>22</v>
      </c>
      <c r="E157" s="4" t="s">
        <v>179</v>
      </c>
      <c r="F157" s="6">
        <v>9000</v>
      </c>
      <c r="G157" s="5">
        <v>14850000</v>
      </c>
      <c r="H157" s="4" t="s">
        <v>180</v>
      </c>
      <c r="I157" s="21">
        <f t="shared" si="10"/>
        <v>1743.7300000000002</v>
      </c>
      <c r="J157" s="25">
        <f>+(Table10[[#This Row],[Precio unitario]]/Table10[[#This Row],[Precio de referencia]])</f>
        <v>0.94624741215669839</v>
      </c>
      <c r="K157" s="9">
        <v>1293.19</v>
      </c>
      <c r="L157" s="12" t="s">
        <v>1115</v>
      </c>
      <c r="M157" s="9">
        <v>2548</v>
      </c>
      <c r="N157" s="10" t="s">
        <v>1116</v>
      </c>
      <c r="O157" s="9">
        <v>1390</v>
      </c>
      <c r="P157" s="10" t="s">
        <v>840</v>
      </c>
    </row>
    <row r="158" spans="1:16" x14ac:dyDescent="0.25">
      <c r="A158" s="4" t="s">
        <v>165</v>
      </c>
      <c r="B158" s="4" t="s">
        <v>28</v>
      </c>
      <c r="C158" s="5">
        <v>1744</v>
      </c>
      <c r="D158" s="4" t="s">
        <v>29</v>
      </c>
      <c r="E158" s="4" t="s">
        <v>181</v>
      </c>
      <c r="F158" s="6">
        <v>5000</v>
      </c>
      <c r="G158" s="5">
        <v>8720000</v>
      </c>
      <c r="H158" s="4" t="s">
        <v>182</v>
      </c>
      <c r="I158" s="21">
        <f t="shared" si="10"/>
        <v>1743.7300000000002</v>
      </c>
      <c r="J158" s="25">
        <f>+(Table10[[#This Row],[Precio unitario]]/Table10[[#This Row],[Precio de referencia]])</f>
        <v>1.0001548404856255</v>
      </c>
      <c r="K158" s="9">
        <v>1293.19</v>
      </c>
      <c r="L158" s="12" t="s">
        <v>1115</v>
      </c>
      <c r="M158" s="9">
        <v>2548</v>
      </c>
      <c r="N158" s="10" t="s">
        <v>1116</v>
      </c>
      <c r="O158" s="9">
        <v>1390</v>
      </c>
      <c r="P158" s="10" t="s">
        <v>840</v>
      </c>
    </row>
    <row r="159" spans="1:16" x14ac:dyDescent="0.25">
      <c r="C159" s="3"/>
      <c r="F159" s="8"/>
      <c r="G159" s="3"/>
    </row>
    <row r="160" spans="1:16" x14ac:dyDescent="0.25">
      <c r="A160" s="26" t="s">
        <v>183</v>
      </c>
      <c r="B160" s="26"/>
      <c r="C160" s="26"/>
      <c r="D160" s="26"/>
      <c r="E160" s="26"/>
      <c r="F160" s="26"/>
      <c r="G160" s="26"/>
      <c r="H160" s="26"/>
    </row>
    <row r="161" spans="1:16" x14ac:dyDescent="0.25">
      <c r="C161" s="3"/>
      <c r="E161" t="s">
        <v>11</v>
      </c>
      <c r="F161" s="2">
        <v>3000</v>
      </c>
      <c r="G161" s="3"/>
    </row>
    <row r="162" spans="1:16" ht="30" x14ac:dyDescent="0.25">
      <c r="A162" s="4" t="s">
        <v>12</v>
      </c>
      <c r="B162" s="4" t="s">
        <v>13</v>
      </c>
      <c r="C162" s="4" t="s">
        <v>14</v>
      </c>
      <c r="D162" s="4" t="s">
        <v>15</v>
      </c>
      <c r="E162" s="4" t="s">
        <v>16</v>
      </c>
      <c r="F162" s="4" t="s">
        <v>17</v>
      </c>
      <c r="G162" s="4" t="s">
        <v>18</v>
      </c>
      <c r="H162" s="4" t="s">
        <v>19</v>
      </c>
      <c r="I162" s="19" t="s">
        <v>1108</v>
      </c>
      <c r="J162" s="19" t="s">
        <v>1159</v>
      </c>
    </row>
    <row r="163" spans="1:16" x14ac:dyDescent="0.25">
      <c r="A163" s="4" t="s">
        <v>184</v>
      </c>
      <c r="B163" s="4" t="s">
        <v>28</v>
      </c>
      <c r="C163" s="5">
        <v>1700</v>
      </c>
      <c r="D163" s="4" t="s">
        <v>22</v>
      </c>
      <c r="E163" s="4" t="s">
        <v>68</v>
      </c>
      <c r="F163" s="6">
        <v>3000</v>
      </c>
      <c r="G163" s="5">
        <v>5100000</v>
      </c>
      <c r="H163" s="4" t="s">
        <v>185</v>
      </c>
      <c r="I163" s="21">
        <f t="shared" ref="I163:I171" si="11">+(K163+M163+O163)/3</f>
        <v>1979.4966666666667</v>
      </c>
      <c r="J163" s="21">
        <f>+(Table11[[#This Row],[Precio unitario]]/Table11[[#This Row],[Precio de referencia]])</f>
        <v>0.85880417412507215</v>
      </c>
      <c r="K163" s="9">
        <v>2304.29</v>
      </c>
      <c r="L163" s="12" t="s">
        <v>841</v>
      </c>
      <c r="M163" s="9">
        <v>1890</v>
      </c>
      <c r="N163" s="10" t="s">
        <v>842</v>
      </c>
      <c r="O163" s="9">
        <v>1744.2</v>
      </c>
      <c r="P163" s="10" t="s">
        <v>843</v>
      </c>
    </row>
    <row r="164" spans="1:16" x14ac:dyDescent="0.25">
      <c r="A164" s="4" t="s">
        <v>184</v>
      </c>
      <c r="B164" s="4" t="s">
        <v>25</v>
      </c>
      <c r="C164" s="5">
        <v>1750</v>
      </c>
      <c r="D164" s="4" t="s">
        <v>22</v>
      </c>
      <c r="E164" s="4" t="s">
        <v>68</v>
      </c>
      <c r="F164" s="6">
        <v>3000</v>
      </c>
      <c r="G164" s="5">
        <v>5250000</v>
      </c>
      <c r="H164" s="4" t="s">
        <v>186</v>
      </c>
      <c r="I164" s="21">
        <f t="shared" si="11"/>
        <v>1979.4966666666667</v>
      </c>
      <c r="J164" s="21">
        <f>+(Table11[[#This Row],[Precio unitario]]/Table11[[#This Row],[Precio de referencia]])</f>
        <v>0.88406312042286839</v>
      </c>
      <c r="K164" s="9">
        <v>2304.29</v>
      </c>
      <c r="L164" s="12" t="s">
        <v>841</v>
      </c>
      <c r="M164" s="9">
        <v>1890</v>
      </c>
      <c r="N164" s="10" t="s">
        <v>842</v>
      </c>
      <c r="O164" s="9">
        <v>1744.2</v>
      </c>
      <c r="P164" s="10" t="s">
        <v>843</v>
      </c>
    </row>
    <row r="165" spans="1:16" x14ac:dyDescent="0.25">
      <c r="A165" s="4" t="s">
        <v>184</v>
      </c>
      <c r="B165" s="4" t="s">
        <v>25</v>
      </c>
      <c r="C165" s="5">
        <v>1820.81</v>
      </c>
      <c r="D165" s="4" t="s">
        <v>26</v>
      </c>
      <c r="E165" s="4" t="s">
        <v>187</v>
      </c>
      <c r="F165" s="6">
        <v>250</v>
      </c>
      <c r="G165" s="5">
        <v>455202.5</v>
      </c>
      <c r="H165" s="4" t="s">
        <v>187</v>
      </c>
      <c r="I165" s="21">
        <f t="shared" si="11"/>
        <v>1979.4966666666667</v>
      </c>
      <c r="J165" s="21">
        <f>+(Table11[[#This Row],[Precio unitario]]/Table11[[#This Row],[Precio de referencia]])</f>
        <v>0.91983484016980743</v>
      </c>
      <c r="K165" s="9">
        <v>2304.29</v>
      </c>
      <c r="L165" s="12" t="s">
        <v>841</v>
      </c>
      <c r="M165" s="9">
        <v>1890</v>
      </c>
      <c r="N165" s="10" t="s">
        <v>842</v>
      </c>
      <c r="O165" s="9">
        <v>1744.2</v>
      </c>
      <c r="P165" s="10" t="s">
        <v>843</v>
      </c>
    </row>
    <row r="166" spans="1:16" x14ac:dyDescent="0.25">
      <c r="A166" s="4" t="s">
        <v>184</v>
      </c>
      <c r="B166" s="4" t="s">
        <v>32</v>
      </c>
      <c r="C166" s="5">
        <v>1930</v>
      </c>
      <c r="D166" s="4" t="s">
        <v>29</v>
      </c>
      <c r="E166" s="4" t="s">
        <v>68</v>
      </c>
      <c r="F166" s="6">
        <v>3000</v>
      </c>
      <c r="G166" s="5">
        <v>5790000</v>
      </c>
      <c r="H166" s="4" t="s">
        <v>188</v>
      </c>
      <c r="I166" s="21">
        <f t="shared" si="11"/>
        <v>1979.4966666666667</v>
      </c>
      <c r="J166" s="21">
        <f>+(Table11[[#This Row],[Precio unitario]]/Table11[[#This Row],[Precio de referencia]])</f>
        <v>0.97499532709493486</v>
      </c>
      <c r="K166" s="9">
        <v>2304.29</v>
      </c>
      <c r="L166" s="12" t="s">
        <v>841</v>
      </c>
      <c r="M166" s="9">
        <v>1890</v>
      </c>
      <c r="N166" s="10" t="s">
        <v>842</v>
      </c>
      <c r="O166" s="9">
        <v>1744.2</v>
      </c>
      <c r="P166" s="10" t="s">
        <v>843</v>
      </c>
    </row>
    <row r="167" spans="1:16" x14ac:dyDescent="0.25">
      <c r="A167" s="4" t="s">
        <v>184</v>
      </c>
      <c r="B167" s="4" t="s">
        <v>21</v>
      </c>
      <c r="C167" s="5">
        <v>1930</v>
      </c>
      <c r="D167" s="4" t="s">
        <v>29</v>
      </c>
      <c r="E167" s="4" t="s">
        <v>68</v>
      </c>
      <c r="F167" s="6">
        <v>3000</v>
      </c>
      <c r="G167" s="5">
        <v>5790000</v>
      </c>
      <c r="H167" s="4" t="s">
        <v>189</v>
      </c>
      <c r="I167" s="21">
        <f t="shared" si="11"/>
        <v>1979.4966666666667</v>
      </c>
      <c r="J167" s="21">
        <f>+(Table11[[#This Row],[Precio unitario]]/Table11[[#This Row],[Precio de referencia]])</f>
        <v>0.97499532709493486</v>
      </c>
      <c r="K167" s="9">
        <v>2304.29</v>
      </c>
      <c r="L167" s="12" t="s">
        <v>841</v>
      </c>
      <c r="M167" s="9">
        <v>1890</v>
      </c>
      <c r="N167" s="10" t="s">
        <v>842</v>
      </c>
      <c r="O167" s="9">
        <v>1744.2</v>
      </c>
      <c r="P167" s="10" t="s">
        <v>843</v>
      </c>
    </row>
    <row r="168" spans="1:16" x14ac:dyDescent="0.25">
      <c r="A168" s="4" t="s">
        <v>184</v>
      </c>
      <c r="B168" s="4" t="s">
        <v>28</v>
      </c>
      <c r="C168" s="5">
        <v>1960</v>
      </c>
      <c r="D168" s="4" t="s">
        <v>29</v>
      </c>
      <c r="E168" s="4" t="s">
        <v>68</v>
      </c>
      <c r="F168" s="6">
        <v>3000</v>
      </c>
      <c r="G168" s="5">
        <v>5880000</v>
      </c>
      <c r="H168" s="4" t="s">
        <v>190</v>
      </c>
      <c r="I168" s="21">
        <f t="shared" si="11"/>
        <v>1979.4966666666667</v>
      </c>
      <c r="J168" s="21">
        <f>+(Table11[[#This Row],[Precio unitario]]/Table11[[#This Row],[Precio de referencia]])</f>
        <v>0.99015069487361262</v>
      </c>
      <c r="K168" s="9">
        <v>2304.29</v>
      </c>
      <c r="L168" s="12" t="s">
        <v>841</v>
      </c>
      <c r="M168" s="9">
        <v>1890</v>
      </c>
      <c r="N168" s="10" t="s">
        <v>842</v>
      </c>
      <c r="O168" s="9">
        <v>1744.2</v>
      </c>
      <c r="P168" s="10" t="s">
        <v>843</v>
      </c>
    </row>
    <row r="169" spans="1:16" x14ac:dyDescent="0.25">
      <c r="A169" s="4" t="s">
        <v>184</v>
      </c>
      <c r="B169" s="4" t="s">
        <v>25</v>
      </c>
      <c r="C169" s="5">
        <v>1960</v>
      </c>
      <c r="D169" s="4" t="s">
        <v>29</v>
      </c>
      <c r="E169" s="4" t="s">
        <v>191</v>
      </c>
      <c r="F169" s="6">
        <v>3000</v>
      </c>
      <c r="G169" s="5">
        <v>5880000</v>
      </c>
      <c r="H169" s="4" t="s">
        <v>192</v>
      </c>
      <c r="I169" s="21">
        <f t="shared" si="11"/>
        <v>1979.4966666666667</v>
      </c>
      <c r="J169" s="21">
        <f>+(Table11[[#This Row],[Precio unitario]]/Table11[[#This Row],[Precio de referencia]])</f>
        <v>0.99015069487361262</v>
      </c>
      <c r="K169" s="9">
        <v>2304.29</v>
      </c>
      <c r="L169" s="12" t="s">
        <v>841</v>
      </c>
      <c r="M169" s="9">
        <v>1890</v>
      </c>
      <c r="N169" s="10" t="s">
        <v>842</v>
      </c>
      <c r="O169" s="9">
        <v>1744.2</v>
      </c>
      <c r="P169" s="10" t="s">
        <v>843</v>
      </c>
    </row>
    <row r="170" spans="1:16" x14ac:dyDescent="0.25">
      <c r="A170" s="4" t="s">
        <v>184</v>
      </c>
      <c r="B170" s="4" t="s">
        <v>28</v>
      </c>
      <c r="C170" s="5">
        <v>2397.34</v>
      </c>
      <c r="D170" s="4" t="s">
        <v>26</v>
      </c>
      <c r="E170" s="4" t="s">
        <v>193</v>
      </c>
      <c r="F170" s="6">
        <v>250</v>
      </c>
      <c r="G170" s="5">
        <v>599335</v>
      </c>
      <c r="H170" s="4" t="s">
        <v>193</v>
      </c>
      <c r="I170" s="21">
        <f t="shared" si="11"/>
        <v>1979.4966666666667</v>
      </c>
      <c r="J170" s="21">
        <f>+(Table11[[#This Row],[Precio unitario]]/Table11[[#This Row],[Precio de referencia]])</f>
        <v>1.211085646351177</v>
      </c>
      <c r="K170" s="9">
        <v>2304.29</v>
      </c>
      <c r="L170" s="12" t="s">
        <v>841</v>
      </c>
      <c r="M170" s="9">
        <v>1890</v>
      </c>
      <c r="N170" s="10" t="s">
        <v>842</v>
      </c>
      <c r="O170" s="9">
        <v>1744.2</v>
      </c>
      <c r="P170" s="10" t="s">
        <v>843</v>
      </c>
    </row>
    <row r="171" spans="1:16" x14ac:dyDescent="0.25">
      <c r="A171" s="4" t="s">
        <v>184</v>
      </c>
      <c r="B171" s="4" t="s">
        <v>28</v>
      </c>
      <c r="C171" s="5">
        <v>3042</v>
      </c>
      <c r="D171" s="4" t="s">
        <v>59</v>
      </c>
      <c r="E171" s="4" t="s">
        <v>194</v>
      </c>
      <c r="F171" s="6">
        <v>2500</v>
      </c>
      <c r="G171" s="5">
        <v>7605000</v>
      </c>
      <c r="H171" s="4" t="s">
        <v>195</v>
      </c>
      <c r="I171" s="21">
        <f t="shared" si="11"/>
        <v>1979.4966666666667</v>
      </c>
      <c r="J171" s="21">
        <f>+(Table11[[#This Row],[Precio unitario]]/Table11[[#This Row],[Precio de referencia]])</f>
        <v>1.5367542927579234</v>
      </c>
      <c r="K171" s="9">
        <v>2304.29</v>
      </c>
      <c r="L171" s="12" t="s">
        <v>841</v>
      </c>
      <c r="M171" s="9">
        <v>1890</v>
      </c>
      <c r="N171" s="10" t="s">
        <v>842</v>
      </c>
      <c r="O171" s="9">
        <v>1744.2</v>
      </c>
      <c r="P171" s="10" t="s">
        <v>843</v>
      </c>
    </row>
    <row r="172" spans="1:16" x14ac:dyDescent="0.25">
      <c r="C172" s="3"/>
      <c r="F172" s="8"/>
      <c r="G172" s="3"/>
    </row>
    <row r="173" spans="1:16" x14ac:dyDescent="0.25">
      <c r="A173" s="26" t="s">
        <v>196</v>
      </c>
      <c r="B173" s="26"/>
      <c r="C173" s="26"/>
      <c r="D173" s="26"/>
      <c r="E173" s="26"/>
      <c r="F173" s="26"/>
      <c r="G173" s="26"/>
      <c r="H173" s="26"/>
    </row>
    <row r="174" spans="1:16" x14ac:dyDescent="0.25">
      <c r="C174" s="3"/>
      <c r="E174" t="s">
        <v>11</v>
      </c>
      <c r="F174" s="2">
        <v>15000</v>
      </c>
      <c r="G174" s="3"/>
    </row>
    <row r="175" spans="1:16" ht="30" x14ac:dyDescent="0.25">
      <c r="A175" s="4" t="s">
        <v>12</v>
      </c>
      <c r="B175" s="4" t="s">
        <v>13</v>
      </c>
      <c r="C175" s="4" t="s">
        <v>14</v>
      </c>
      <c r="D175" s="4" t="s">
        <v>15</v>
      </c>
      <c r="E175" s="4" t="s">
        <v>16</v>
      </c>
      <c r="F175" s="4" t="s">
        <v>17</v>
      </c>
      <c r="G175" s="4" t="s">
        <v>18</v>
      </c>
      <c r="H175" s="4" t="s">
        <v>19</v>
      </c>
      <c r="I175" s="19" t="s">
        <v>1108</v>
      </c>
      <c r="J175" s="19"/>
    </row>
    <row r="176" spans="1:16" x14ac:dyDescent="0.25">
      <c r="A176" s="4" t="s">
        <v>197</v>
      </c>
      <c r="B176" s="4" t="s">
        <v>41</v>
      </c>
      <c r="C176" s="5">
        <v>320</v>
      </c>
      <c r="D176" s="4" t="s">
        <v>22</v>
      </c>
      <c r="E176" s="4" t="s">
        <v>198</v>
      </c>
      <c r="F176" s="6">
        <v>15000</v>
      </c>
      <c r="G176" s="5">
        <v>4800000</v>
      </c>
      <c r="H176" s="4" t="s">
        <v>199</v>
      </c>
      <c r="I176" s="21">
        <f t="shared" ref="I176:I198" si="12">+(K176+M176+O176)/3</f>
        <v>612.86666666666667</v>
      </c>
      <c r="J176" s="21"/>
      <c r="K176" s="9">
        <v>498.82</v>
      </c>
      <c r="L176" s="12" t="s">
        <v>844</v>
      </c>
      <c r="M176" s="9">
        <v>589.78</v>
      </c>
      <c r="N176" s="10" t="s">
        <v>845</v>
      </c>
      <c r="O176" s="9">
        <v>750</v>
      </c>
      <c r="P176" s="10" t="s">
        <v>846</v>
      </c>
    </row>
    <row r="177" spans="1:16" x14ac:dyDescent="0.25">
      <c r="A177" s="4" t="s">
        <v>197</v>
      </c>
      <c r="B177" s="4" t="s">
        <v>41</v>
      </c>
      <c r="C177" s="5">
        <v>340</v>
      </c>
      <c r="D177" s="4" t="s">
        <v>29</v>
      </c>
      <c r="E177" s="4" t="s">
        <v>200</v>
      </c>
      <c r="F177" s="6">
        <v>15000</v>
      </c>
      <c r="G177" s="5">
        <v>5100000</v>
      </c>
      <c r="H177" s="4" t="s">
        <v>201</v>
      </c>
      <c r="I177" s="21">
        <f t="shared" si="12"/>
        <v>612.86666666666667</v>
      </c>
      <c r="J177" s="21"/>
      <c r="K177" s="9">
        <v>498.82</v>
      </c>
      <c r="L177" s="12" t="s">
        <v>844</v>
      </c>
      <c r="M177" s="9">
        <v>589.78</v>
      </c>
      <c r="N177" s="10" t="s">
        <v>845</v>
      </c>
      <c r="O177" s="9">
        <v>750</v>
      </c>
      <c r="P177" s="10" t="s">
        <v>846</v>
      </c>
    </row>
    <row r="178" spans="1:16" x14ac:dyDescent="0.25">
      <c r="A178" s="4" t="s">
        <v>197</v>
      </c>
      <c r="B178" s="4" t="s">
        <v>63</v>
      </c>
      <c r="C178" s="5">
        <v>380</v>
      </c>
      <c r="D178" s="4" t="s">
        <v>22</v>
      </c>
      <c r="E178" s="4" t="s">
        <v>198</v>
      </c>
      <c r="F178" s="6">
        <v>15000</v>
      </c>
      <c r="G178" s="5">
        <v>5700000</v>
      </c>
      <c r="H178" s="4" t="s">
        <v>202</v>
      </c>
      <c r="I178" s="21">
        <f t="shared" si="12"/>
        <v>1493</v>
      </c>
      <c r="J178" s="21"/>
      <c r="K178" s="9">
        <v>1589</v>
      </c>
      <c r="L178" s="12" t="s">
        <v>1117</v>
      </c>
      <c r="M178" s="9">
        <v>1370</v>
      </c>
      <c r="N178" s="10" t="s">
        <v>1118</v>
      </c>
      <c r="O178" s="9">
        <v>1520</v>
      </c>
      <c r="P178" s="10" t="s">
        <v>1119</v>
      </c>
    </row>
    <row r="179" spans="1:16" x14ac:dyDescent="0.25">
      <c r="A179" s="4" t="s">
        <v>197</v>
      </c>
      <c r="B179" s="4" t="s">
        <v>32</v>
      </c>
      <c r="C179" s="5">
        <v>589</v>
      </c>
      <c r="D179" s="4" t="s">
        <v>29</v>
      </c>
      <c r="E179" s="4" t="s">
        <v>203</v>
      </c>
      <c r="F179" s="6">
        <v>10000</v>
      </c>
      <c r="G179" s="5">
        <v>5890000</v>
      </c>
      <c r="H179" s="4" t="s">
        <v>204</v>
      </c>
      <c r="I179" s="21">
        <f t="shared" si="12"/>
        <v>1493</v>
      </c>
      <c r="J179" s="21"/>
      <c r="K179" s="9">
        <v>1589</v>
      </c>
      <c r="L179" s="12" t="s">
        <v>1117</v>
      </c>
      <c r="M179" s="9">
        <v>1370</v>
      </c>
      <c r="N179" s="10" t="s">
        <v>1118</v>
      </c>
      <c r="O179" s="9">
        <v>1520</v>
      </c>
      <c r="P179" s="10" t="s">
        <v>1119</v>
      </c>
    </row>
    <row r="180" spans="1:16" x14ac:dyDescent="0.25">
      <c r="A180" s="4" t="s">
        <v>197</v>
      </c>
      <c r="B180" s="4" t="s">
        <v>57</v>
      </c>
      <c r="C180" s="5">
        <v>590</v>
      </c>
      <c r="D180" s="4" t="s">
        <v>22</v>
      </c>
      <c r="E180" s="4" t="s">
        <v>198</v>
      </c>
      <c r="F180" s="6">
        <v>15000</v>
      </c>
      <c r="G180" s="5">
        <v>8850000</v>
      </c>
      <c r="H180" s="4" t="s">
        <v>205</v>
      </c>
      <c r="I180" s="21">
        <f t="shared" si="12"/>
        <v>1096.6666666666667</v>
      </c>
      <c r="J180" s="21"/>
      <c r="K180" s="9">
        <v>1190</v>
      </c>
      <c r="L180" s="12" t="s">
        <v>1120</v>
      </c>
      <c r="M180" s="9">
        <v>1200</v>
      </c>
      <c r="N180" s="10" t="s">
        <v>1121</v>
      </c>
      <c r="O180" s="9">
        <v>900</v>
      </c>
      <c r="P180" s="10" t="s">
        <v>1122</v>
      </c>
    </row>
    <row r="181" spans="1:16" x14ac:dyDescent="0.25">
      <c r="A181" s="4" t="s">
        <v>197</v>
      </c>
      <c r="B181" s="4" t="s">
        <v>57</v>
      </c>
      <c r="C181" s="5">
        <v>593</v>
      </c>
      <c r="D181" s="4" t="s">
        <v>29</v>
      </c>
      <c r="E181" s="4" t="s">
        <v>203</v>
      </c>
      <c r="F181" s="6">
        <v>15000</v>
      </c>
      <c r="G181" s="5">
        <v>8895000</v>
      </c>
      <c r="H181" s="4" t="s">
        <v>206</v>
      </c>
      <c r="I181" s="21">
        <f t="shared" si="12"/>
        <v>1493</v>
      </c>
      <c r="J181" s="21"/>
      <c r="K181" s="9">
        <v>1589</v>
      </c>
      <c r="L181" s="12" t="s">
        <v>1117</v>
      </c>
      <c r="M181" s="9">
        <v>1370</v>
      </c>
      <c r="N181" s="10" t="s">
        <v>1118</v>
      </c>
      <c r="O181" s="9">
        <v>1520</v>
      </c>
      <c r="P181" s="10" t="s">
        <v>1119</v>
      </c>
    </row>
    <row r="182" spans="1:16" x14ac:dyDescent="0.25">
      <c r="A182" s="4" t="s">
        <v>197</v>
      </c>
      <c r="B182" s="4" t="s">
        <v>21</v>
      </c>
      <c r="C182" s="5">
        <v>690</v>
      </c>
      <c r="D182" s="4" t="s">
        <v>22</v>
      </c>
      <c r="E182" s="4" t="s">
        <v>198</v>
      </c>
      <c r="F182" s="6">
        <v>15000</v>
      </c>
      <c r="G182" s="5">
        <v>10350000</v>
      </c>
      <c r="H182" s="4" t="s">
        <v>207</v>
      </c>
      <c r="I182" s="21">
        <f t="shared" si="12"/>
        <v>1732.5</v>
      </c>
      <c r="J182" s="21"/>
      <c r="K182" s="9">
        <v>2711.5</v>
      </c>
      <c r="L182" s="12" t="s">
        <v>1123</v>
      </c>
      <c r="M182" s="9">
        <v>1360</v>
      </c>
      <c r="N182" s="10" t="s">
        <v>1124</v>
      </c>
      <c r="O182" s="9">
        <v>1126</v>
      </c>
      <c r="P182" s="10" t="s">
        <v>1125</v>
      </c>
    </row>
    <row r="183" spans="1:16" x14ac:dyDescent="0.25">
      <c r="A183" s="4" t="s">
        <v>197</v>
      </c>
      <c r="B183" s="4" t="s">
        <v>25</v>
      </c>
      <c r="C183" s="5">
        <v>790</v>
      </c>
      <c r="D183" s="4" t="s">
        <v>22</v>
      </c>
      <c r="E183" s="4" t="s">
        <v>198</v>
      </c>
      <c r="F183" s="6">
        <v>15000</v>
      </c>
      <c r="G183" s="5">
        <v>11850000</v>
      </c>
      <c r="H183" s="4" t="s">
        <v>208</v>
      </c>
      <c r="I183" s="21">
        <f t="shared" si="12"/>
        <v>1732.5</v>
      </c>
      <c r="J183" s="21"/>
      <c r="K183" s="9">
        <v>2711.5</v>
      </c>
      <c r="L183" s="12" t="s">
        <v>1123</v>
      </c>
      <c r="M183" s="9">
        <v>1360</v>
      </c>
      <c r="N183" s="10" t="s">
        <v>1124</v>
      </c>
      <c r="O183" s="9">
        <v>1126</v>
      </c>
      <c r="P183" s="10" t="s">
        <v>1125</v>
      </c>
    </row>
    <row r="184" spans="1:16" x14ac:dyDescent="0.25">
      <c r="A184" s="4" t="s">
        <v>197</v>
      </c>
      <c r="B184" s="4" t="s">
        <v>28</v>
      </c>
      <c r="C184" s="5">
        <v>935</v>
      </c>
      <c r="D184" s="4" t="s">
        <v>81</v>
      </c>
      <c r="E184" s="4" t="s">
        <v>209</v>
      </c>
      <c r="F184" s="6">
        <v>15000</v>
      </c>
      <c r="G184" s="5">
        <v>14025000</v>
      </c>
      <c r="H184" s="4" t="s">
        <v>210</v>
      </c>
      <c r="I184" s="21">
        <f t="shared" si="12"/>
        <v>1732.5</v>
      </c>
      <c r="J184" s="21"/>
      <c r="K184" s="9">
        <v>2711.5</v>
      </c>
      <c r="L184" s="12" t="s">
        <v>1123</v>
      </c>
      <c r="M184" s="9">
        <v>1360</v>
      </c>
      <c r="N184" s="10" t="s">
        <v>1124</v>
      </c>
      <c r="O184" s="9">
        <v>1126</v>
      </c>
      <c r="P184" s="10" t="s">
        <v>1125</v>
      </c>
    </row>
    <row r="185" spans="1:16" x14ac:dyDescent="0.25">
      <c r="A185" s="4" t="s">
        <v>197</v>
      </c>
      <c r="B185" s="4" t="s">
        <v>28</v>
      </c>
      <c r="C185" s="5">
        <v>966.23</v>
      </c>
      <c r="D185" s="4" t="s">
        <v>26</v>
      </c>
      <c r="E185" s="4" t="s">
        <v>211</v>
      </c>
      <c r="F185" s="6">
        <v>500</v>
      </c>
      <c r="G185" s="5">
        <v>483115</v>
      </c>
      <c r="H185" s="4" t="s">
        <v>212</v>
      </c>
      <c r="I185" s="21">
        <f t="shared" si="12"/>
        <v>1732.5</v>
      </c>
      <c r="J185" s="21"/>
      <c r="K185" s="9">
        <v>2711.5</v>
      </c>
      <c r="L185" s="12" t="s">
        <v>1123</v>
      </c>
      <c r="M185" s="9">
        <v>1360</v>
      </c>
      <c r="N185" s="10" t="s">
        <v>1124</v>
      </c>
      <c r="O185" s="9">
        <v>1126</v>
      </c>
      <c r="P185" s="10" t="s">
        <v>1125</v>
      </c>
    </row>
    <row r="186" spans="1:16" x14ac:dyDescent="0.25">
      <c r="A186" s="4" t="s">
        <v>197</v>
      </c>
      <c r="B186" s="4" t="s">
        <v>147</v>
      </c>
      <c r="C186" s="5">
        <v>985</v>
      </c>
      <c r="D186" s="4" t="s">
        <v>29</v>
      </c>
      <c r="E186" s="4" t="s">
        <v>213</v>
      </c>
      <c r="F186" s="6">
        <v>15000</v>
      </c>
      <c r="G186" s="5">
        <v>14775000</v>
      </c>
      <c r="H186" s="4" t="s">
        <v>214</v>
      </c>
      <c r="I186" s="21">
        <f t="shared" si="12"/>
        <v>1732.5</v>
      </c>
      <c r="J186" s="21"/>
      <c r="K186" s="9">
        <v>2711.5</v>
      </c>
      <c r="L186" s="12" t="s">
        <v>1123</v>
      </c>
      <c r="M186" s="9">
        <v>1360</v>
      </c>
      <c r="N186" s="10" t="s">
        <v>1124</v>
      </c>
      <c r="O186" s="9">
        <v>1126</v>
      </c>
      <c r="P186" s="10" t="s">
        <v>1125</v>
      </c>
    </row>
    <row r="187" spans="1:16" x14ac:dyDescent="0.25">
      <c r="A187" s="4" t="s">
        <v>197</v>
      </c>
      <c r="B187" s="4" t="s">
        <v>25</v>
      </c>
      <c r="C187" s="5">
        <v>999</v>
      </c>
      <c r="D187" s="4" t="s">
        <v>29</v>
      </c>
      <c r="E187" s="4" t="s">
        <v>203</v>
      </c>
      <c r="F187" s="6">
        <v>15000</v>
      </c>
      <c r="G187" s="5">
        <v>14985000</v>
      </c>
      <c r="H187" s="4" t="s">
        <v>215</v>
      </c>
      <c r="I187" s="21">
        <f t="shared" si="12"/>
        <v>1732.5</v>
      </c>
      <c r="J187" s="21"/>
      <c r="K187" s="9">
        <v>2711.5</v>
      </c>
      <c r="L187" s="12" t="s">
        <v>1123</v>
      </c>
      <c r="M187" s="9">
        <v>1360</v>
      </c>
      <c r="N187" s="10" t="s">
        <v>1124</v>
      </c>
      <c r="O187" s="9">
        <v>1126</v>
      </c>
      <c r="P187" s="10" t="s">
        <v>1125</v>
      </c>
    </row>
    <row r="188" spans="1:16" x14ac:dyDescent="0.25">
      <c r="A188" s="4" t="s">
        <v>197</v>
      </c>
      <c r="B188" s="4" t="s">
        <v>21</v>
      </c>
      <c r="C188" s="5">
        <v>1029</v>
      </c>
      <c r="D188" s="4" t="s">
        <v>29</v>
      </c>
      <c r="E188" s="4" t="s">
        <v>203</v>
      </c>
      <c r="F188" s="6">
        <v>5000</v>
      </c>
      <c r="G188" s="5">
        <v>5145000</v>
      </c>
      <c r="H188" s="4" t="s">
        <v>216</v>
      </c>
      <c r="I188" s="21">
        <f t="shared" si="12"/>
        <v>1732.5</v>
      </c>
      <c r="J188" s="21"/>
      <c r="K188" s="9">
        <v>2711.5</v>
      </c>
      <c r="L188" s="12" t="s">
        <v>1123</v>
      </c>
      <c r="M188" s="9">
        <v>1360</v>
      </c>
      <c r="N188" s="10" t="s">
        <v>1124</v>
      </c>
      <c r="O188" s="9">
        <v>1126</v>
      </c>
      <c r="P188" s="10" t="s">
        <v>1125</v>
      </c>
    </row>
    <row r="189" spans="1:16" x14ac:dyDescent="0.25">
      <c r="A189" s="4" t="s">
        <v>197</v>
      </c>
      <c r="B189" s="4" t="s">
        <v>153</v>
      </c>
      <c r="C189" s="5">
        <v>1029</v>
      </c>
      <c r="D189" s="4" t="s">
        <v>29</v>
      </c>
      <c r="E189" s="4" t="s">
        <v>203</v>
      </c>
      <c r="F189" s="6">
        <v>15000</v>
      </c>
      <c r="G189" s="5">
        <v>15435000</v>
      </c>
      <c r="H189" s="4" t="s">
        <v>217</v>
      </c>
      <c r="I189" s="21">
        <f t="shared" si="12"/>
        <v>1732.5</v>
      </c>
      <c r="J189" s="21"/>
      <c r="K189" s="9">
        <v>2711.5</v>
      </c>
      <c r="L189" s="12" t="s">
        <v>1123</v>
      </c>
      <c r="M189" s="9">
        <v>1360</v>
      </c>
      <c r="N189" s="10" t="s">
        <v>1124</v>
      </c>
      <c r="O189" s="9">
        <v>1126</v>
      </c>
      <c r="P189" s="10" t="s">
        <v>1125</v>
      </c>
    </row>
    <row r="190" spans="1:16" x14ac:dyDescent="0.25">
      <c r="A190" s="4" t="s">
        <v>197</v>
      </c>
      <c r="B190" s="4" t="s">
        <v>63</v>
      </c>
      <c r="C190" s="5">
        <v>1099</v>
      </c>
      <c r="D190" s="4" t="s">
        <v>29</v>
      </c>
      <c r="E190" s="4" t="s">
        <v>203</v>
      </c>
      <c r="F190" s="6">
        <v>15000</v>
      </c>
      <c r="G190" s="5">
        <v>16485000</v>
      </c>
      <c r="H190" s="4" t="s">
        <v>218</v>
      </c>
      <c r="I190" s="21">
        <f t="shared" si="12"/>
        <v>1732.5</v>
      </c>
      <c r="J190" s="21"/>
      <c r="K190" s="9">
        <v>2711.5</v>
      </c>
      <c r="L190" s="12" t="s">
        <v>1123</v>
      </c>
      <c r="M190" s="9">
        <v>1360</v>
      </c>
      <c r="N190" s="10" t="s">
        <v>1124</v>
      </c>
      <c r="O190" s="9">
        <v>1126</v>
      </c>
      <c r="P190" s="10" t="s">
        <v>1125</v>
      </c>
    </row>
    <row r="191" spans="1:16" x14ac:dyDescent="0.25">
      <c r="A191" s="4" t="s">
        <v>197</v>
      </c>
      <c r="B191" s="4" t="s">
        <v>28</v>
      </c>
      <c r="C191" s="5">
        <v>1113</v>
      </c>
      <c r="D191" s="4" t="s">
        <v>59</v>
      </c>
      <c r="E191" s="4" t="s">
        <v>203</v>
      </c>
      <c r="F191" s="6">
        <v>14000</v>
      </c>
      <c r="G191" s="5">
        <v>15582000</v>
      </c>
      <c r="H191" s="4" t="s">
        <v>219</v>
      </c>
      <c r="I191" s="21">
        <f t="shared" si="12"/>
        <v>1732.5</v>
      </c>
      <c r="J191" s="21"/>
      <c r="K191" s="9">
        <v>2711.5</v>
      </c>
      <c r="L191" s="12" t="s">
        <v>1123</v>
      </c>
      <c r="M191" s="9">
        <v>1360</v>
      </c>
      <c r="N191" s="10" t="s">
        <v>1124</v>
      </c>
      <c r="O191" s="9">
        <v>1126</v>
      </c>
      <c r="P191" s="10" t="s">
        <v>1125</v>
      </c>
    </row>
    <row r="192" spans="1:16" x14ac:dyDescent="0.25">
      <c r="A192" s="4" t="s">
        <v>197</v>
      </c>
      <c r="B192" s="4" t="s">
        <v>32</v>
      </c>
      <c r="C192" s="5">
        <v>1150</v>
      </c>
      <c r="D192" s="4" t="s">
        <v>22</v>
      </c>
      <c r="E192" s="4" t="s">
        <v>220</v>
      </c>
      <c r="F192" s="6">
        <v>15000</v>
      </c>
      <c r="G192" s="5">
        <v>17250000</v>
      </c>
      <c r="H192" s="4" t="s">
        <v>221</v>
      </c>
      <c r="I192" s="21">
        <f t="shared" si="12"/>
        <v>1732.5</v>
      </c>
      <c r="J192" s="21"/>
      <c r="K192" s="9">
        <v>2711.5</v>
      </c>
      <c r="L192" s="12" t="s">
        <v>1123</v>
      </c>
      <c r="M192" s="9">
        <v>1360</v>
      </c>
      <c r="N192" s="10" t="s">
        <v>1124</v>
      </c>
      <c r="O192" s="9">
        <v>1126</v>
      </c>
      <c r="P192" s="10" t="s">
        <v>1125</v>
      </c>
    </row>
    <row r="193" spans="1:16" x14ac:dyDescent="0.25">
      <c r="A193" s="4" t="s">
        <v>197</v>
      </c>
      <c r="B193" s="4" t="s">
        <v>28</v>
      </c>
      <c r="C193" s="5">
        <v>1180</v>
      </c>
      <c r="D193" s="4" t="s">
        <v>29</v>
      </c>
      <c r="E193" s="4" t="s">
        <v>222</v>
      </c>
      <c r="F193" s="6">
        <v>15000</v>
      </c>
      <c r="G193" s="5">
        <v>17700000</v>
      </c>
      <c r="H193" s="4" t="s">
        <v>210</v>
      </c>
      <c r="I193" s="21">
        <f t="shared" si="12"/>
        <v>1732.5</v>
      </c>
      <c r="J193" s="21"/>
      <c r="K193" s="9">
        <v>2711.5</v>
      </c>
      <c r="L193" s="12" t="s">
        <v>1123</v>
      </c>
      <c r="M193" s="9">
        <v>1360</v>
      </c>
      <c r="N193" s="10" t="s">
        <v>1124</v>
      </c>
      <c r="O193" s="9">
        <v>1126</v>
      </c>
      <c r="P193" s="10" t="s">
        <v>1125</v>
      </c>
    </row>
    <row r="194" spans="1:16" x14ac:dyDescent="0.25">
      <c r="A194" s="4" t="s">
        <v>197</v>
      </c>
      <c r="B194" s="4" t="s">
        <v>197</v>
      </c>
      <c r="C194" s="5">
        <v>1313</v>
      </c>
      <c r="D194" s="4" t="s">
        <v>29</v>
      </c>
      <c r="E194" s="4" t="s">
        <v>222</v>
      </c>
      <c r="F194" s="6">
        <v>15000</v>
      </c>
      <c r="G194" s="5">
        <v>19695000</v>
      </c>
      <c r="H194" s="4" t="s">
        <v>223</v>
      </c>
      <c r="I194" s="21">
        <f t="shared" si="12"/>
        <v>1732.5</v>
      </c>
      <c r="J194" s="21"/>
      <c r="K194" s="9">
        <v>2711.5</v>
      </c>
      <c r="L194" s="12" t="s">
        <v>1123</v>
      </c>
      <c r="M194" s="9">
        <v>1360</v>
      </c>
      <c r="N194" s="10" t="s">
        <v>1124</v>
      </c>
      <c r="O194" s="9">
        <v>1126</v>
      </c>
      <c r="P194" s="10" t="s">
        <v>1125</v>
      </c>
    </row>
    <row r="195" spans="1:16" x14ac:dyDescent="0.25">
      <c r="A195" s="4" t="s">
        <v>197</v>
      </c>
      <c r="B195" s="4" t="s">
        <v>28</v>
      </c>
      <c r="C195" s="5">
        <v>1430</v>
      </c>
      <c r="D195" s="4" t="s">
        <v>22</v>
      </c>
      <c r="E195" s="4" t="s">
        <v>220</v>
      </c>
      <c r="F195" s="6">
        <v>15000</v>
      </c>
      <c r="G195" s="5">
        <v>21450000</v>
      </c>
      <c r="H195" s="4" t="s">
        <v>224</v>
      </c>
      <c r="I195" s="21">
        <f t="shared" si="12"/>
        <v>1732.5</v>
      </c>
      <c r="J195" s="21"/>
      <c r="K195" s="9">
        <v>2711.5</v>
      </c>
      <c r="L195" s="12" t="s">
        <v>1123</v>
      </c>
      <c r="M195" s="9">
        <v>1360</v>
      </c>
      <c r="N195" s="10" t="s">
        <v>1124</v>
      </c>
      <c r="O195" s="9">
        <v>1126</v>
      </c>
      <c r="P195" s="10" t="s">
        <v>1125</v>
      </c>
    </row>
    <row r="196" spans="1:16" ht="75" x14ac:dyDescent="0.25">
      <c r="A196" s="4" t="s">
        <v>197</v>
      </c>
      <c r="B196" s="4" t="s">
        <v>165</v>
      </c>
      <c r="C196" s="5">
        <v>1548</v>
      </c>
      <c r="D196" s="4" t="s">
        <v>29</v>
      </c>
      <c r="E196" s="4" t="s">
        <v>203</v>
      </c>
      <c r="F196" s="6">
        <v>15000</v>
      </c>
      <c r="G196" s="5">
        <v>23220000</v>
      </c>
      <c r="H196" s="7" t="s">
        <v>225</v>
      </c>
      <c r="I196" s="21">
        <f t="shared" si="12"/>
        <v>2054</v>
      </c>
      <c r="J196" s="21"/>
      <c r="K196" s="9">
        <v>2015</v>
      </c>
      <c r="L196" s="12" t="s">
        <v>1126</v>
      </c>
      <c r="M196" s="9">
        <v>1829</v>
      </c>
      <c r="N196" s="10" t="s">
        <v>1127</v>
      </c>
      <c r="O196" s="9">
        <v>2318</v>
      </c>
      <c r="P196" s="10" t="s">
        <v>1128</v>
      </c>
    </row>
    <row r="197" spans="1:16" ht="75" x14ac:dyDescent="0.25">
      <c r="A197" s="4" t="s">
        <v>197</v>
      </c>
      <c r="B197" s="4" t="s">
        <v>184</v>
      </c>
      <c r="C197" s="5">
        <v>2065</v>
      </c>
      <c r="D197" s="4" t="s">
        <v>29</v>
      </c>
      <c r="E197" s="4" t="s">
        <v>203</v>
      </c>
      <c r="F197" s="6">
        <v>15000</v>
      </c>
      <c r="G197" s="5">
        <v>30975000</v>
      </c>
      <c r="H197" s="7" t="s">
        <v>226</v>
      </c>
      <c r="I197" s="21">
        <f t="shared" si="12"/>
        <v>2659.3333333333335</v>
      </c>
      <c r="J197" s="21"/>
      <c r="K197" s="9">
        <v>2239</v>
      </c>
      <c r="L197" s="12" t="s">
        <v>1129</v>
      </c>
      <c r="M197" s="9">
        <v>2005</v>
      </c>
      <c r="N197" s="10" t="s">
        <v>1130</v>
      </c>
      <c r="O197" s="9">
        <v>3734</v>
      </c>
      <c r="P197" s="10" t="s">
        <v>1131</v>
      </c>
    </row>
    <row r="198" spans="1:16" ht="90" x14ac:dyDescent="0.25">
      <c r="A198" s="4" t="s">
        <v>197</v>
      </c>
      <c r="B198" s="4" t="s">
        <v>25</v>
      </c>
      <c r="C198" s="5">
        <v>4500</v>
      </c>
      <c r="D198" s="4" t="s">
        <v>81</v>
      </c>
      <c r="E198" s="4" t="s">
        <v>227</v>
      </c>
      <c r="F198" s="6">
        <v>15000</v>
      </c>
      <c r="G198" s="5">
        <v>67500000</v>
      </c>
      <c r="H198" s="7" t="s">
        <v>228</v>
      </c>
      <c r="I198" s="21">
        <f t="shared" si="12"/>
        <v>2634.6666666666665</v>
      </c>
      <c r="J198" s="21"/>
      <c r="K198" s="9">
        <v>2260</v>
      </c>
      <c r="L198" s="12" t="s">
        <v>1132</v>
      </c>
      <c r="M198" s="9">
        <v>2748</v>
      </c>
      <c r="N198" s="10" t="s">
        <v>1133</v>
      </c>
      <c r="O198" s="9">
        <v>2896</v>
      </c>
      <c r="P198" s="10" t="s">
        <v>1134</v>
      </c>
    </row>
    <row r="199" spans="1:16" x14ac:dyDescent="0.25">
      <c r="C199" s="3"/>
      <c r="F199" s="8"/>
      <c r="G199" s="3"/>
    </row>
    <row r="200" spans="1:16" x14ac:dyDescent="0.25">
      <c r="A200" s="26" t="s">
        <v>229</v>
      </c>
      <c r="B200" s="26"/>
      <c r="C200" s="26"/>
      <c r="D200" s="26"/>
      <c r="E200" s="26"/>
      <c r="F200" s="26"/>
      <c r="G200" s="26"/>
      <c r="H200" s="26"/>
    </row>
    <row r="201" spans="1:16" x14ac:dyDescent="0.25">
      <c r="C201" s="3"/>
      <c r="E201" t="s">
        <v>11</v>
      </c>
      <c r="F201" s="2">
        <v>40000</v>
      </c>
      <c r="G201" s="3"/>
    </row>
    <row r="202" spans="1:16" ht="30" x14ac:dyDescent="0.25">
      <c r="A202" s="4" t="s">
        <v>12</v>
      </c>
      <c r="B202" s="4" t="s">
        <v>13</v>
      </c>
      <c r="C202" s="4" t="s">
        <v>14</v>
      </c>
      <c r="D202" s="4" t="s">
        <v>15</v>
      </c>
      <c r="E202" s="4" t="s">
        <v>16</v>
      </c>
      <c r="F202" s="4" t="s">
        <v>17</v>
      </c>
      <c r="G202" s="4" t="s">
        <v>18</v>
      </c>
      <c r="H202" s="4" t="s">
        <v>19</v>
      </c>
      <c r="I202" s="19" t="s">
        <v>1108</v>
      </c>
      <c r="J202" s="19"/>
    </row>
    <row r="203" spans="1:16" x14ac:dyDescent="0.25">
      <c r="A203" s="4" t="s">
        <v>230</v>
      </c>
      <c r="B203" s="4" t="s">
        <v>25</v>
      </c>
      <c r="C203" s="5">
        <v>2080</v>
      </c>
      <c r="D203" s="4" t="s">
        <v>22</v>
      </c>
      <c r="E203" s="4" t="s">
        <v>231</v>
      </c>
      <c r="F203" s="6">
        <v>40000</v>
      </c>
      <c r="G203" s="5">
        <v>83200000</v>
      </c>
      <c r="H203" s="4" t="s">
        <v>232</v>
      </c>
      <c r="I203" s="21">
        <f t="shared" ref="I203:I213" si="13">+(K203+M203+O203)/3</f>
        <v>3191.03</v>
      </c>
      <c r="J203" s="21"/>
      <c r="K203" s="9">
        <v>3336.09</v>
      </c>
      <c r="L203" s="12" t="s">
        <v>847</v>
      </c>
      <c r="M203" s="9">
        <v>3025</v>
      </c>
      <c r="N203" s="10" t="s">
        <v>848</v>
      </c>
      <c r="O203" s="9">
        <v>3212</v>
      </c>
      <c r="P203" s="10" t="s">
        <v>849</v>
      </c>
    </row>
    <row r="204" spans="1:16" x14ac:dyDescent="0.25">
      <c r="A204" s="4" t="s">
        <v>230</v>
      </c>
      <c r="B204" s="4" t="s">
        <v>28</v>
      </c>
      <c r="C204" s="5">
        <v>2200</v>
      </c>
      <c r="D204" s="4" t="s">
        <v>22</v>
      </c>
      <c r="E204" s="4" t="s">
        <v>231</v>
      </c>
      <c r="F204" s="6">
        <v>40000</v>
      </c>
      <c r="G204" s="5">
        <v>88000000</v>
      </c>
      <c r="H204" s="4" t="s">
        <v>233</v>
      </c>
      <c r="I204" s="21">
        <f t="shared" si="13"/>
        <v>3191.03</v>
      </c>
      <c r="J204" s="21"/>
      <c r="K204" s="9">
        <v>3336.09</v>
      </c>
      <c r="L204" s="12" t="s">
        <v>847</v>
      </c>
      <c r="M204" s="9">
        <v>3025</v>
      </c>
      <c r="N204" s="10" t="s">
        <v>848</v>
      </c>
      <c r="O204" s="9">
        <v>3212</v>
      </c>
      <c r="P204" s="10" t="s">
        <v>849</v>
      </c>
    </row>
    <row r="205" spans="1:16" ht="90" x14ac:dyDescent="0.25">
      <c r="A205" s="4" t="s">
        <v>230</v>
      </c>
      <c r="B205" s="4" t="s">
        <v>32</v>
      </c>
      <c r="C205" s="5">
        <v>2520.67</v>
      </c>
      <c r="D205" s="4" t="s">
        <v>26</v>
      </c>
      <c r="E205" s="7" t="s">
        <v>234</v>
      </c>
      <c r="F205" s="6">
        <v>300</v>
      </c>
      <c r="G205" s="5">
        <v>756201</v>
      </c>
      <c r="H205" s="7" t="s">
        <v>234</v>
      </c>
      <c r="I205" s="21">
        <f t="shared" si="13"/>
        <v>3191.03</v>
      </c>
      <c r="J205" s="21"/>
      <c r="K205" s="9">
        <v>3336.09</v>
      </c>
      <c r="L205" s="12" t="s">
        <v>847</v>
      </c>
      <c r="M205" s="9">
        <v>3025</v>
      </c>
      <c r="N205" s="10" t="s">
        <v>848</v>
      </c>
      <c r="O205" s="9">
        <v>3212</v>
      </c>
      <c r="P205" s="10" t="s">
        <v>849</v>
      </c>
    </row>
    <row r="206" spans="1:16" x14ac:dyDescent="0.25">
      <c r="A206" s="4" t="s">
        <v>230</v>
      </c>
      <c r="B206" s="4" t="s">
        <v>21</v>
      </c>
      <c r="C206" s="5">
        <v>2549</v>
      </c>
      <c r="D206" s="4" t="s">
        <v>29</v>
      </c>
      <c r="E206" s="4" t="s">
        <v>235</v>
      </c>
      <c r="F206" s="6">
        <v>40000</v>
      </c>
      <c r="G206" s="5">
        <v>101960000</v>
      </c>
      <c r="H206" s="4" t="s">
        <v>236</v>
      </c>
      <c r="I206" s="21">
        <f t="shared" si="13"/>
        <v>3191.03</v>
      </c>
      <c r="J206" s="21"/>
      <c r="K206" s="9">
        <v>3336.09</v>
      </c>
      <c r="L206" s="12" t="s">
        <v>847</v>
      </c>
      <c r="M206" s="9">
        <v>3025</v>
      </c>
      <c r="N206" s="10" t="s">
        <v>848</v>
      </c>
      <c r="O206" s="9">
        <v>3212</v>
      </c>
      <c r="P206" s="10" t="s">
        <v>849</v>
      </c>
    </row>
    <row r="207" spans="1:16" x14ac:dyDescent="0.25">
      <c r="A207" s="4" t="s">
        <v>230</v>
      </c>
      <c r="B207" s="4" t="s">
        <v>28</v>
      </c>
      <c r="C207" s="5">
        <v>2550</v>
      </c>
      <c r="D207" s="4" t="s">
        <v>29</v>
      </c>
      <c r="E207" s="4" t="s">
        <v>235</v>
      </c>
      <c r="F207" s="6">
        <v>10000</v>
      </c>
      <c r="G207" s="5">
        <v>25500000</v>
      </c>
      <c r="H207" s="4" t="s">
        <v>237</v>
      </c>
      <c r="I207" s="21">
        <f t="shared" si="13"/>
        <v>3191.03</v>
      </c>
      <c r="J207" s="21"/>
      <c r="K207" s="9">
        <v>3336.09</v>
      </c>
      <c r="L207" s="12" t="s">
        <v>847</v>
      </c>
      <c r="M207" s="9">
        <v>3025</v>
      </c>
      <c r="N207" s="10" t="s">
        <v>848</v>
      </c>
      <c r="O207" s="9">
        <v>3212</v>
      </c>
      <c r="P207" s="10" t="s">
        <v>849</v>
      </c>
    </row>
    <row r="208" spans="1:16" ht="75" x14ac:dyDescent="0.25">
      <c r="A208" s="4" t="s">
        <v>230</v>
      </c>
      <c r="B208" s="4" t="s">
        <v>28</v>
      </c>
      <c r="C208" s="5">
        <v>3418.4</v>
      </c>
      <c r="D208" s="4" t="s">
        <v>26</v>
      </c>
      <c r="E208" s="4" t="s">
        <v>238</v>
      </c>
      <c r="F208" s="6">
        <v>500</v>
      </c>
      <c r="G208" s="5">
        <v>1709200</v>
      </c>
      <c r="H208" s="7" t="s">
        <v>239</v>
      </c>
      <c r="I208" s="21">
        <f t="shared" si="13"/>
        <v>3191.03</v>
      </c>
      <c r="J208" s="21"/>
      <c r="K208" s="9">
        <v>3336.09</v>
      </c>
      <c r="L208" s="12" t="s">
        <v>847</v>
      </c>
      <c r="M208" s="9">
        <v>3025</v>
      </c>
      <c r="N208" s="10" t="s">
        <v>848</v>
      </c>
      <c r="O208" s="9">
        <v>3212</v>
      </c>
      <c r="P208" s="10" t="s">
        <v>849</v>
      </c>
    </row>
    <row r="209" spans="1:16" x14ac:dyDescent="0.25">
      <c r="A209" s="4" t="s">
        <v>230</v>
      </c>
      <c r="B209" s="4" t="s">
        <v>25</v>
      </c>
      <c r="C209" s="5">
        <v>4642.8100000000004</v>
      </c>
      <c r="D209" s="4" t="s">
        <v>26</v>
      </c>
      <c r="E209" s="4" t="s">
        <v>240</v>
      </c>
      <c r="F209" s="6">
        <v>10</v>
      </c>
      <c r="G209" s="5">
        <v>46428.1</v>
      </c>
      <c r="H209" s="4" t="s">
        <v>240</v>
      </c>
      <c r="I209" s="21">
        <f t="shared" si="13"/>
        <v>3191.03</v>
      </c>
      <c r="J209" s="21"/>
      <c r="K209" s="9">
        <v>3336.09</v>
      </c>
      <c r="L209" s="12" t="s">
        <v>847</v>
      </c>
      <c r="M209" s="9">
        <v>3025</v>
      </c>
      <c r="N209" s="10" t="s">
        <v>848</v>
      </c>
      <c r="O209" s="9">
        <v>3212</v>
      </c>
      <c r="P209" s="10" t="s">
        <v>849</v>
      </c>
    </row>
    <row r="210" spans="1:16" ht="60" x14ac:dyDescent="0.25">
      <c r="A210" s="4" t="s">
        <v>230</v>
      </c>
      <c r="B210" s="4" t="s">
        <v>41</v>
      </c>
      <c r="C210" s="5">
        <v>6030</v>
      </c>
      <c r="D210" s="4" t="s">
        <v>29</v>
      </c>
      <c r="E210" s="4" t="s">
        <v>241</v>
      </c>
      <c r="F210" s="6">
        <v>40000</v>
      </c>
      <c r="G210" s="5">
        <v>241200000</v>
      </c>
      <c r="H210" s="7" t="s">
        <v>242</v>
      </c>
      <c r="I210" s="21">
        <f t="shared" si="13"/>
        <v>8757.3333333333339</v>
      </c>
      <c r="J210" s="21"/>
      <c r="K210" s="9">
        <v>9999</v>
      </c>
      <c r="L210" s="12" t="s">
        <v>1137</v>
      </c>
      <c r="M210" s="9">
        <v>6973</v>
      </c>
      <c r="N210" s="10" t="s">
        <v>1135</v>
      </c>
      <c r="O210" s="9">
        <v>9300</v>
      </c>
      <c r="P210" s="10" t="s">
        <v>1136</v>
      </c>
    </row>
    <row r="211" spans="1:16" ht="75" x14ac:dyDescent="0.25">
      <c r="A211" s="4" t="s">
        <v>230</v>
      </c>
      <c r="B211" s="4" t="s">
        <v>32</v>
      </c>
      <c r="C211" s="5">
        <v>6050</v>
      </c>
      <c r="D211" s="4" t="s">
        <v>29</v>
      </c>
      <c r="E211" s="4" t="s">
        <v>241</v>
      </c>
      <c r="F211" s="6">
        <v>10000</v>
      </c>
      <c r="G211" s="5">
        <v>60500000</v>
      </c>
      <c r="H211" s="7" t="s">
        <v>243</v>
      </c>
      <c r="I211" s="21">
        <f t="shared" si="13"/>
        <v>8757.3333333333339</v>
      </c>
      <c r="J211" s="21"/>
      <c r="K211" s="9">
        <v>9999</v>
      </c>
      <c r="L211" s="12" t="s">
        <v>1137</v>
      </c>
      <c r="M211" s="9">
        <v>6973</v>
      </c>
      <c r="N211" s="10" t="s">
        <v>1135</v>
      </c>
      <c r="O211" s="9">
        <v>9300</v>
      </c>
      <c r="P211" s="10" t="s">
        <v>1136</v>
      </c>
    </row>
    <row r="212" spans="1:16" x14ac:dyDescent="0.25">
      <c r="A212" s="4" t="s">
        <v>230</v>
      </c>
      <c r="B212" s="4" t="s">
        <v>57</v>
      </c>
      <c r="C212" s="5">
        <v>7290</v>
      </c>
      <c r="D212" s="4" t="s">
        <v>29</v>
      </c>
      <c r="E212" s="4" t="s">
        <v>241</v>
      </c>
      <c r="F212" s="6">
        <v>40000</v>
      </c>
      <c r="G212" s="5">
        <v>291600000</v>
      </c>
      <c r="H212" s="4" t="s">
        <v>244</v>
      </c>
      <c r="I212" s="21">
        <f t="shared" si="13"/>
        <v>9390</v>
      </c>
      <c r="J212" s="21"/>
      <c r="K212" s="9">
        <v>11919</v>
      </c>
      <c r="L212" s="12" t="s">
        <v>1138</v>
      </c>
      <c r="M212" s="9">
        <v>7045</v>
      </c>
      <c r="N212" s="10" t="s">
        <v>1139</v>
      </c>
      <c r="O212" s="9">
        <v>9206</v>
      </c>
      <c r="P212" s="10" t="s">
        <v>1140</v>
      </c>
    </row>
    <row r="213" spans="1:16" x14ac:dyDescent="0.25">
      <c r="A213" s="4" t="s">
        <v>230</v>
      </c>
      <c r="B213" s="4" t="s">
        <v>25</v>
      </c>
      <c r="C213" s="5">
        <v>7400</v>
      </c>
      <c r="D213" s="4" t="s">
        <v>29</v>
      </c>
      <c r="E213" s="4" t="s">
        <v>241</v>
      </c>
      <c r="F213" s="6">
        <v>10000</v>
      </c>
      <c r="G213" s="5">
        <v>74000000</v>
      </c>
      <c r="H213" s="4" t="s">
        <v>245</v>
      </c>
      <c r="I213" s="21">
        <f t="shared" si="13"/>
        <v>9390</v>
      </c>
      <c r="J213" s="21"/>
      <c r="K213" s="9">
        <v>11919</v>
      </c>
      <c r="L213" s="12" t="s">
        <v>1138</v>
      </c>
      <c r="M213" s="9">
        <v>7045</v>
      </c>
      <c r="N213" s="10" t="s">
        <v>1139</v>
      </c>
      <c r="O213" s="9">
        <v>9206</v>
      </c>
      <c r="P213" s="10" t="s">
        <v>1140</v>
      </c>
    </row>
    <row r="214" spans="1:16" x14ac:dyDescent="0.25">
      <c r="C214" s="3"/>
      <c r="F214" s="8"/>
      <c r="G214" s="3"/>
    </row>
    <row r="215" spans="1:16" x14ac:dyDescent="0.25">
      <c r="A215" s="26" t="s">
        <v>246</v>
      </c>
      <c r="B215" s="26"/>
      <c r="C215" s="26"/>
      <c r="D215" s="26"/>
      <c r="E215" s="26"/>
      <c r="F215" s="26"/>
      <c r="G215" s="26"/>
      <c r="H215" s="26"/>
    </row>
    <row r="216" spans="1:16" x14ac:dyDescent="0.25">
      <c r="C216" s="3"/>
      <c r="E216" t="s">
        <v>11</v>
      </c>
      <c r="F216" s="2">
        <v>3000</v>
      </c>
      <c r="G216" s="3"/>
    </row>
    <row r="217" spans="1:16" ht="30" x14ac:dyDescent="0.25">
      <c r="A217" s="4" t="s">
        <v>12</v>
      </c>
      <c r="B217" s="4" t="s">
        <v>13</v>
      </c>
      <c r="C217" s="4" t="s">
        <v>14</v>
      </c>
      <c r="D217" s="4" t="s">
        <v>15</v>
      </c>
      <c r="E217" s="4" t="s">
        <v>16</v>
      </c>
      <c r="F217" s="4" t="s">
        <v>17</v>
      </c>
      <c r="G217" s="4" t="s">
        <v>18</v>
      </c>
      <c r="H217" s="4" t="s">
        <v>19</v>
      </c>
      <c r="I217" s="19" t="s">
        <v>1108</v>
      </c>
      <c r="J217" s="19"/>
    </row>
    <row r="218" spans="1:16" x14ac:dyDescent="0.25">
      <c r="A218" s="4" t="s">
        <v>247</v>
      </c>
      <c r="B218" s="4" t="s">
        <v>32</v>
      </c>
      <c r="C218" s="5">
        <v>5880</v>
      </c>
      <c r="D218" s="4" t="s">
        <v>29</v>
      </c>
      <c r="E218" s="4" t="s">
        <v>248</v>
      </c>
      <c r="F218" s="6">
        <v>3000</v>
      </c>
      <c r="G218" s="5">
        <v>17640000</v>
      </c>
      <c r="H218" s="4" t="s">
        <v>249</v>
      </c>
      <c r="I218" s="21">
        <f t="shared" ref="I218:I225" si="14">+(K218+M218+O218)/3</f>
        <v>7616.666666666667</v>
      </c>
      <c r="J218" s="21"/>
      <c r="K218" s="9">
        <v>6080</v>
      </c>
      <c r="L218" s="12" t="s">
        <v>850</v>
      </c>
      <c r="M218" s="9">
        <v>7920</v>
      </c>
      <c r="N218" s="10" t="s">
        <v>851</v>
      </c>
      <c r="O218" s="9">
        <v>8850</v>
      </c>
      <c r="P218" s="10" t="s">
        <v>852</v>
      </c>
    </row>
    <row r="219" spans="1:16" x14ac:dyDescent="0.25">
      <c r="A219" s="4" t="s">
        <v>247</v>
      </c>
      <c r="B219" s="4" t="s">
        <v>28</v>
      </c>
      <c r="C219" s="5">
        <v>5890</v>
      </c>
      <c r="D219" s="4" t="s">
        <v>29</v>
      </c>
      <c r="E219" s="4" t="s">
        <v>248</v>
      </c>
      <c r="F219" s="6">
        <v>3000</v>
      </c>
      <c r="G219" s="5">
        <v>17670000</v>
      </c>
      <c r="H219" s="4" t="s">
        <v>250</v>
      </c>
      <c r="I219" s="21">
        <f t="shared" si="14"/>
        <v>7616.666666666667</v>
      </c>
      <c r="J219" s="21"/>
      <c r="K219" s="9">
        <v>6080</v>
      </c>
      <c r="L219" s="12" t="s">
        <v>850</v>
      </c>
      <c r="M219" s="9">
        <v>7920</v>
      </c>
      <c r="N219" s="10" t="s">
        <v>851</v>
      </c>
      <c r="O219" s="9">
        <v>8850</v>
      </c>
      <c r="P219" s="10" t="s">
        <v>852</v>
      </c>
    </row>
    <row r="220" spans="1:16" x14ac:dyDescent="0.25">
      <c r="A220" s="4" t="s">
        <v>247</v>
      </c>
      <c r="B220" s="4" t="s">
        <v>41</v>
      </c>
      <c r="C220" s="5">
        <v>6030</v>
      </c>
      <c r="D220" s="4" t="s">
        <v>29</v>
      </c>
      <c r="E220" s="4" t="s">
        <v>241</v>
      </c>
      <c r="F220" s="6">
        <v>3000</v>
      </c>
      <c r="G220" s="5">
        <v>18090000</v>
      </c>
      <c r="H220" s="4" t="s">
        <v>251</v>
      </c>
      <c r="I220" s="21">
        <f t="shared" si="14"/>
        <v>7616.666666666667</v>
      </c>
      <c r="J220" s="21"/>
      <c r="K220" s="9">
        <v>6080</v>
      </c>
      <c r="L220" s="12" t="s">
        <v>850</v>
      </c>
      <c r="M220" s="9">
        <v>7920</v>
      </c>
      <c r="N220" s="10" t="s">
        <v>851</v>
      </c>
      <c r="O220" s="9">
        <v>8850</v>
      </c>
      <c r="P220" s="10" t="s">
        <v>852</v>
      </c>
    </row>
    <row r="221" spans="1:16" x14ac:dyDescent="0.25">
      <c r="A221" s="4" t="s">
        <v>247</v>
      </c>
      <c r="B221" s="4" t="s">
        <v>21</v>
      </c>
      <c r="C221" s="5">
        <v>6280</v>
      </c>
      <c r="D221" s="4" t="s">
        <v>29</v>
      </c>
      <c r="E221" s="4" t="s">
        <v>235</v>
      </c>
      <c r="F221" s="6">
        <v>3000</v>
      </c>
      <c r="G221" s="5">
        <v>18840000</v>
      </c>
      <c r="H221" s="4" t="s">
        <v>252</v>
      </c>
      <c r="I221" s="21">
        <f t="shared" si="14"/>
        <v>8301</v>
      </c>
      <c r="J221" s="21"/>
      <c r="K221" s="9">
        <v>8034</v>
      </c>
      <c r="L221" s="12" t="s">
        <v>1141</v>
      </c>
      <c r="M221" s="9">
        <v>8019</v>
      </c>
      <c r="N221" s="10" t="s">
        <v>1142</v>
      </c>
      <c r="O221" s="9">
        <v>8850</v>
      </c>
      <c r="P221" s="10" t="s">
        <v>852</v>
      </c>
    </row>
    <row r="222" spans="1:16" x14ac:dyDescent="0.25">
      <c r="A222" s="4" t="s">
        <v>247</v>
      </c>
      <c r="B222" s="4" t="s">
        <v>25</v>
      </c>
      <c r="C222" s="5">
        <v>6300</v>
      </c>
      <c r="D222" s="4" t="s">
        <v>29</v>
      </c>
      <c r="E222" s="4" t="s">
        <v>235</v>
      </c>
      <c r="F222" s="6">
        <v>3000</v>
      </c>
      <c r="G222" s="5">
        <v>18900000</v>
      </c>
      <c r="H222" s="4" t="s">
        <v>253</v>
      </c>
      <c r="I222" s="21">
        <f t="shared" si="14"/>
        <v>8301</v>
      </c>
      <c r="J222" s="21"/>
      <c r="K222" s="9">
        <v>8034</v>
      </c>
      <c r="L222" s="12" t="s">
        <v>1141</v>
      </c>
      <c r="M222" s="9">
        <v>8019</v>
      </c>
      <c r="N222" s="10" t="s">
        <v>1142</v>
      </c>
      <c r="O222" s="9">
        <v>8850</v>
      </c>
      <c r="P222" s="10" t="s">
        <v>852</v>
      </c>
    </row>
    <row r="223" spans="1:16" ht="75" x14ac:dyDescent="0.25">
      <c r="A223" s="4" t="s">
        <v>247</v>
      </c>
      <c r="B223" s="4" t="s">
        <v>25</v>
      </c>
      <c r="C223" s="5">
        <v>6500</v>
      </c>
      <c r="D223" s="4" t="s">
        <v>22</v>
      </c>
      <c r="E223" s="4" t="s">
        <v>254</v>
      </c>
      <c r="F223" s="6">
        <v>3000</v>
      </c>
      <c r="G223" s="5">
        <v>19500000</v>
      </c>
      <c r="H223" s="7" t="s">
        <v>255</v>
      </c>
      <c r="I223" s="21">
        <f t="shared" si="14"/>
        <v>7616.666666666667</v>
      </c>
      <c r="J223" s="21"/>
      <c r="K223" s="9">
        <v>6080</v>
      </c>
      <c r="L223" s="12" t="s">
        <v>850</v>
      </c>
      <c r="M223" s="9">
        <v>7920</v>
      </c>
      <c r="N223" s="10" t="s">
        <v>851</v>
      </c>
      <c r="O223" s="9">
        <v>8850</v>
      </c>
      <c r="P223" s="10" t="s">
        <v>852</v>
      </c>
    </row>
    <row r="224" spans="1:16" x14ac:dyDescent="0.25">
      <c r="A224" s="4" t="s">
        <v>247</v>
      </c>
      <c r="B224" s="4" t="s">
        <v>28</v>
      </c>
      <c r="C224" s="5">
        <v>10500</v>
      </c>
      <c r="D224" s="4" t="s">
        <v>22</v>
      </c>
      <c r="E224" s="4" t="s">
        <v>256</v>
      </c>
      <c r="F224" s="6">
        <v>3000</v>
      </c>
      <c r="G224" s="5">
        <v>31500000</v>
      </c>
      <c r="H224" s="4" t="s">
        <v>257</v>
      </c>
      <c r="I224" s="21">
        <f t="shared" si="14"/>
        <v>10712.07</v>
      </c>
      <c r="J224" s="21"/>
      <c r="K224" s="9">
        <v>10035.209999999999</v>
      </c>
      <c r="L224" s="12" t="s">
        <v>1143</v>
      </c>
      <c r="M224" s="9">
        <v>9591</v>
      </c>
      <c r="N224" s="10" t="s">
        <v>1144</v>
      </c>
      <c r="O224" s="9">
        <v>12510</v>
      </c>
      <c r="P224" s="10" t="s">
        <v>1145</v>
      </c>
    </row>
    <row r="225" spans="1:16" x14ac:dyDescent="0.25">
      <c r="A225" s="4" t="s">
        <v>247</v>
      </c>
      <c r="B225" s="4" t="s">
        <v>32</v>
      </c>
      <c r="C225" s="5">
        <v>10500</v>
      </c>
      <c r="D225" s="4" t="s">
        <v>22</v>
      </c>
      <c r="E225" s="4" t="s">
        <v>256</v>
      </c>
      <c r="F225" s="6">
        <v>3000</v>
      </c>
      <c r="G225" s="5">
        <v>31500000</v>
      </c>
      <c r="H225" s="4" t="s">
        <v>258</v>
      </c>
      <c r="I225" s="21">
        <f t="shared" si="14"/>
        <v>10712.07</v>
      </c>
      <c r="J225" s="21"/>
      <c r="K225" s="9">
        <v>10035.209999999999</v>
      </c>
      <c r="L225" s="12" t="s">
        <v>1143</v>
      </c>
      <c r="M225" s="9">
        <v>9591</v>
      </c>
      <c r="N225" s="10" t="s">
        <v>1144</v>
      </c>
      <c r="O225" s="9">
        <v>12510</v>
      </c>
      <c r="P225" s="10" t="s">
        <v>1145</v>
      </c>
    </row>
    <row r="226" spans="1:16" x14ac:dyDescent="0.25">
      <c r="C226" s="3"/>
      <c r="F226" s="8"/>
      <c r="G226" s="3"/>
    </row>
    <row r="227" spans="1:16" x14ac:dyDescent="0.25">
      <c r="A227" s="26" t="s">
        <v>259</v>
      </c>
      <c r="B227" s="26"/>
      <c r="C227" s="26"/>
      <c r="D227" s="26"/>
      <c r="E227" s="26"/>
      <c r="F227" s="26"/>
      <c r="G227" s="26"/>
      <c r="H227" s="26"/>
    </row>
    <row r="228" spans="1:16" x14ac:dyDescent="0.25">
      <c r="C228" s="3"/>
      <c r="E228" t="s">
        <v>11</v>
      </c>
      <c r="F228" s="2">
        <v>252000</v>
      </c>
      <c r="G228" s="3"/>
    </row>
    <row r="229" spans="1:16" ht="30" x14ac:dyDescent="0.25">
      <c r="A229" s="4" t="s">
        <v>12</v>
      </c>
      <c r="B229" s="4" t="s">
        <v>13</v>
      </c>
      <c r="C229" s="4" t="s">
        <v>14</v>
      </c>
      <c r="D229" s="4" t="s">
        <v>15</v>
      </c>
      <c r="E229" s="4" t="s">
        <v>16</v>
      </c>
      <c r="F229" s="4" t="s">
        <v>17</v>
      </c>
      <c r="G229" s="4" t="s">
        <v>18</v>
      </c>
      <c r="H229" s="4" t="s">
        <v>19</v>
      </c>
      <c r="I229" s="19" t="s">
        <v>1108</v>
      </c>
      <c r="J229" s="19"/>
    </row>
    <row r="230" spans="1:16" ht="105" x14ac:dyDescent="0.25">
      <c r="A230" s="4" t="s">
        <v>260</v>
      </c>
      <c r="B230" s="4" t="s">
        <v>28</v>
      </c>
      <c r="C230" s="5">
        <v>112</v>
      </c>
      <c r="D230" s="4" t="s">
        <v>29</v>
      </c>
      <c r="E230" s="4" t="s">
        <v>261</v>
      </c>
      <c r="F230" s="6">
        <v>100000</v>
      </c>
      <c r="G230" s="5">
        <v>11200000</v>
      </c>
      <c r="H230" s="7" t="s">
        <v>262</v>
      </c>
      <c r="I230" s="21">
        <f t="shared" ref="I230:I232" si="15">+(K230+M230+O230)/3</f>
        <v>244.61333333333334</v>
      </c>
      <c r="J230" s="21"/>
      <c r="K230" s="9">
        <f>3971/25</f>
        <v>158.84</v>
      </c>
      <c r="L230" s="12" t="s">
        <v>853</v>
      </c>
      <c r="M230" s="9">
        <f>6900/30</f>
        <v>230</v>
      </c>
      <c r="N230" s="10" t="s">
        <v>854</v>
      </c>
      <c r="O230" s="9">
        <f>34500/100</f>
        <v>345</v>
      </c>
      <c r="P230" s="10" t="s">
        <v>855</v>
      </c>
    </row>
    <row r="231" spans="1:16" ht="165" x14ac:dyDescent="0.25">
      <c r="A231" s="4" t="s">
        <v>260</v>
      </c>
      <c r="B231" s="4" t="s">
        <v>28</v>
      </c>
      <c r="C231" s="5">
        <v>120</v>
      </c>
      <c r="D231" s="4" t="s">
        <v>81</v>
      </c>
      <c r="E231" s="4" t="s">
        <v>261</v>
      </c>
      <c r="F231" s="6">
        <v>252000</v>
      </c>
      <c r="G231" s="5">
        <v>30240000</v>
      </c>
      <c r="H231" s="7" t="s">
        <v>263</v>
      </c>
      <c r="I231" s="21">
        <f t="shared" si="15"/>
        <v>244.61333333333334</v>
      </c>
      <c r="J231" s="21"/>
      <c r="K231" s="9">
        <f>3971/25</f>
        <v>158.84</v>
      </c>
      <c r="L231" s="12" t="s">
        <v>853</v>
      </c>
      <c r="M231" s="9">
        <f>6900/30</f>
        <v>230</v>
      </c>
      <c r="N231" s="10" t="s">
        <v>854</v>
      </c>
      <c r="O231" s="9">
        <f>34500/100</f>
        <v>345</v>
      </c>
      <c r="P231" s="10" t="s">
        <v>855</v>
      </c>
    </row>
    <row r="232" spans="1:16" x14ac:dyDescent="0.25">
      <c r="A232" s="4" t="s">
        <v>260</v>
      </c>
      <c r="B232" s="4" t="s">
        <v>25</v>
      </c>
      <c r="C232" s="5">
        <v>139</v>
      </c>
      <c r="D232" s="4" t="s">
        <v>29</v>
      </c>
      <c r="E232" s="4" t="s">
        <v>261</v>
      </c>
      <c r="F232" s="6">
        <v>252000</v>
      </c>
      <c r="G232" s="5">
        <v>35028000</v>
      </c>
      <c r="H232" s="4" t="s">
        <v>264</v>
      </c>
      <c r="I232" s="21">
        <f t="shared" si="15"/>
        <v>244.61333333333334</v>
      </c>
      <c r="J232" s="21"/>
      <c r="K232" s="9">
        <f>3971/25</f>
        <v>158.84</v>
      </c>
      <c r="L232" s="12" t="s">
        <v>853</v>
      </c>
      <c r="M232" s="9">
        <f>6900/30</f>
        <v>230</v>
      </c>
      <c r="N232" s="10" t="s">
        <v>854</v>
      </c>
      <c r="O232" s="9">
        <f>34500/100</f>
        <v>345</v>
      </c>
      <c r="P232" s="10" t="s">
        <v>855</v>
      </c>
    </row>
    <row r="233" spans="1:16" x14ac:dyDescent="0.25">
      <c r="C233" s="3"/>
      <c r="F233" s="8"/>
      <c r="G233" s="3"/>
    </row>
    <row r="234" spans="1:16" x14ac:dyDescent="0.25">
      <c r="A234" s="26" t="s">
        <v>265</v>
      </c>
      <c r="B234" s="26"/>
      <c r="C234" s="26"/>
      <c r="D234" s="26"/>
      <c r="E234" s="26"/>
      <c r="F234" s="26"/>
      <c r="G234" s="26"/>
      <c r="H234" s="26"/>
    </row>
    <row r="235" spans="1:16" x14ac:dyDescent="0.25">
      <c r="C235" s="3"/>
      <c r="E235" t="s">
        <v>11</v>
      </c>
      <c r="F235" s="2">
        <v>65000</v>
      </c>
      <c r="G235" s="3"/>
    </row>
    <row r="236" spans="1:16" ht="30" x14ac:dyDescent="0.25">
      <c r="A236" s="4" t="s">
        <v>12</v>
      </c>
      <c r="B236" s="4" t="s">
        <v>13</v>
      </c>
      <c r="C236" s="4" t="s">
        <v>14</v>
      </c>
      <c r="D236" s="4" t="s">
        <v>15</v>
      </c>
      <c r="E236" s="4" t="s">
        <v>16</v>
      </c>
      <c r="F236" s="4" t="s">
        <v>17</v>
      </c>
      <c r="G236" s="4" t="s">
        <v>18</v>
      </c>
      <c r="H236" s="4" t="s">
        <v>19</v>
      </c>
      <c r="I236" s="19" t="s">
        <v>1108</v>
      </c>
      <c r="J236" s="19"/>
    </row>
    <row r="237" spans="1:16" x14ac:dyDescent="0.25">
      <c r="A237" s="4" t="s">
        <v>266</v>
      </c>
      <c r="B237" s="4" t="s">
        <v>28</v>
      </c>
      <c r="C237" s="5">
        <v>37</v>
      </c>
      <c r="D237" s="4" t="s">
        <v>22</v>
      </c>
      <c r="E237" s="4" t="s">
        <v>267</v>
      </c>
      <c r="F237" s="6">
        <v>65000</v>
      </c>
      <c r="G237" s="5">
        <v>2405000</v>
      </c>
      <c r="H237" s="4" t="s">
        <v>268</v>
      </c>
      <c r="I237" s="21">
        <f t="shared" ref="I237:I245" si="16">+(K237+M237+O237)/3</f>
        <v>46.163333333333334</v>
      </c>
      <c r="J237" s="21"/>
      <c r="K237" s="9">
        <v>12.64</v>
      </c>
      <c r="L237" s="13" t="s">
        <v>856</v>
      </c>
      <c r="M237" s="9">
        <f t="shared" ref="M237:M245" si="17">6900/100</f>
        <v>69</v>
      </c>
      <c r="N237" s="13" t="s">
        <v>857</v>
      </c>
      <c r="O237" s="9">
        <v>56.85</v>
      </c>
      <c r="P237" s="10" t="s">
        <v>858</v>
      </c>
    </row>
    <row r="238" spans="1:16" x14ac:dyDescent="0.25">
      <c r="A238" s="4" t="s">
        <v>266</v>
      </c>
      <c r="B238" s="4" t="s">
        <v>25</v>
      </c>
      <c r="C238" s="5">
        <v>37</v>
      </c>
      <c r="D238" s="4" t="s">
        <v>22</v>
      </c>
      <c r="E238" s="4" t="s">
        <v>269</v>
      </c>
      <c r="F238" s="6">
        <v>65000</v>
      </c>
      <c r="G238" s="5">
        <v>2405000</v>
      </c>
      <c r="H238" s="4" t="s">
        <v>270</v>
      </c>
      <c r="I238" s="21">
        <f t="shared" si="16"/>
        <v>46.163333333333334</v>
      </c>
      <c r="J238" s="21"/>
      <c r="K238" s="9">
        <v>12.64</v>
      </c>
      <c r="L238" s="13" t="s">
        <v>856</v>
      </c>
      <c r="M238" s="9">
        <f t="shared" si="17"/>
        <v>69</v>
      </c>
      <c r="N238" s="13" t="s">
        <v>857</v>
      </c>
      <c r="O238" s="9">
        <v>56.85</v>
      </c>
      <c r="P238" s="10" t="s">
        <v>858</v>
      </c>
    </row>
    <row r="239" spans="1:16" ht="105" x14ac:dyDescent="0.25">
      <c r="A239" s="4" t="s">
        <v>266</v>
      </c>
      <c r="B239" s="4" t="s">
        <v>32</v>
      </c>
      <c r="C239" s="5">
        <v>39.979999999999997</v>
      </c>
      <c r="D239" s="4" t="s">
        <v>26</v>
      </c>
      <c r="E239" s="4" t="s">
        <v>271</v>
      </c>
      <c r="F239" s="6">
        <v>5000</v>
      </c>
      <c r="G239" s="5">
        <v>199900</v>
      </c>
      <c r="H239" s="7" t="s">
        <v>272</v>
      </c>
      <c r="I239" s="21">
        <f t="shared" si="16"/>
        <v>46.163333333333334</v>
      </c>
      <c r="J239" s="21"/>
      <c r="K239" s="9">
        <v>12.64</v>
      </c>
      <c r="L239" s="13" t="s">
        <v>856</v>
      </c>
      <c r="M239" s="9">
        <f t="shared" si="17"/>
        <v>69</v>
      </c>
      <c r="N239" s="13" t="s">
        <v>857</v>
      </c>
      <c r="O239" s="9">
        <v>56.85</v>
      </c>
      <c r="P239" s="10" t="s">
        <v>858</v>
      </c>
    </row>
    <row r="240" spans="1:16" x14ac:dyDescent="0.25">
      <c r="A240" s="4" t="s">
        <v>266</v>
      </c>
      <c r="B240" s="4" t="s">
        <v>28</v>
      </c>
      <c r="C240" s="5">
        <v>44</v>
      </c>
      <c r="D240" s="4" t="s">
        <v>29</v>
      </c>
      <c r="E240" s="4" t="s">
        <v>273</v>
      </c>
      <c r="F240" s="6">
        <v>50000</v>
      </c>
      <c r="G240" s="5">
        <v>2200000</v>
      </c>
      <c r="H240" s="4" t="s">
        <v>274</v>
      </c>
      <c r="I240" s="21">
        <f t="shared" si="16"/>
        <v>46.163333333333334</v>
      </c>
      <c r="J240" s="21"/>
      <c r="K240" s="9">
        <v>12.64</v>
      </c>
      <c r="L240" s="13" t="s">
        <v>856</v>
      </c>
      <c r="M240" s="9">
        <f t="shared" si="17"/>
        <v>69</v>
      </c>
      <c r="N240" s="13" t="s">
        <v>857</v>
      </c>
      <c r="O240" s="9">
        <v>56.85</v>
      </c>
      <c r="P240" s="10" t="s">
        <v>858</v>
      </c>
    </row>
    <row r="241" spans="1:16" x14ac:dyDescent="0.25">
      <c r="A241" s="4" t="s">
        <v>266</v>
      </c>
      <c r="B241" s="4" t="s">
        <v>25</v>
      </c>
      <c r="C241" s="5">
        <v>47</v>
      </c>
      <c r="D241" s="4" t="s">
        <v>29</v>
      </c>
      <c r="E241" s="4" t="s">
        <v>275</v>
      </c>
      <c r="F241" s="6">
        <v>65000</v>
      </c>
      <c r="G241" s="5">
        <v>3055000</v>
      </c>
      <c r="H241" s="4" t="s">
        <v>276</v>
      </c>
      <c r="I241" s="21">
        <f t="shared" si="16"/>
        <v>46.163333333333334</v>
      </c>
      <c r="J241" s="21"/>
      <c r="K241" s="9">
        <v>12.64</v>
      </c>
      <c r="L241" s="13" t="s">
        <v>856</v>
      </c>
      <c r="M241" s="9">
        <f t="shared" si="17"/>
        <v>69</v>
      </c>
      <c r="N241" s="13" t="s">
        <v>857</v>
      </c>
      <c r="O241" s="9">
        <v>56.85</v>
      </c>
      <c r="P241" s="10" t="s">
        <v>858</v>
      </c>
    </row>
    <row r="242" spans="1:16" x14ac:dyDescent="0.25">
      <c r="A242" s="4" t="s">
        <v>266</v>
      </c>
      <c r="B242" s="4" t="s">
        <v>28</v>
      </c>
      <c r="C242" s="5">
        <v>49</v>
      </c>
      <c r="D242" s="4" t="s">
        <v>81</v>
      </c>
      <c r="E242" s="4" t="s">
        <v>82</v>
      </c>
      <c r="F242" s="6">
        <v>65000</v>
      </c>
      <c r="G242" s="5">
        <v>3185000</v>
      </c>
      <c r="H242" s="4" t="s">
        <v>274</v>
      </c>
      <c r="I242" s="21">
        <f t="shared" si="16"/>
        <v>46.163333333333334</v>
      </c>
      <c r="J242" s="21"/>
      <c r="K242" s="9">
        <v>12.64</v>
      </c>
      <c r="L242" s="13" t="s">
        <v>856</v>
      </c>
      <c r="M242" s="9">
        <f t="shared" si="17"/>
        <v>69</v>
      </c>
      <c r="N242" s="13" t="s">
        <v>857</v>
      </c>
      <c r="O242" s="9">
        <v>56.85</v>
      </c>
      <c r="P242" s="10" t="s">
        <v>858</v>
      </c>
    </row>
    <row r="243" spans="1:16" ht="105" x14ac:dyDescent="0.25">
      <c r="A243" s="4" t="s">
        <v>266</v>
      </c>
      <c r="B243" s="4" t="s">
        <v>28</v>
      </c>
      <c r="C243" s="5">
        <v>54.29</v>
      </c>
      <c r="D243" s="4" t="s">
        <v>26</v>
      </c>
      <c r="E243" s="4" t="s">
        <v>277</v>
      </c>
      <c r="F243" s="6">
        <v>5000</v>
      </c>
      <c r="G243" s="5">
        <v>271450</v>
      </c>
      <c r="H243" s="7" t="s">
        <v>278</v>
      </c>
      <c r="I243" s="21">
        <f t="shared" si="16"/>
        <v>46.163333333333334</v>
      </c>
      <c r="J243" s="21"/>
      <c r="K243" s="9">
        <v>12.64</v>
      </c>
      <c r="L243" s="13" t="s">
        <v>856</v>
      </c>
      <c r="M243" s="9">
        <f t="shared" si="17"/>
        <v>69</v>
      </c>
      <c r="N243" s="13" t="s">
        <v>857</v>
      </c>
      <c r="O243" s="9">
        <v>56.85</v>
      </c>
      <c r="P243" s="10" t="s">
        <v>858</v>
      </c>
    </row>
    <row r="244" spans="1:16" x14ac:dyDescent="0.25">
      <c r="A244" s="4" t="s">
        <v>266</v>
      </c>
      <c r="B244" s="4" t="s">
        <v>28</v>
      </c>
      <c r="C244" s="5">
        <v>65.400000000000006</v>
      </c>
      <c r="D244" s="4" t="s">
        <v>59</v>
      </c>
      <c r="E244" s="4" t="s">
        <v>279</v>
      </c>
      <c r="F244" s="6">
        <v>50000</v>
      </c>
      <c r="G244" s="5">
        <v>3270000</v>
      </c>
      <c r="H244" s="4" t="s">
        <v>280</v>
      </c>
      <c r="I244" s="21">
        <f t="shared" si="16"/>
        <v>46.163333333333334</v>
      </c>
      <c r="J244" s="21"/>
      <c r="K244" s="9">
        <v>12.64</v>
      </c>
      <c r="L244" s="13" t="s">
        <v>856</v>
      </c>
      <c r="M244" s="9">
        <f t="shared" si="17"/>
        <v>69</v>
      </c>
      <c r="N244" s="13" t="s">
        <v>857</v>
      </c>
      <c r="O244" s="9">
        <v>56.85</v>
      </c>
      <c r="P244" s="10" t="s">
        <v>858</v>
      </c>
    </row>
    <row r="245" spans="1:16" ht="105" x14ac:dyDescent="0.25">
      <c r="A245" s="4" t="s">
        <v>266</v>
      </c>
      <c r="B245" s="4" t="s">
        <v>25</v>
      </c>
      <c r="C245" s="5">
        <v>88.57</v>
      </c>
      <c r="D245" s="4" t="s">
        <v>26</v>
      </c>
      <c r="E245" s="4" t="s">
        <v>281</v>
      </c>
      <c r="F245" s="6">
        <v>1500</v>
      </c>
      <c r="G245" s="5">
        <v>132855</v>
      </c>
      <c r="H245" s="7" t="s">
        <v>282</v>
      </c>
      <c r="I245" s="21">
        <f t="shared" si="16"/>
        <v>46.163333333333334</v>
      </c>
      <c r="J245" s="21"/>
      <c r="K245" s="9">
        <v>12.64</v>
      </c>
      <c r="L245" s="13" t="s">
        <v>856</v>
      </c>
      <c r="M245" s="9">
        <f t="shared" si="17"/>
        <v>69</v>
      </c>
      <c r="N245" s="13" t="s">
        <v>857</v>
      </c>
      <c r="O245" s="9">
        <v>56.85</v>
      </c>
      <c r="P245" s="10" t="s">
        <v>858</v>
      </c>
    </row>
    <row r="246" spans="1:16" x14ac:dyDescent="0.25">
      <c r="C246" s="3"/>
      <c r="F246" s="8"/>
      <c r="G246" s="3"/>
    </row>
    <row r="247" spans="1:16" x14ac:dyDescent="0.25">
      <c r="A247" s="26" t="s">
        <v>283</v>
      </c>
      <c r="B247" s="26"/>
      <c r="C247" s="26"/>
      <c r="D247" s="26"/>
      <c r="E247" s="26"/>
      <c r="F247" s="26"/>
      <c r="G247" s="26"/>
      <c r="H247" s="26"/>
    </row>
    <row r="248" spans="1:16" x14ac:dyDescent="0.25">
      <c r="C248" s="3"/>
      <c r="E248" t="s">
        <v>11</v>
      </c>
      <c r="F248" s="2">
        <v>33000</v>
      </c>
      <c r="G248" s="3"/>
    </row>
    <row r="249" spans="1:16" ht="30" x14ac:dyDescent="0.25">
      <c r="A249" s="4" t="s">
        <v>12</v>
      </c>
      <c r="B249" s="4" t="s">
        <v>13</v>
      </c>
      <c r="C249" s="4" t="s">
        <v>14</v>
      </c>
      <c r="D249" s="4" t="s">
        <v>15</v>
      </c>
      <c r="E249" s="4" t="s">
        <v>16</v>
      </c>
      <c r="F249" s="4" t="s">
        <v>17</v>
      </c>
      <c r="G249" s="4" t="s">
        <v>18</v>
      </c>
      <c r="H249" s="4" t="s">
        <v>19</v>
      </c>
      <c r="I249" s="19" t="s">
        <v>1108</v>
      </c>
      <c r="J249" s="19"/>
    </row>
    <row r="250" spans="1:16" x14ac:dyDescent="0.25">
      <c r="A250" s="4" t="s">
        <v>284</v>
      </c>
      <c r="B250" s="4" t="s">
        <v>32</v>
      </c>
      <c r="C250" s="5">
        <v>48.63</v>
      </c>
      <c r="D250" s="4" t="s">
        <v>26</v>
      </c>
      <c r="E250" s="4" t="s">
        <v>285</v>
      </c>
      <c r="F250" s="6">
        <v>3000</v>
      </c>
      <c r="G250" s="5">
        <v>145890</v>
      </c>
      <c r="H250" s="4" t="s">
        <v>286</v>
      </c>
      <c r="I250" s="21">
        <f t="shared" ref="I250:I258" si="18">+(K250+M250+O250)/3</f>
        <v>76.206666666666663</v>
      </c>
      <c r="J250" s="21"/>
      <c r="K250" s="9">
        <v>101.63</v>
      </c>
      <c r="L250" s="14" t="s">
        <v>859</v>
      </c>
      <c r="M250" s="9">
        <v>57</v>
      </c>
      <c r="N250" s="13" t="s">
        <v>860</v>
      </c>
      <c r="O250" s="9">
        <v>69.989999999999995</v>
      </c>
      <c r="P250" s="15" t="s">
        <v>861</v>
      </c>
    </row>
    <row r="251" spans="1:16" x14ac:dyDescent="0.25">
      <c r="A251" s="4" t="s">
        <v>284</v>
      </c>
      <c r="B251" s="4" t="s">
        <v>25</v>
      </c>
      <c r="C251" s="5">
        <v>50</v>
      </c>
      <c r="D251" s="4" t="s">
        <v>22</v>
      </c>
      <c r="E251" s="4" t="s">
        <v>269</v>
      </c>
      <c r="F251" s="6">
        <v>33000</v>
      </c>
      <c r="G251" s="5">
        <v>1650000</v>
      </c>
      <c r="H251" s="4" t="s">
        <v>287</v>
      </c>
      <c r="I251" s="21">
        <f t="shared" si="18"/>
        <v>76.206666666666663</v>
      </c>
      <c r="J251" s="21"/>
      <c r="K251" s="9">
        <v>101.63</v>
      </c>
      <c r="L251" s="14" t="s">
        <v>859</v>
      </c>
      <c r="M251" s="9">
        <v>57</v>
      </c>
      <c r="N251" s="13" t="s">
        <v>860</v>
      </c>
      <c r="O251" s="9">
        <v>69.989999999999995</v>
      </c>
      <c r="P251" s="15" t="s">
        <v>861</v>
      </c>
    </row>
    <row r="252" spans="1:16" x14ac:dyDescent="0.25">
      <c r="A252" s="4" t="s">
        <v>284</v>
      </c>
      <c r="B252" s="4" t="s">
        <v>28</v>
      </c>
      <c r="C252" s="5">
        <v>53</v>
      </c>
      <c r="D252" s="4" t="s">
        <v>22</v>
      </c>
      <c r="E252" s="4" t="s">
        <v>267</v>
      </c>
      <c r="F252" s="6">
        <v>33000</v>
      </c>
      <c r="G252" s="5">
        <v>1749000</v>
      </c>
      <c r="H252" s="4" t="s">
        <v>268</v>
      </c>
      <c r="I252" s="21">
        <f t="shared" si="18"/>
        <v>76.206666666666663</v>
      </c>
      <c r="J252" s="21"/>
      <c r="K252" s="9">
        <v>101.63</v>
      </c>
      <c r="L252" s="14" t="s">
        <v>859</v>
      </c>
      <c r="M252" s="9">
        <v>57</v>
      </c>
      <c r="N252" s="13" t="s">
        <v>860</v>
      </c>
      <c r="O252" s="9">
        <v>69.989999999999995</v>
      </c>
      <c r="P252" s="15" t="s">
        <v>861</v>
      </c>
    </row>
    <row r="253" spans="1:16" x14ac:dyDescent="0.25">
      <c r="A253" s="4" t="s">
        <v>284</v>
      </c>
      <c r="B253" s="4" t="s">
        <v>25</v>
      </c>
      <c r="C253" s="5">
        <v>58</v>
      </c>
      <c r="D253" s="4" t="s">
        <v>29</v>
      </c>
      <c r="E253" s="4" t="s">
        <v>275</v>
      </c>
      <c r="F253" s="6">
        <v>33000</v>
      </c>
      <c r="G253" s="5">
        <v>1914000</v>
      </c>
      <c r="H253" s="4" t="s">
        <v>288</v>
      </c>
      <c r="I253" s="21">
        <f t="shared" si="18"/>
        <v>76.206666666666663</v>
      </c>
      <c r="J253" s="21"/>
      <c r="K253" s="9">
        <v>101.63</v>
      </c>
      <c r="L253" s="14" t="s">
        <v>859</v>
      </c>
      <c r="M253" s="9">
        <v>57</v>
      </c>
      <c r="N253" s="13" t="s">
        <v>860</v>
      </c>
      <c r="O253" s="9">
        <v>69.989999999999995</v>
      </c>
      <c r="P253" s="15" t="s">
        <v>861</v>
      </c>
    </row>
    <row r="254" spans="1:16" x14ac:dyDescent="0.25">
      <c r="A254" s="4" t="s">
        <v>284</v>
      </c>
      <c r="B254" s="4" t="s">
        <v>28</v>
      </c>
      <c r="C254" s="5">
        <v>59</v>
      </c>
      <c r="D254" s="4" t="s">
        <v>29</v>
      </c>
      <c r="E254" s="4" t="s">
        <v>275</v>
      </c>
      <c r="F254" s="6">
        <v>33000</v>
      </c>
      <c r="G254" s="5">
        <v>1947000</v>
      </c>
      <c r="H254" s="4" t="s">
        <v>289</v>
      </c>
      <c r="I254" s="21">
        <f t="shared" si="18"/>
        <v>76.206666666666663</v>
      </c>
      <c r="J254" s="21"/>
      <c r="K254" s="9">
        <v>101.63</v>
      </c>
      <c r="L254" s="14" t="s">
        <v>859</v>
      </c>
      <c r="M254" s="9">
        <v>57</v>
      </c>
      <c r="N254" s="13" t="s">
        <v>860</v>
      </c>
      <c r="O254" s="9">
        <v>69.989999999999995</v>
      </c>
      <c r="P254" s="15" t="s">
        <v>861</v>
      </c>
    </row>
    <row r="255" spans="1:16" x14ac:dyDescent="0.25">
      <c r="A255" s="4" t="s">
        <v>284</v>
      </c>
      <c r="B255" s="4" t="s">
        <v>28</v>
      </c>
      <c r="C255" s="5">
        <v>65.400000000000006</v>
      </c>
      <c r="D255" s="4" t="s">
        <v>59</v>
      </c>
      <c r="E255" s="4" t="s">
        <v>279</v>
      </c>
      <c r="F255" s="6">
        <v>25000</v>
      </c>
      <c r="G255" s="5">
        <v>1635000</v>
      </c>
      <c r="H255" s="4" t="s">
        <v>290</v>
      </c>
      <c r="I255" s="21">
        <f t="shared" si="18"/>
        <v>76.206666666666663</v>
      </c>
      <c r="J255" s="21"/>
      <c r="K255" s="9">
        <v>101.63</v>
      </c>
      <c r="L255" s="14" t="s">
        <v>859</v>
      </c>
      <c r="M255" s="9">
        <v>57</v>
      </c>
      <c r="N255" s="13" t="s">
        <v>860</v>
      </c>
      <c r="O255" s="9">
        <v>69.989999999999995</v>
      </c>
      <c r="P255" s="15" t="s">
        <v>861</v>
      </c>
    </row>
    <row r="256" spans="1:16" ht="120" x14ac:dyDescent="0.25">
      <c r="A256" s="4" t="s">
        <v>284</v>
      </c>
      <c r="B256" s="4" t="s">
        <v>28</v>
      </c>
      <c r="C256" s="5">
        <v>66.03</v>
      </c>
      <c r="D256" s="4" t="s">
        <v>26</v>
      </c>
      <c r="E256" s="4" t="s">
        <v>291</v>
      </c>
      <c r="F256" s="6">
        <v>2700</v>
      </c>
      <c r="G256" s="5">
        <v>178281</v>
      </c>
      <c r="H256" s="7" t="s">
        <v>292</v>
      </c>
      <c r="I256" s="21">
        <f t="shared" si="18"/>
        <v>76.206666666666663</v>
      </c>
      <c r="J256" s="21"/>
      <c r="K256" s="9">
        <v>101.63</v>
      </c>
      <c r="L256" s="14" t="s">
        <v>859</v>
      </c>
      <c r="M256" s="9">
        <v>57</v>
      </c>
      <c r="N256" s="13" t="s">
        <v>860</v>
      </c>
      <c r="O256" s="9">
        <v>69.989999999999995</v>
      </c>
      <c r="P256" s="15" t="s">
        <v>861</v>
      </c>
    </row>
    <row r="257" spans="1:16" x14ac:dyDescent="0.25">
      <c r="A257" s="4" t="s">
        <v>284</v>
      </c>
      <c r="B257" s="4" t="s">
        <v>28</v>
      </c>
      <c r="C257" s="5">
        <v>99</v>
      </c>
      <c r="D257" s="4" t="s">
        <v>81</v>
      </c>
      <c r="E257" s="4" t="s">
        <v>82</v>
      </c>
      <c r="F257" s="6">
        <v>33000</v>
      </c>
      <c r="G257" s="5">
        <v>3267000</v>
      </c>
      <c r="H257" s="4" t="s">
        <v>293</v>
      </c>
      <c r="I257" s="21">
        <f t="shared" si="18"/>
        <v>76.206666666666663</v>
      </c>
      <c r="J257" s="21"/>
      <c r="K257" s="9">
        <v>101.63</v>
      </c>
      <c r="L257" s="14" t="s">
        <v>859</v>
      </c>
      <c r="M257" s="9">
        <v>57</v>
      </c>
      <c r="N257" s="13" t="s">
        <v>860</v>
      </c>
      <c r="O257" s="9">
        <v>69.989999999999995</v>
      </c>
      <c r="P257" s="15" t="s">
        <v>861</v>
      </c>
    </row>
    <row r="258" spans="1:16" ht="105" x14ac:dyDescent="0.25">
      <c r="A258" s="4" t="s">
        <v>284</v>
      </c>
      <c r="B258" s="4" t="s">
        <v>25</v>
      </c>
      <c r="C258" s="5">
        <v>110.82</v>
      </c>
      <c r="D258" s="4" t="s">
        <v>26</v>
      </c>
      <c r="E258" s="4" t="s">
        <v>294</v>
      </c>
      <c r="F258" s="6">
        <v>1200</v>
      </c>
      <c r="G258" s="5">
        <v>132984</v>
      </c>
      <c r="H258" s="7" t="s">
        <v>295</v>
      </c>
      <c r="I258" s="21">
        <f t="shared" si="18"/>
        <v>76.206666666666663</v>
      </c>
      <c r="J258" s="21"/>
      <c r="K258" s="9">
        <v>101.63</v>
      </c>
      <c r="L258" s="14" t="s">
        <v>859</v>
      </c>
      <c r="M258" s="9">
        <v>57</v>
      </c>
      <c r="N258" s="13" t="s">
        <v>860</v>
      </c>
      <c r="O258" s="9">
        <v>69.989999999999995</v>
      </c>
      <c r="P258" s="15" t="s">
        <v>861</v>
      </c>
    </row>
    <row r="259" spans="1:16" x14ac:dyDescent="0.25">
      <c r="C259" s="3"/>
      <c r="F259" s="8"/>
      <c r="G259" s="3"/>
    </row>
    <row r="260" spans="1:16" x14ac:dyDescent="0.25">
      <c r="A260" s="26" t="s">
        <v>296</v>
      </c>
      <c r="B260" s="26"/>
      <c r="C260" s="26"/>
      <c r="D260" s="26"/>
      <c r="E260" s="26"/>
      <c r="F260" s="26"/>
      <c r="G260" s="26"/>
      <c r="H260" s="26"/>
    </row>
    <row r="261" spans="1:16" x14ac:dyDescent="0.25">
      <c r="C261" s="3"/>
      <c r="E261" t="s">
        <v>11</v>
      </c>
      <c r="F261" s="2">
        <v>32000</v>
      </c>
      <c r="G261" s="3"/>
    </row>
    <row r="262" spans="1:16" ht="30" x14ac:dyDescent="0.25">
      <c r="A262" s="4" t="s">
        <v>12</v>
      </c>
      <c r="B262" s="4" t="s">
        <v>13</v>
      </c>
      <c r="C262" s="4" t="s">
        <v>14</v>
      </c>
      <c r="D262" s="4" t="s">
        <v>15</v>
      </c>
      <c r="E262" s="4" t="s">
        <v>16</v>
      </c>
      <c r="F262" s="4" t="s">
        <v>17</v>
      </c>
      <c r="G262" s="4" t="s">
        <v>18</v>
      </c>
      <c r="H262" s="4" t="s">
        <v>19</v>
      </c>
      <c r="I262" s="19" t="s">
        <v>1108</v>
      </c>
      <c r="J262" s="19"/>
    </row>
    <row r="263" spans="1:16" x14ac:dyDescent="0.25">
      <c r="A263" s="4" t="s">
        <v>297</v>
      </c>
      <c r="B263" s="4" t="s">
        <v>41</v>
      </c>
      <c r="C263" s="5">
        <v>499</v>
      </c>
      <c r="D263" s="4" t="s">
        <v>22</v>
      </c>
      <c r="E263" s="4" t="s">
        <v>298</v>
      </c>
      <c r="F263" s="6">
        <v>32000</v>
      </c>
      <c r="G263" s="5">
        <v>15968000</v>
      </c>
      <c r="H263" s="4" t="s">
        <v>299</v>
      </c>
      <c r="I263" s="21">
        <f t="shared" ref="I263:I272" si="19">+(K263+M263+O263)/3</f>
        <v>2900</v>
      </c>
      <c r="J263" s="21"/>
      <c r="K263" s="9">
        <v>1520</v>
      </c>
      <c r="L263" s="13" t="s">
        <v>862</v>
      </c>
      <c r="M263" s="9">
        <v>2190</v>
      </c>
      <c r="N263" s="13" t="s">
        <v>863</v>
      </c>
      <c r="O263" s="9">
        <v>4990</v>
      </c>
      <c r="P263" s="13" t="s">
        <v>867</v>
      </c>
    </row>
    <row r="264" spans="1:16" x14ac:dyDescent="0.25">
      <c r="A264" s="4" t="s">
        <v>297</v>
      </c>
      <c r="B264" s="4" t="s">
        <v>32</v>
      </c>
      <c r="C264" s="5">
        <v>599</v>
      </c>
      <c r="D264" s="4" t="s">
        <v>22</v>
      </c>
      <c r="E264" s="4" t="s">
        <v>300</v>
      </c>
      <c r="F264" s="6">
        <v>32000</v>
      </c>
      <c r="G264" s="5">
        <v>19168000</v>
      </c>
      <c r="H264" s="4" t="s">
        <v>301</v>
      </c>
      <c r="I264" s="21">
        <f t="shared" si="19"/>
        <v>2900</v>
      </c>
      <c r="J264" s="21"/>
      <c r="K264" s="9">
        <v>1520</v>
      </c>
      <c r="L264" s="13" t="s">
        <v>862</v>
      </c>
      <c r="M264" s="9">
        <v>2190</v>
      </c>
      <c r="N264" s="13" t="s">
        <v>863</v>
      </c>
      <c r="O264" s="9">
        <v>4990</v>
      </c>
      <c r="P264" s="13" t="s">
        <v>867</v>
      </c>
    </row>
    <row r="265" spans="1:16" x14ac:dyDescent="0.25">
      <c r="A265" s="4" t="s">
        <v>297</v>
      </c>
      <c r="B265" s="4" t="s">
        <v>21</v>
      </c>
      <c r="C265" s="5">
        <v>599</v>
      </c>
      <c r="D265" s="4" t="s">
        <v>22</v>
      </c>
      <c r="E265" s="4" t="s">
        <v>102</v>
      </c>
      <c r="F265" s="6">
        <v>32000</v>
      </c>
      <c r="G265" s="5">
        <v>19168000</v>
      </c>
      <c r="H265" s="4" t="s">
        <v>302</v>
      </c>
      <c r="I265" s="21">
        <f t="shared" si="19"/>
        <v>2900</v>
      </c>
      <c r="J265" s="21"/>
      <c r="K265" s="9">
        <v>1520</v>
      </c>
      <c r="L265" s="13" t="s">
        <v>862</v>
      </c>
      <c r="M265" s="9">
        <v>2190</v>
      </c>
      <c r="N265" s="13" t="s">
        <v>863</v>
      </c>
      <c r="O265" s="9">
        <v>4990</v>
      </c>
      <c r="P265" s="13" t="s">
        <v>867</v>
      </c>
    </row>
    <row r="266" spans="1:16" x14ac:dyDescent="0.25">
      <c r="A266" s="4" t="s">
        <v>297</v>
      </c>
      <c r="B266" s="4" t="s">
        <v>25</v>
      </c>
      <c r="C266" s="5">
        <v>720</v>
      </c>
      <c r="D266" s="4" t="s">
        <v>29</v>
      </c>
      <c r="E266" s="4" t="s">
        <v>300</v>
      </c>
      <c r="F266" s="6">
        <v>32000</v>
      </c>
      <c r="G266" s="5">
        <v>23040000</v>
      </c>
      <c r="H266" s="4" t="s">
        <v>303</v>
      </c>
      <c r="I266" s="21">
        <f t="shared" si="19"/>
        <v>2900</v>
      </c>
      <c r="J266" s="21"/>
      <c r="K266" s="9">
        <v>1520</v>
      </c>
      <c r="L266" s="13" t="s">
        <v>862</v>
      </c>
      <c r="M266" s="9">
        <v>2190</v>
      </c>
      <c r="N266" s="13" t="s">
        <v>863</v>
      </c>
      <c r="O266" s="9">
        <v>4990</v>
      </c>
      <c r="P266" s="13" t="s">
        <v>867</v>
      </c>
    </row>
    <row r="267" spans="1:16" ht="90" x14ac:dyDescent="0.25">
      <c r="A267" s="4" t="s">
        <v>297</v>
      </c>
      <c r="B267" s="4" t="s">
        <v>28</v>
      </c>
      <c r="C267" s="5">
        <v>734</v>
      </c>
      <c r="D267" s="4" t="s">
        <v>29</v>
      </c>
      <c r="E267" s="4" t="s">
        <v>300</v>
      </c>
      <c r="F267" s="6">
        <v>32000</v>
      </c>
      <c r="G267" s="5">
        <v>23488000</v>
      </c>
      <c r="H267" s="7" t="s">
        <v>304</v>
      </c>
      <c r="I267" s="21">
        <f t="shared" si="19"/>
        <v>2900</v>
      </c>
      <c r="J267" s="21"/>
      <c r="K267" s="9">
        <v>1520</v>
      </c>
      <c r="L267" s="13" t="s">
        <v>862</v>
      </c>
      <c r="M267" s="9">
        <v>2190</v>
      </c>
      <c r="N267" s="13" t="s">
        <v>863</v>
      </c>
      <c r="O267" s="9">
        <v>4990</v>
      </c>
      <c r="P267" s="13" t="s">
        <v>867</v>
      </c>
    </row>
    <row r="268" spans="1:16" x14ac:dyDescent="0.25">
      <c r="A268" s="4" t="s">
        <v>297</v>
      </c>
      <c r="B268" s="4" t="s">
        <v>25</v>
      </c>
      <c r="C268" s="5">
        <v>829</v>
      </c>
      <c r="D268" s="4" t="s">
        <v>22</v>
      </c>
      <c r="E268" s="4" t="s">
        <v>102</v>
      </c>
      <c r="F268" s="6">
        <v>32000</v>
      </c>
      <c r="G268" s="5">
        <v>26528000</v>
      </c>
      <c r="H268" s="4" t="s">
        <v>305</v>
      </c>
      <c r="I268" s="21">
        <f t="shared" si="19"/>
        <v>2900</v>
      </c>
      <c r="J268" s="21"/>
      <c r="K268" s="9">
        <v>1520</v>
      </c>
      <c r="L268" s="13" t="s">
        <v>862</v>
      </c>
      <c r="M268" s="9">
        <v>2190</v>
      </c>
      <c r="N268" s="13" t="s">
        <v>863</v>
      </c>
      <c r="O268" s="9">
        <v>4990</v>
      </c>
      <c r="P268" s="13" t="s">
        <v>867</v>
      </c>
    </row>
    <row r="269" spans="1:16" x14ac:dyDescent="0.25">
      <c r="A269" s="4" t="s">
        <v>297</v>
      </c>
      <c r="B269" s="4" t="s">
        <v>28</v>
      </c>
      <c r="C269" s="5">
        <v>950</v>
      </c>
      <c r="D269" s="4" t="s">
        <v>22</v>
      </c>
      <c r="E269" s="4" t="s">
        <v>102</v>
      </c>
      <c r="F269" s="6">
        <v>32000</v>
      </c>
      <c r="G269" s="5">
        <v>30400000</v>
      </c>
      <c r="H269" s="4" t="s">
        <v>306</v>
      </c>
      <c r="I269" s="21">
        <f t="shared" si="19"/>
        <v>2900</v>
      </c>
      <c r="J269" s="21"/>
      <c r="K269" s="9">
        <v>1520</v>
      </c>
      <c r="L269" s="13" t="s">
        <v>862</v>
      </c>
      <c r="M269" s="9">
        <v>2190</v>
      </c>
      <c r="N269" s="13" t="s">
        <v>863</v>
      </c>
      <c r="O269" s="9">
        <v>4990</v>
      </c>
      <c r="P269" s="13" t="s">
        <v>867</v>
      </c>
    </row>
    <row r="270" spans="1:16" ht="105" x14ac:dyDescent="0.25">
      <c r="A270" s="4" t="s">
        <v>297</v>
      </c>
      <c r="B270" s="4" t="s">
        <v>25</v>
      </c>
      <c r="C270" s="5">
        <v>1092.73</v>
      </c>
      <c r="D270" s="4" t="s">
        <v>26</v>
      </c>
      <c r="E270" s="7" t="s">
        <v>307</v>
      </c>
      <c r="F270" s="6">
        <v>200</v>
      </c>
      <c r="G270" s="5">
        <v>218546</v>
      </c>
      <c r="H270" s="7" t="s">
        <v>307</v>
      </c>
      <c r="I270" s="21">
        <f t="shared" si="19"/>
        <v>2900</v>
      </c>
      <c r="J270" s="21"/>
      <c r="K270" s="9">
        <v>1520</v>
      </c>
      <c r="L270" s="13" t="s">
        <v>862</v>
      </c>
      <c r="M270" s="9">
        <v>2190</v>
      </c>
      <c r="N270" s="13" t="s">
        <v>863</v>
      </c>
      <c r="O270" s="9">
        <v>4990</v>
      </c>
      <c r="P270" s="13" t="s">
        <v>867</v>
      </c>
    </row>
    <row r="271" spans="1:16" ht="90" x14ac:dyDescent="0.25">
      <c r="A271" s="4" t="s">
        <v>297</v>
      </c>
      <c r="B271" s="4" t="s">
        <v>28</v>
      </c>
      <c r="C271" s="5">
        <v>1417.25</v>
      </c>
      <c r="D271" s="4" t="s">
        <v>26</v>
      </c>
      <c r="E271" s="4" t="s">
        <v>308</v>
      </c>
      <c r="F271" s="6">
        <v>500</v>
      </c>
      <c r="G271" s="5">
        <v>708625</v>
      </c>
      <c r="H271" s="7" t="s">
        <v>309</v>
      </c>
      <c r="I271" s="21">
        <f t="shared" si="19"/>
        <v>2900</v>
      </c>
      <c r="J271" s="21"/>
      <c r="K271" s="9">
        <v>1520</v>
      </c>
      <c r="L271" s="13" t="s">
        <v>862</v>
      </c>
      <c r="M271" s="9">
        <v>2190</v>
      </c>
      <c r="N271" s="13" t="s">
        <v>863</v>
      </c>
      <c r="O271" s="9">
        <v>4990</v>
      </c>
      <c r="P271" s="13" t="s">
        <v>867</v>
      </c>
    </row>
    <row r="272" spans="1:16" x14ac:dyDescent="0.25">
      <c r="A272" s="4" t="s">
        <v>297</v>
      </c>
      <c r="B272" s="4" t="s">
        <v>28</v>
      </c>
      <c r="C272" s="5">
        <v>1645.5</v>
      </c>
      <c r="D272" s="4" t="s">
        <v>59</v>
      </c>
      <c r="E272" s="4" t="s">
        <v>134</v>
      </c>
      <c r="F272" s="6">
        <v>25000</v>
      </c>
      <c r="G272" s="5">
        <v>41137500</v>
      </c>
      <c r="H272" s="4" t="s">
        <v>310</v>
      </c>
      <c r="I272" s="21">
        <f t="shared" si="19"/>
        <v>2900</v>
      </c>
      <c r="J272" s="21"/>
      <c r="K272" s="9">
        <v>1520</v>
      </c>
      <c r="L272" s="13" t="s">
        <v>862</v>
      </c>
      <c r="M272" s="9">
        <v>2190</v>
      </c>
      <c r="N272" s="13" t="s">
        <v>863</v>
      </c>
      <c r="O272" s="9">
        <v>4990</v>
      </c>
      <c r="P272" s="13" t="s">
        <v>867</v>
      </c>
    </row>
    <row r="273" spans="1:16" x14ac:dyDescent="0.25">
      <c r="C273" s="3"/>
      <c r="F273" s="8"/>
      <c r="G273" s="3"/>
    </row>
    <row r="274" spans="1:16" x14ac:dyDescent="0.25">
      <c r="A274" s="26" t="s">
        <v>311</v>
      </c>
      <c r="B274" s="26"/>
      <c r="C274" s="26"/>
      <c r="D274" s="26"/>
      <c r="E274" s="26"/>
      <c r="F274" s="26"/>
      <c r="G274" s="26"/>
      <c r="H274" s="26"/>
    </row>
    <row r="275" spans="1:16" x14ac:dyDescent="0.25">
      <c r="C275" s="3"/>
      <c r="E275" t="s">
        <v>11</v>
      </c>
      <c r="F275" s="2">
        <v>12000</v>
      </c>
      <c r="G275" s="3"/>
    </row>
    <row r="276" spans="1:16" ht="30" x14ac:dyDescent="0.25">
      <c r="A276" s="4" t="s">
        <v>12</v>
      </c>
      <c r="B276" s="4" t="s">
        <v>13</v>
      </c>
      <c r="C276" s="4" t="s">
        <v>14</v>
      </c>
      <c r="D276" s="4" t="s">
        <v>15</v>
      </c>
      <c r="E276" s="4" t="s">
        <v>16</v>
      </c>
      <c r="F276" s="4" t="s">
        <v>17</v>
      </c>
      <c r="G276" s="4" t="s">
        <v>18</v>
      </c>
      <c r="H276" s="4" t="s">
        <v>19</v>
      </c>
      <c r="I276" s="19" t="s">
        <v>1108</v>
      </c>
      <c r="J276" s="19"/>
    </row>
    <row r="277" spans="1:16" x14ac:dyDescent="0.25">
      <c r="A277" s="4" t="s">
        <v>312</v>
      </c>
      <c r="B277" s="4" t="s">
        <v>25</v>
      </c>
      <c r="C277" s="5">
        <v>299</v>
      </c>
      <c r="D277" s="4" t="s">
        <v>22</v>
      </c>
      <c r="E277" s="4" t="s">
        <v>102</v>
      </c>
      <c r="F277" s="6">
        <v>12000</v>
      </c>
      <c r="G277" s="5">
        <v>3588000</v>
      </c>
      <c r="H277" s="4" t="s">
        <v>313</v>
      </c>
      <c r="I277" s="21">
        <f t="shared" ref="I277:I286" si="20">+(K277+M277+O277)/3</f>
        <v>1270.0966666666666</v>
      </c>
      <c r="J277" s="21"/>
      <c r="K277" s="9">
        <v>1002.29</v>
      </c>
      <c r="L277" s="14" t="s">
        <v>864</v>
      </c>
      <c r="M277" s="9">
        <v>987</v>
      </c>
      <c r="N277" s="13" t="s">
        <v>865</v>
      </c>
      <c r="O277" s="9">
        <v>1821</v>
      </c>
      <c r="P277" s="10" t="s">
        <v>866</v>
      </c>
    </row>
    <row r="278" spans="1:16" x14ac:dyDescent="0.25">
      <c r="A278" s="4" t="s">
        <v>312</v>
      </c>
      <c r="B278" s="4" t="s">
        <v>32</v>
      </c>
      <c r="C278" s="5">
        <v>350</v>
      </c>
      <c r="D278" s="4" t="s">
        <v>29</v>
      </c>
      <c r="E278" s="4" t="s">
        <v>102</v>
      </c>
      <c r="F278" s="6">
        <v>12000</v>
      </c>
      <c r="G278" s="5">
        <v>4200000</v>
      </c>
      <c r="H278" s="4" t="s">
        <v>314</v>
      </c>
      <c r="I278" s="21">
        <f t="shared" si="20"/>
        <v>1270.0966666666666</v>
      </c>
      <c r="J278" s="21"/>
      <c r="K278" s="9">
        <v>1002.29</v>
      </c>
      <c r="L278" s="14" t="s">
        <v>864</v>
      </c>
      <c r="M278" s="9">
        <v>987</v>
      </c>
      <c r="N278" s="13" t="s">
        <v>865</v>
      </c>
      <c r="O278" s="9">
        <v>1821</v>
      </c>
      <c r="P278" s="10" t="s">
        <v>866</v>
      </c>
    </row>
    <row r="279" spans="1:16" x14ac:dyDescent="0.25">
      <c r="A279" s="4" t="s">
        <v>312</v>
      </c>
      <c r="B279" s="4" t="s">
        <v>28</v>
      </c>
      <c r="C279" s="5">
        <v>360</v>
      </c>
      <c r="D279" s="4" t="s">
        <v>22</v>
      </c>
      <c r="E279" s="4" t="s">
        <v>102</v>
      </c>
      <c r="F279" s="6">
        <v>12000</v>
      </c>
      <c r="G279" s="5">
        <v>4320000</v>
      </c>
      <c r="H279" s="4" t="s">
        <v>315</v>
      </c>
      <c r="I279" s="21">
        <f t="shared" si="20"/>
        <v>1270.0966666666666</v>
      </c>
      <c r="J279" s="21"/>
      <c r="K279" s="9">
        <v>1002.29</v>
      </c>
      <c r="L279" s="14" t="s">
        <v>864</v>
      </c>
      <c r="M279" s="9">
        <v>987</v>
      </c>
      <c r="N279" s="13" t="s">
        <v>865</v>
      </c>
      <c r="O279" s="9">
        <v>1821</v>
      </c>
      <c r="P279" s="10" t="s">
        <v>866</v>
      </c>
    </row>
    <row r="280" spans="1:16" x14ac:dyDescent="0.25">
      <c r="A280" s="4" t="s">
        <v>312</v>
      </c>
      <c r="B280" s="4" t="s">
        <v>25</v>
      </c>
      <c r="C280" s="5">
        <v>414.9</v>
      </c>
      <c r="D280" s="4" t="s">
        <v>26</v>
      </c>
      <c r="E280" s="4" t="s">
        <v>316</v>
      </c>
      <c r="F280" s="6">
        <v>100</v>
      </c>
      <c r="G280" s="5">
        <v>41490</v>
      </c>
      <c r="H280" s="4" t="s">
        <v>316</v>
      </c>
      <c r="I280" s="21">
        <f t="shared" si="20"/>
        <v>1270.0966666666666</v>
      </c>
      <c r="J280" s="21"/>
      <c r="K280" s="9">
        <v>1002.29</v>
      </c>
      <c r="L280" s="14" t="s">
        <v>864</v>
      </c>
      <c r="M280" s="9">
        <v>987</v>
      </c>
      <c r="N280" s="13" t="s">
        <v>865</v>
      </c>
      <c r="O280" s="9">
        <v>1821</v>
      </c>
      <c r="P280" s="10" t="s">
        <v>866</v>
      </c>
    </row>
    <row r="281" spans="1:16" x14ac:dyDescent="0.25">
      <c r="A281" s="4" t="s">
        <v>312</v>
      </c>
      <c r="B281" s="4" t="s">
        <v>28</v>
      </c>
      <c r="C281" s="5">
        <v>421</v>
      </c>
      <c r="D281" s="4" t="s">
        <v>29</v>
      </c>
      <c r="E281" s="4" t="s">
        <v>102</v>
      </c>
      <c r="F281" s="6">
        <v>12000</v>
      </c>
      <c r="G281" s="5">
        <v>5052000</v>
      </c>
      <c r="H281" s="4" t="s">
        <v>317</v>
      </c>
      <c r="I281" s="21">
        <f t="shared" si="20"/>
        <v>1270.0966666666666</v>
      </c>
      <c r="J281" s="21"/>
      <c r="K281" s="9">
        <v>1002.29</v>
      </c>
      <c r="L281" s="14" t="s">
        <v>864</v>
      </c>
      <c r="M281" s="9">
        <v>987</v>
      </c>
      <c r="N281" s="13" t="s">
        <v>865</v>
      </c>
      <c r="O281" s="9">
        <v>1821</v>
      </c>
      <c r="P281" s="10" t="s">
        <v>866</v>
      </c>
    </row>
    <row r="282" spans="1:16" x14ac:dyDescent="0.25">
      <c r="A282" s="4" t="s">
        <v>312</v>
      </c>
      <c r="B282" s="4" t="s">
        <v>28</v>
      </c>
      <c r="C282" s="5">
        <v>514.5</v>
      </c>
      <c r="D282" s="4" t="s">
        <v>59</v>
      </c>
      <c r="E282" s="4" t="s">
        <v>134</v>
      </c>
      <c r="F282" s="6">
        <v>10000</v>
      </c>
      <c r="G282" s="5">
        <v>5145000</v>
      </c>
      <c r="H282" s="4" t="s">
        <v>318</v>
      </c>
      <c r="I282" s="21">
        <f t="shared" si="20"/>
        <v>1270.0966666666666</v>
      </c>
      <c r="J282" s="21"/>
      <c r="K282" s="9">
        <v>1002.29</v>
      </c>
      <c r="L282" s="14" t="s">
        <v>864</v>
      </c>
      <c r="M282" s="9">
        <v>987</v>
      </c>
      <c r="N282" s="13" t="s">
        <v>865</v>
      </c>
      <c r="O282" s="9">
        <v>1821</v>
      </c>
      <c r="P282" s="10" t="s">
        <v>866</v>
      </c>
    </row>
    <row r="283" spans="1:16" x14ac:dyDescent="0.25">
      <c r="A283" s="4" t="s">
        <v>312</v>
      </c>
      <c r="B283" s="4" t="s">
        <v>28</v>
      </c>
      <c r="C283" s="5">
        <v>522.52</v>
      </c>
      <c r="D283" s="4" t="s">
        <v>26</v>
      </c>
      <c r="E283" s="4" t="s">
        <v>319</v>
      </c>
      <c r="F283" s="6">
        <v>1000</v>
      </c>
      <c r="G283" s="5">
        <v>522520</v>
      </c>
      <c r="H283" s="4" t="s">
        <v>320</v>
      </c>
      <c r="I283" s="21">
        <f t="shared" si="20"/>
        <v>1270.0966666666666</v>
      </c>
      <c r="J283" s="21"/>
      <c r="K283" s="9">
        <v>1002.29</v>
      </c>
      <c r="L283" s="14" t="s">
        <v>864</v>
      </c>
      <c r="M283" s="9">
        <v>987</v>
      </c>
      <c r="N283" s="13" t="s">
        <v>865</v>
      </c>
      <c r="O283" s="9">
        <v>1821</v>
      </c>
      <c r="P283" s="10" t="s">
        <v>866</v>
      </c>
    </row>
    <row r="284" spans="1:16" x14ac:dyDescent="0.25">
      <c r="A284" s="4" t="s">
        <v>312</v>
      </c>
      <c r="B284" s="4" t="s">
        <v>25</v>
      </c>
      <c r="C284" s="5">
        <v>739</v>
      </c>
      <c r="D284" s="4" t="s">
        <v>29</v>
      </c>
      <c r="E284" s="4" t="s">
        <v>115</v>
      </c>
      <c r="F284" s="6">
        <v>5000</v>
      </c>
      <c r="G284" s="5">
        <v>3695000</v>
      </c>
      <c r="H284" s="4" t="s">
        <v>317</v>
      </c>
      <c r="I284" s="21">
        <f t="shared" si="20"/>
        <v>1270.0966666666666</v>
      </c>
      <c r="J284" s="21"/>
      <c r="K284" s="9">
        <v>1002.29</v>
      </c>
      <c r="L284" s="14" t="s">
        <v>864</v>
      </c>
      <c r="M284" s="9">
        <v>987</v>
      </c>
      <c r="N284" s="13" t="s">
        <v>865</v>
      </c>
      <c r="O284" s="9">
        <v>1821</v>
      </c>
      <c r="P284" s="10" t="s">
        <v>866</v>
      </c>
    </row>
    <row r="285" spans="1:16" x14ac:dyDescent="0.25">
      <c r="A285" s="4" t="s">
        <v>312</v>
      </c>
      <c r="B285" s="4" t="s">
        <v>21</v>
      </c>
      <c r="C285" s="5">
        <v>771</v>
      </c>
      <c r="D285" s="4" t="s">
        <v>29</v>
      </c>
      <c r="E285" s="4" t="s">
        <v>115</v>
      </c>
      <c r="F285" s="6">
        <v>12000</v>
      </c>
      <c r="G285" s="5">
        <v>9252000</v>
      </c>
      <c r="H285" s="4" t="s">
        <v>321</v>
      </c>
      <c r="I285" s="21">
        <f t="shared" si="20"/>
        <v>1270.0966666666666</v>
      </c>
      <c r="J285" s="21"/>
      <c r="K285" s="9">
        <v>1002.29</v>
      </c>
      <c r="L285" s="14" t="s">
        <v>864</v>
      </c>
      <c r="M285" s="9">
        <v>987</v>
      </c>
      <c r="N285" s="13" t="s">
        <v>865</v>
      </c>
      <c r="O285" s="9">
        <v>1821</v>
      </c>
      <c r="P285" s="10" t="s">
        <v>866</v>
      </c>
    </row>
    <row r="286" spans="1:16" x14ac:dyDescent="0.25">
      <c r="A286" s="4" t="s">
        <v>312</v>
      </c>
      <c r="B286" s="4" t="s">
        <v>41</v>
      </c>
      <c r="C286" s="5">
        <v>1690</v>
      </c>
      <c r="D286" s="4" t="s">
        <v>29</v>
      </c>
      <c r="E286" s="4" t="s">
        <v>102</v>
      </c>
      <c r="F286" s="6">
        <v>12000</v>
      </c>
      <c r="G286" s="5">
        <v>20280000</v>
      </c>
      <c r="H286" s="4" t="s">
        <v>322</v>
      </c>
      <c r="I286" s="21">
        <f t="shared" si="20"/>
        <v>1865.3333333333333</v>
      </c>
      <c r="J286" s="21"/>
      <c r="K286" s="9">
        <v>1622</v>
      </c>
      <c r="L286" s="14" t="s">
        <v>1146</v>
      </c>
      <c r="M286" s="9">
        <v>1990</v>
      </c>
      <c r="N286" s="13" t="s">
        <v>1147</v>
      </c>
      <c r="O286" s="9">
        <v>1984</v>
      </c>
      <c r="P286" s="10" t="s">
        <v>1148</v>
      </c>
    </row>
    <row r="287" spans="1:16" x14ac:dyDescent="0.25">
      <c r="C287" s="3"/>
      <c r="F287" s="8"/>
      <c r="G287" s="3"/>
    </row>
    <row r="288" spans="1:16" x14ac:dyDescent="0.25">
      <c r="A288" s="26" t="s">
        <v>323</v>
      </c>
      <c r="B288" s="26"/>
      <c r="C288" s="26"/>
      <c r="D288" s="26"/>
      <c r="E288" s="26"/>
      <c r="F288" s="26"/>
      <c r="G288" s="26"/>
      <c r="H288" s="26"/>
    </row>
    <row r="289" spans="1:16" x14ac:dyDescent="0.25">
      <c r="C289" s="3"/>
      <c r="E289" t="s">
        <v>11</v>
      </c>
      <c r="F289" s="2">
        <v>42000</v>
      </c>
      <c r="G289" s="3"/>
    </row>
    <row r="290" spans="1:16" ht="30" x14ac:dyDescent="0.25">
      <c r="A290" s="4" t="s">
        <v>12</v>
      </c>
      <c r="B290" s="4" t="s">
        <v>13</v>
      </c>
      <c r="C290" s="4" t="s">
        <v>14</v>
      </c>
      <c r="D290" s="4" t="s">
        <v>15</v>
      </c>
      <c r="E290" s="4" t="s">
        <v>16</v>
      </c>
      <c r="F290" s="4" t="s">
        <v>17</v>
      </c>
      <c r="G290" s="4" t="s">
        <v>18</v>
      </c>
      <c r="H290" s="4" t="s">
        <v>19</v>
      </c>
      <c r="I290" s="19" t="s">
        <v>1108</v>
      </c>
      <c r="J290" s="19"/>
    </row>
    <row r="291" spans="1:16" x14ac:dyDescent="0.25">
      <c r="A291" s="4" t="s">
        <v>324</v>
      </c>
      <c r="B291" s="4" t="s">
        <v>25</v>
      </c>
      <c r="C291" s="5">
        <v>59</v>
      </c>
      <c r="D291" s="4" t="s">
        <v>22</v>
      </c>
      <c r="E291" s="4" t="s">
        <v>102</v>
      </c>
      <c r="F291" s="6">
        <v>42000</v>
      </c>
      <c r="G291" s="5">
        <v>2478000</v>
      </c>
      <c r="H291" s="4" t="s">
        <v>325</v>
      </c>
      <c r="I291" s="21">
        <f t="shared" ref="I291:I302" si="21">+(K291+M291+O291)/3</f>
        <v>652.25</v>
      </c>
      <c r="J291" s="21"/>
      <c r="K291" s="9">
        <v>380</v>
      </c>
      <c r="L291" s="13" t="s">
        <v>868</v>
      </c>
      <c r="M291" s="9">
        <f t="shared" ref="M291:M302" si="22">1699/4</f>
        <v>424.75</v>
      </c>
      <c r="N291" s="13" t="s">
        <v>869</v>
      </c>
      <c r="O291" s="9">
        <v>1152</v>
      </c>
      <c r="P291" s="10" t="s">
        <v>870</v>
      </c>
    </row>
    <row r="292" spans="1:16" x14ac:dyDescent="0.25">
      <c r="A292" s="4" t="s">
        <v>324</v>
      </c>
      <c r="B292" s="4" t="s">
        <v>32</v>
      </c>
      <c r="C292" s="5">
        <v>67</v>
      </c>
      <c r="D292" s="4" t="s">
        <v>29</v>
      </c>
      <c r="E292" s="4" t="s">
        <v>102</v>
      </c>
      <c r="F292" s="6">
        <v>42000</v>
      </c>
      <c r="G292" s="5">
        <v>2814000</v>
      </c>
      <c r="H292" s="4" t="s">
        <v>326</v>
      </c>
      <c r="I292" s="21">
        <f t="shared" si="21"/>
        <v>652.25</v>
      </c>
      <c r="J292" s="21"/>
      <c r="K292" s="9">
        <v>380</v>
      </c>
      <c r="L292" s="13" t="s">
        <v>868</v>
      </c>
      <c r="M292" s="9">
        <f t="shared" si="22"/>
        <v>424.75</v>
      </c>
      <c r="N292" s="13" t="s">
        <v>869</v>
      </c>
      <c r="O292" s="9">
        <v>1152</v>
      </c>
      <c r="P292" s="10" t="s">
        <v>870</v>
      </c>
    </row>
    <row r="293" spans="1:16" ht="75" x14ac:dyDescent="0.25">
      <c r="A293" s="4" t="s">
        <v>324</v>
      </c>
      <c r="B293" s="4" t="s">
        <v>28</v>
      </c>
      <c r="C293" s="5">
        <v>69</v>
      </c>
      <c r="D293" s="4" t="s">
        <v>29</v>
      </c>
      <c r="E293" s="4" t="s">
        <v>327</v>
      </c>
      <c r="F293" s="6">
        <v>40000</v>
      </c>
      <c r="G293" s="5">
        <v>2760000</v>
      </c>
      <c r="H293" s="7" t="s">
        <v>328</v>
      </c>
      <c r="I293" s="21">
        <f t="shared" si="21"/>
        <v>652.25</v>
      </c>
      <c r="J293" s="21"/>
      <c r="K293" s="9">
        <v>380</v>
      </c>
      <c r="L293" s="13" t="s">
        <v>868</v>
      </c>
      <c r="M293" s="9">
        <f t="shared" si="22"/>
        <v>424.75</v>
      </c>
      <c r="N293" s="13" t="s">
        <v>869</v>
      </c>
      <c r="O293" s="9">
        <v>1152</v>
      </c>
      <c r="P293" s="10" t="s">
        <v>870</v>
      </c>
    </row>
    <row r="294" spans="1:16" x14ac:dyDescent="0.25">
      <c r="A294" s="4" t="s">
        <v>324</v>
      </c>
      <c r="B294" s="4" t="s">
        <v>21</v>
      </c>
      <c r="C294" s="5">
        <v>74</v>
      </c>
      <c r="D294" s="4" t="s">
        <v>29</v>
      </c>
      <c r="E294" s="4" t="s">
        <v>102</v>
      </c>
      <c r="F294" s="6">
        <v>42000</v>
      </c>
      <c r="G294" s="5">
        <v>3108000</v>
      </c>
      <c r="H294" s="4" t="s">
        <v>326</v>
      </c>
      <c r="I294" s="21">
        <f t="shared" si="21"/>
        <v>652.25</v>
      </c>
      <c r="J294" s="21"/>
      <c r="K294" s="9">
        <v>380</v>
      </c>
      <c r="L294" s="13" t="s">
        <v>868</v>
      </c>
      <c r="M294" s="9">
        <f t="shared" si="22"/>
        <v>424.75</v>
      </c>
      <c r="N294" s="13" t="s">
        <v>869</v>
      </c>
      <c r="O294" s="9">
        <v>1152</v>
      </c>
      <c r="P294" s="10" t="s">
        <v>870</v>
      </c>
    </row>
    <row r="295" spans="1:16" x14ac:dyDescent="0.25">
      <c r="A295" s="4" t="s">
        <v>324</v>
      </c>
      <c r="B295" s="4" t="s">
        <v>28</v>
      </c>
      <c r="C295" s="5">
        <v>75</v>
      </c>
      <c r="D295" s="4" t="s">
        <v>22</v>
      </c>
      <c r="E295" s="4" t="s">
        <v>102</v>
      </c>
      <c r="F295" s="6">
        <v>42000</v>
      </c>
      <c r="G295" s="5">
        <v>3150000</v>
      </c>
      <c r="H295" s="4" t="s">
        <v>329</v>
      </c>
      <c r="I295" s="21">
        <f t="shared" si="21"/>
        <v>652.25</v>
      </c>
      <c r="J295" s="21"/>
      <c r="K295" s="9">
        <v>380</v>
      </c>
      <c r="L295" s="13" t="s">
        <v>868</v>
      </c>
      <c r="M295" s="9">
        <f t="shared" si="22"/>
        <v>424.75</v>
      </c>
      <c r="N295" s="13" t="s">
        <v>869</v>
      </c>
      <c r="O295" s="9">
        <v>1152</v>
      </c>
      <c r="P295" s="10" t="s">
        <v>870</v>
      </c>
    </row>
    <row r="296" spans="1:16" ht="105" x14ac:dyDescent="0.25">
      <c r="A296" s="4" t="s">
        <v>324</v>
      </c>
      <c r="B296" s="4" t="s">
        <v>25</v>
      </c>
      <c r="C296" s="5">
        <v>86.33</v>
      </c>
      <c r="D296" s="4" t="s">
        <v>26</v>
      </c>
      <c r="E296" s="4" t="s">
        <v>330</v>
      </c>
      <c r="F296" s="6">
        <v>200</v>
      </c>
      <c r="G296" s="5">
        <v>17266</v>
      </c>
      <c r="H296" s="7" t="s">
        <v>331</v>
      </c>
      <c r="I296" s="21">
        <f t="shared" si="21"/>
        <v>652.25</v>
      </c>
      <c r="J296" s="21"/>
      <c r="K296" s="9">
        <v>380</v>
      </c>
      <c r="L296" s="13" t="s">
        <v>868</v>
      </c>
      <c r="M296" s="9">
        <f t="shared" si="22"/>
        <v>424.75</v>
      </c>
      <c r="N296" s="13" t="s">
        <v>869</v>
      </c>
      <c r="O296" s="9">
        <v>1152</v>
      </c>
      <c r="P296" s="10" t="s">
        <v>870</v>
      </c>
    </row>
    <row r="297" spans="1:16" x14ac:dyDescent="0.25">
      <c r="A297" s="4" t="s">
        <v>324</v>
      </c>
      <c r="B297" s="4" t="s">
        <v>32</v>
      </c>
      <c r="C297" s="5">
        <v>90</v>
      </c>
      <c r="D297" s="4" t="s">
        <v>22</v>
      </c>
      <c r="E297" s="4" t="s">
        <v>332</v>
      </c>
      <c r="F297" s="6">
        <v>42000</v>
      </c>
      <c r="G297" s="5">
        <v>3780000</v>
      </c>
      <c r="H297" s="4" t="s">
        <v>333</v>
      </c>
      <c r="I297" s="21">
        <f t="shared" si="21"/>
        <v>652.25</v>
      </c>
      <c r="J297" s="21"/>
      <c r="K297" s="9">
        <v>380</v>
      </c>
      <c r="L297" s="13" t="s">
        <v>868</v>
      </c>
      <c r="M297" s="9">
        <f t="shared" si="22"/>
        <v>424.75</v>
      </c>
      <c r="N297" s="13" t="s">
        <v>869</v>
      </c>
      <c r="O297" s="9">
        <v>1152</v>
      </c>
      <c r="P297" s="10" t="s">
        <v>870</v>
      </c>
    </row>
    <row r="298" spans="1:16" x14ac:dyDescent="0.25">
      <c r="A298" s="4" t="s">
        <v>324</v>
      </c>
      <c r="B298" s="4" t="s">
        <v>25</v>
      </c>
      <c r="C298" s="5">
        <v>94</v>
      </c>
      <c r="D298" s="4" t="s">
        <v>29</v>
      </c>
      <c r="E298" s="4" t="s">
        <v>102</v>
      </c>
      <c r="F298" s="6">
        <v>42000</v>
      </c>
      <c r="G298" s="5">
        <v>3948000</v>
      </c>
      <c r="H298" s="4" t="s">
        <v>334</v>
      </c>
      <c r="I298" s="21">
        <f t="shared" si="21"/>
        <v>652.25</v>
      </c>
      <c r="J298" s="21"/>
      <c r="K298" s="9">
        <v>380</v>
      </c>
      <c r="L298" s="13" t="s">
        <v>868</v>
      </c>
      <c r="M298" s="9">
        <f t="shared" si="22"/>
        <v>424.75</v>
      </c>
      <c r="N298" s="13" t="s">
        <v>869</v>
      </c>
      <c r="O298" s="9">
        <v>1152</v>
      </c>
      <c r="P298" s="10" t="s">
        <v>870</v>
      </c>
    </row>
    <row r="299" spans="1:16" ht="90" x14ac:dyDescent="0.25">
      <c r="A299" s="4" t="s">
        <v>324</v>
      </c>
      <c r="B299" s="4" t="s">
        <v>28</v>
      </c>
      <c r="C299" s="5">
        <v>109.52</v>
      </c>
      <c r="D299" s="4" t="s">
        <v>26</v>
      </c>
      <c r="E299" s="4" t="s">
        <v>335</v>
      </c>
      <c r="F299" s="6">
        <v>3500</v>
      </c>
      <c r="G299" s="5">
        <v>383320</v>
      </c>
      <c r="H299" s="7" t="s">
        <v>336</v>
      </c>
      <c r="I299" s="21">
        <f t="shared" si="21"/>
        <v>652.25</v>
      </c>
      <c r="J299" s="21"/>
      <c r="K299" s="9">
        <v>380</v>
      </c>
      <c r="L299" s="13" t="s">
        <v>868</v>
      </c>
      <c r="M299" s="9">
        <f t="shared" si="22"/>
        <v>424.75</v>
      </c>
      <c r="N299" s="13" t="s">
        <v>869</v>
      </c>
      <c r="O299" s="9">
        <v>1152</v>
      </c>
      <c r="P299" s="10" t="s">
        <v>870</v>
      </c>
    </row>
    <row r="300" spans="1:16" ht="90" x14ac:dyDescent="0.25">
      <c r="A300" s="4" t="s">
        <v>324</v>
      </c>
      <c r="B300" s="4" t="s">
        <v>28</v>
      </c>
      <c r="C300" s="5">
        <v>120</v>
      </c>
      <c r="D300" s="4" t="s">
        <v>337</v>
      </c>
      <c r="E300" s="4" t="s">
        <v>338</v>
      </c>
      <c r="F300" s="6">
        <v>42000</v>
      </c>
      <c r="G300" s="5">
        <v>5040000</v>
      </c>
      <c r="H300" s="7" t="s">
        <v>339</v>
      </c>
      <c r="I300" s="21">
        <f t="shared" si="21"/>
        <v>652.25</v>
      </c>
      <c r="J300" s="21"/>
      <c r="K300" s="9">
        <v>380</v>
      </c>
      <c r="L300" s="13" t="s">
        <v>868</v>
      </c>
      <c r="M300" s="9">
        <f t="shared" si="22"/>
        <v>424.75</v>
      </c>
      <c r="N300" s="13" t="s">
        <v>869</v>
      </c>
      <c r="O300" s="9">
        <v>1152</v>
      </c>
      <c r="P300" s="10" t="s">
        <v>870</v>
      </c>
    </row>
    <row r="301" spans="1:16" x14ac:dyDescent="0.25">
      <c r="A301" s="4" t="s">
        <v>324</v>
      </c>
      <c r="B301" s="4" t="s">
        <v>28</v>
      </c>
      <c r="C301" s="5">
        <v>121</v>
      </c>
      <c r="D301" s="4" t="s">
        <v>59</v>
      </c>
      <c r="E301" s="4" t="s">
        <v>134</v>
      </c>
      <c r="F301" s="6">
        <v>35000</v>
      </c>
      <c r="G301" s="5">
        <v>4235000</v>
      </c>
      <c r="H301" s="4" t="s">
        <v>340</v>
      </c>
      <c r="I301" s="21">
        <f t="shared" si="21"/>
        <v>652.25</v>
      </c>
      <c r="J301" s="21"/>
      <c r="K301" s="9">
        <v>380</v>
      </c>
      <c r="L301" s="13" t="s">
        <v>868</v>
      </c>
      <c r="M301" s="9">
        <f t="shared" si="22"/>
        <v>424.75</v>
      </c>
      <c r="N301" s="13" t="s">
        <v>869</v>
      </c>
      <c r="O301" s="9">
        <v>1152</v>
      </c>
      <c r="P301" s="10" t="s">
        <v>870</v>
      </c>
    </row>
    <row r="302" spans="1:16" x14ac:dyDescent="0.25">
      <c r="A302" s="4" t="s">
        <v>324</v>
      </c>
      <c r="B302" s="4" t="s">
        <v>41</v>
      </c>
      <c r="C302" s="5">
        <v>128</v>
      </c>
      <c r="D302" s="4" t="s">
        <v>29</v>
      </c>
      <c r="E302" s="4" t="s">
        <v>102</v>
      </c>
      <c r="F302" s="6">
        <v>42000</v>
      </c>
      <c r="G302" s="5">
        <v>5376000</v>
      </c>
      <c r="H302" s="4" t="s">
        <v>341</v>
      </c>
      <c r="I302" s="21">
        <f t="shared" si="21"/>
        <v>652.25</v>
      </c>
      <c r="J302" s="21"/>
      <c r="K302" s="9">
        <v>380</v>
      </c>
      <c r="L302" s="13" t="s">
        <v>868</v>
      </c>
      <c r="M302" s="9">
        <f t="shared" si="22"/>
        <v>424.75</v>
      </c>
      <c r="N302" s="13" t="s">
        <v>869</v>
      </c>
      <c r="O302" s="9">
        <v>1152</v>
      </c>
      <c r="P302" s="10" t="s">
        <v>870</v>
      </c>
    </row>
    <row r="303" spans="1:16" x14ac:dyDescent="0.25">
      <c r="C303" s="3"/>
      <c r="F303" s="8"/>
      <c r="G303" s="3"/>
    </row>
    <row r="304" spans="1:16" x14ac:dyDescent="0.25">
      <c r="A304" s="26" t="s">
        <v>342</v>
      </c>
      <c r="B304" s="26"/>
      <c r="C304" s="26"/>
      <c r="D304" s="26"/>
      <c r="E304" s="26"/>
      <c r="F304" s="26"/>
      <c r="G304" s="26"/>
      <c r="H304" s="26"/>
    </row>
    <row r="305" spans="1:16" x14ac:dyDescent="0.25">
      <c r="C305" s="3"/>
      <c r="E305" t="s">
        <v>11</v>
      </c>
      <c r="F305" s="2">
        <v>12000</v>
      </c>
      <c r="G305" s="3"/>
    </row>
    <row r="306" spans="1:16" ht="30" x14ac:dyDescent="0.25">
      <c r="A306" s="4" t="s">
        <v>12</v>
      </c>
      <c r="B306" s="4" t="s">
        <v>13</v>
      </c>
      <c r="C306" s="4" t="s">
        <v>14</v>
      </c>
      <c r="D306" s="4" t="s">
        <v>15</v>
      </c>
      <c r="E306" s="4" t="s">
        <v>16</v>
      </c>
      <c r="F306" s="4" t="s">
        <v>17</v>
      </c>
      <c r="G306" s="4" t="s">
        <v>18</v>
      </c>
      <c r="H306" s="4" t="s">
        <v>19</v>
      </c>
      <c r="I306" s="19" t="s">
        <v>1108</v>
      </c>
      <c r="J306" s="19"/>
    </row>
    <row r="307" spans="1:16" x14ac:dyDescent="0.25">
      <c r="A307" s="4" t="s">
        <v>343</v>
      </c>
      <c r="B307" s="4" t="s">
        <v>25</v>
      </c>
      <c r="C307" s="5">
        <v>325</v>
      </c>
      <c r="D307" s="4" t="s">
        <v>22</v>
      </c>
      <c r="E307" s="4" t="s">
        <v>344</v>
      </c>
      <c r="F307" s="6">
        <v>12000</v>
      </c>
      <c r="G307" s="5">
        <v>3900000</v>
      </c>
      <c r="H307" s="4" t="s">
        <v>345</v>
      </c>
      <c r="I307" s="21">
        <f t="shared" ref="I307:I319" si="23">+(K307+M307+O307)/3</f>
        <v>751.55555555555554</v>
      </c>
      <c r="J307" s="21"/>
      <c r="K307" s="9">
        <f t="shared" ref="K307:K319" si="24">11900/12</f>
        <v>991.66666666666663</v>
      </c>
      <c r="L307" s="13" t="s">
        <v>871</v>
      </c>
      <c r="M307" s="9">
        <f t="shared" ref="M307:M319" si="25">7356/12</f>
        <v>613</v>
      </c>
      <c r="N307" s="13" t="s">
        <v>872</v>
      </c>
      <c r="O307" s="9">
        <v>650</v>
      </c>
      <c r="P307" s="10" t="s">
        <v>873</v>
      </c>
    </row>
    <row r="308" spans="1:16" x14ac:dyDescent="0.25">
      <c r="A308" s="4" t="s">
        <v>343</v>
      </c>
      <c r="B308" s="4" t="s">
        <v>28</v>
      </c>
      <c r="C308" s="5">
        <v>429</v>
      </c>
      <c r="D308" s="4" t="s">
        <v>22</v>
      </c>
      <c r="E308" s="4" t="s">
        <v>102</v>
      </c>
      <c r="F308" s="6">
        <v>12000</v>
      </c>
      <c r="G308" s="5">
        <v>5148000</v>
      </c>
      <c r="H308" s="4" t="s">
        <v>346</v>
      </c>
      <c r="I308" s="21">
        <f t="shared" si="23"/>
        <v>751.55555555555554</v>
      </c>
      <c r="J308" s="21"/>
      <c r="K308" s="9">
        <f t="shared" si="24"/>
        <v>991.66666666666663</v>
      </c>
      <c r="L308" s="13" t="s">
        <v>871</v>
      </c>
      <c r="M308" s="9">
        <f t="shared" si="25"/>
        <v>613</v>
      </c>
      <c r="N308" s="13" t="s">
        <v>872</v>
      </c>
      <c r="O308" s="9">
        <v>650</v>
      </c>
      <c r="P308" s="10" t="s">
        <v>873</v>
      </c>
    </row>
    <row r="309" spans="1:16" x14ac:dyDescent="0.25">
      <c r="A309" s="4" t="s">
        <v>343</v>
      </c>
      <c r="B309" s="4" t="s">
        <v>41</v>
      </c>
      <c r="C309" s="5">
        <v>465</v>
      </c>
      <c r="D309" s="4" t="s">
        <v>29</v>
      </c>
      <c r="E309" s="4" t="s">
        <v>102</v>
      </c>
      <c r="F309" s="6">
        <v>12000</v>
      </c>
      <c r="G309" s="5">
        <v>5580000</v>
      </c>
      <c r="H309" s="4" t="s">
        <v>347</v>
      </c>
      <c r="I309" s="21">
        <f t="shared" si="23"/>
        <v>751.55555555555554</v>
      </c>
      <c r="J309" s="21"/>
      <c r="K309" s="9">
        <f t="shared" si="24"/>
        <v>991.66666666666663</v>
      </c>
      <c r="L309" s="13" t="s">
        <v>871</v>
      </c>
      <c r="M309" s="9">
        <f t="shared" si="25"/>
        <v>613</v>
      </c>
      <c r="N309" s="13" t="s">
        <v>872</v>
      </c>
      <c r="O309" s="9">
        <v>650</v>
      </c>
      <c r="P309" s="10" t="s">
        <v>873</v>
      </c>
    </row>
    <row r="310" spans="1:16" x14ac:dyDescent="0.25">
      <c r="A310" s="4" t="s">
        <v>343</v>
      </c>
      <c r="B310" s="4" t="s">
        <v>57</v>
      </c>
      <c r="C310" s="5">
        <v>465</v>
      </c>
      <c r="D310" s="4" t="s">
        <v>29</v>
      </c>
      <c r="E310" s="4" t="s">
        <v>102</v>
      </c>
      <c r="F310" s="6">
        <v>12000</v>
      </c>
      <c r="G310" s="5">
        <v>5580000</v>
      </c>
      <c r="H310" s="4" t="s">
        <v>348</v>
      </c>
      <c r="I310" s="21">
        <f t="shared" si="23"/>
        <v>751.55555555555554</v>
      </c>
      <c r="J310" s="21"/>
      <c r="K310" s="9">
        <f t="shared" si="24"/>
        <v>991.66666666666663</v>
      </c>
      <c r="L310" s="13" t="s">
        <v>871</v>
      </c>
      <c r="M310" s="9">
        <f t="shared" si="25"/>
        <v>613</v>
      </c>
      <c r="N310" s="13" t="s">
        <v>872</v>
      </c>
      <c r="O310" s="9">
        <v>650</v>
      </c>
      <c r="P310" s="10" t="s">
        <v>873</v>
      </c>
    </row>
    <row r="311" spans="1:16" ht="120" x14ac:dyDescent="0.25">
      <c r="A311" s="4" t="s">
        <v>343</v>
      </c>
      <c r="B311" s="4" t="s">
        <v>28</v>
      </c>
      <c r="C311" s="5">
        <v>495</v>
      </c>
      <c r="D311" s="4" t="s">
        <v>81</v>
      </c>
      <c r="E311" s="4" t="s">
        <v>102</v>
      </c>
      <c r="F311" s="6">
        <v>12000</v>
      </c>
      <c r="G311" s="5">
        <v>5940000</v>
      </c>
      <c r="H311" s="7" t="s">
        <v>349</v>
      </c>
      <c r="I311" s="21">
        <f t="shared" si="23"/>
        <v>751.55555555555554</v>
      </c>
      <c r="J311" s="21"/>
      <c r="K311" s="9">
        <f t="shared" si="24"/>
        <v>991.66666666666663</v>
      </c>
      <c r="L311" s="13" t="s">
        <v>871</v>
      </c>
      <c r="M311" s="9">
        <f t="shared" si="25"/>
        <v>613</v>
      </c>
      <c r="N311" s="13" t="s">
        <v>872</v>
      </c>
      <c r="O311" s="9">
        <v>650</v>
      </c>
      <c r="P311" s="10" t="s">
        <v>873</v>
      </c>
    </row>
    <row r="312" spans="1:16" ht="105" x14ac:dyDescent="0.25">
      <c r="A312" s="4" t="s">
        <v>343</v>
      </c>
      <c r="B312" s="4" t="s">
        <v>32</v>
      </c>
      <c r="C312" s="5">
        <v>505</v>
      </c>
      <c r="D312" s="4" t="s">
        <v>29</v>
      </c>
      <c r="E312" s="4" t="s">
        <v>102</v>
      </c>
      <c r="F312" s="6">
        <v>12000</v>
      </c>
      <c r="G312" s="5">
        <v>6060000</v>
      </c>
      <c r="H312" s="7" t="s">
        <v>350</v>
      </c>
      <c r="I312" s="21">
        <f t="shared" si="23"/>
        <v>751.55555555555554</v>
      </c>
      <c r="J312" s="21"/>
      <c r="K312" s="9">
        <f t="shared" si="24"/>
        <v>991.66666666666663</v>
      </c>
      <c r="L312" s="13" t="s">
        <v>871</v>
      </c>
      <c r="M312" s="9">
        <f t="shared" si="25"/>
        <v>613</v>
      </c>
      <c r="N312" s="13" t="s">
        <v>872</v>
      </c>
      <c r="O312" s="9">
        <v>650</v>
      </c>
      <c r="P312" s="10" t="s">
        <v>873</v>
      </c>
    </row>
    <row r="313" spans="1:16" ht="105" x14ac:dyDescent="0.25">
      <c r="A313" s="4" t="s">
        <v>343</v>
      </c>
      <c r="B313" s="4" t="s">
        <v>21</v>
      </c>
      <c r="C313" s="5">
        <v>505</v>
      </c>
      <c r="D313" s="4" t="s">
        <v>29</v>
      </c>
      <c r="E313" s="4" t="s">
        <v>102</v>
      </c>
      <c r="F313" s="6">
        <v>12000</v>
      </c>
      <c r="G313" s="5">
        <v>6060000</v>
      </c>
      <c r="H313" s="7" t="s">
        <v>351</v>
      </c>
      <c r="I313" s="21">
        <f t="shared" si="23"/>
        <v>751.55555555555554</v>
      </c>
      <c r="J313" s="21"/>
      <c r="K313" s="9">
        <f t="shared" si="24"/>
        <v>991.66666666666663</v>
      </c>
      <c r="L313" s="13" t="s">
        <v>871</v>
      </c>
      <c r="M313" s="9">
        <f t="shared" si="25"/>
        <v>613</v>
      </c>
      <c r="N313" s="13" t="s">
        <v>872</v>
      </c>
      <c r="O313" s="9">
        <v>650</v>
      </c>
      <c r="P313" s="10" t="s">
        <v>873</v>
      </c>
    </row>
    <row r="314" spans="1:16" x14ac:dyDescent="0.25">
      <c r="A314" s="4" t="s">
        <v>343</v>
      </c>
      <c r="B314" s="4" t="s">
        <v>28</v>
      </c>
      <c r="C314" s="5">
        <v>523</v>
      </c>
      <c r="D314" s="4" t="s">
        <v>29</v>
      </c>
      <c r="E314" s="4" t="s">
        <v>352</v>
      </c>
      <c r="F314" s="6">
        <v>12000</v>
      </c>
      <c r="G314" s="5">
        <v>6276000</v>
      </c>
      <c r="H314" s="4" t="s">
        <v>353</v>
      </c>
      <c r="I314" s="21">
        <f t="shared" si="23"/>
        <v>751.55555555555554</v>
      </c>
      <c r="J314" s="21"/>
      <c r="K314" s="9">
        <f t="shared" si="24"/>
        <v>991.66666666666663</v>
      </c>
      <c r="L314" s="13" t="s">
        <v>871</v>
      </c>
      <c r="M314" s="9">
        <f t="shared" si="25"/>
        <v>613</v>
      </c>
      <c r="N314" s="13" t="s">
        <v>872</v>
      </c>
      <c r="O314" s="9">
        <v>650</v>
      </c>
      <c r="P314" s="10" t="s">
        <v>873</v>
      </c>
    </row>
    <row r="315" spans="1:16" ht="120" x14ac:dyDescent="0.25">
      <c r="A315" s="4" t="s">
        <v>343</v>
      </c>
      <c r="B315" s="4" t="s">
        <v>25</v>
      </c>
      <c r="C315" s="5">
        <v>523</v>
      </c>
      <c r="D315" s="4" t="s">
        <v>29</v>
      </c>
      <c r="E315" s="4" t="s">
        <v>352</v>
      </c>
      <c r="F315" s="6">
        <v>12000</v>
      </c>
      <c r="G315" s="5">
        <v>6276000</v>
      </c>
      <c r="H315" s="7" t="s">
        <v>354</v>
      </c>
      <c r="I315" s="21">
        <f t="shared" si="23"/>
        <v>751.55555555555554</v>
      </c>
      <c r="J315" s="21"/>
      <c r="K315" s="9">
        <f t="shared" si="24"/>
        <v>991.66666666666663</v>
      </c>
      <c r="L315" s="13" t="s">
        <v>871</v>
      </c>
      <c r="M315" s="9">
        <f t="shared" si="25"/>
        <v>613</v>
      </c>
      <c r="N315" s="13" t="s">
        <v>872</v>
      </c>
      <c r="O315" s="9">
        <v>650</v>
      </c>
      <c r="P315" s="10" t="s">
        <v>873</v>
      </c>
    </row>
    <row r="316" spans="1:16" x14ac:dyDescent="0.25">
      <c r="A316" s="4" t="s">
        <v>343</v>
      </c>
      <c r="B316" s="4" t="s">
        <v>63</v>
      </c>
      <c r="C316" s="5">
        <v>539</v>
      </c>
      <c r="D316" s="4" t="s">
        <v>29</v>
      </c>
      <c r="E316" s="4" t="s">
        <v>352</v>
      </c>
      <c r="F316" s="6">
        <v>12000</v>
      </c>
      <c r="G316" s="5">
        <v>6468000</v>
      </c>
      <c r="H316" s="4" t="s">
        <v>347</v>
      </c>
      <c r="I316" s="21">
        <f t="shared" si="23"/>
        <v>751.55555555555554</v>
      </c>
      <c r="J316" s="21"/>
      <c r="K316" s="9">
        <f t="shared" si="24"/>
        <v>991.66666666666663</v>
      </c>
      <c r="L316" s="13" t="s">
        <v>871</v>
      </c>
      <c r="M316" s="9">
        <f t="shared" si="25"/>
        <v>613</v>
      </c>
      <c r="N316" s="13" t="s">
        <v>872</v>
      </c>
      <c r="O316" s="9">
        <v>650</v>
      </c>
      <c r="P316" s="10" t="s">
        <v>873</v>
      </c>
    </row>
    <row r="317" spans="1:16" x14ac:dyDescent="0.25">
      <c r="A317" s="4" t="s">
        <v>343</v>
      </c>
      <c r="B317" s="4" t="s">
        <v>147</v>
      </c>
      <c r="C317" s="5">
        <v>539</v>
      </c>
      <c r="D317" s="4" t="s">
        <v>29</v>
      </c>
      <c r="E317" s="4" t="s">
        <v>352</v>
      </c>
      <c r="F317" s="6">
        <v>12000</v>
      </c>
      <c r="G317" s="5">
        <v>6468000</v>
      </c>
      <c r="H317" s="4" t="s">
        <v>348</v>
      </c>
      <c r="I317" s="21">
        <f t="shared" si="23"/>
        <v>751.55555555555554</v>
      </c>
      <c r="J317" s="21"/>
      <c r="K317" s="9">
        <f t="shared" si="24"/>
        <v>991.66666666666663</v>
      </c>
      <c r="L317" s="13" t="s">
        <v>871</v>
      </c>
      <c r="M317" s="9">
        <f t="shared" si="25"/>
        <v>613</v>
      </c>
      <c r="N317" s="13" t="s">
        <v>872</v>
      </c>
      <c r="O317" s="9">
        <v>650</v>
      </c>
      <c r="P317" s="10" t="s">
        <v>873</v>
      </c>
    </row>
    <row r="318" spans="1:16" x14ac:dyDescent="0.25">
      <c r="A318" s="4" t="s">
        <v>343</v>
      </c>
      <c r="B318" s="4" t="s">
        <v>25</v>
      </c>
      <c r="C318" s="5">
        <v>587.80999999999995</v>
      </c>
      <c r="D318" s="4" t="s">
        <v>26</v>
      </c>
      <c r="E318" s="4" t="s">
        <v>355</v>
      </c>
      <c r="F318" s="6">
        <v>500</v>
      </c>
      <c r="G318" s="5">
        <v>293905</v>
      </c>
      <c r="H318" s="4" t="s">
        <v>355</v>
      </c>
      <c r="I318" s="21">
        <f t="shared" si="23"/>
        <v>751.55555555555554</v>
      </c>
      <c r="J318" s="21"/>
      <c r="K318" s="9">
        <f t="shared" si="24"/>
        <v>991.66666666666663</v>
      </c>
      <c r="L318" s="13" t="s">
        <v>871</v>
      </c>
      <c r="M318" s="9">
        <f t="shared" si="25"/>
        <v>613</v>
      </c>
      <c r="N318" s="13" t="s">
        <v>872</v>
      </c>
      <c r="O318" s="9">
        <v>650</v>
      </c>
      <c r="P318" s="10" t="s">
        <v>873</v>
      </c>
    </row>
    <row r="319" spans="1:16" x14ac:dyDescent="0.25">
      <c r="A319" s="4" t="s">
        <v>343</v>
      </c>
      <c r="B319" s="4" t="s">
        <v>28</v>
      </c>
      <c r="C319" s="5">
        <v>705.82</v>
      </c>
      <c r="D319" s="4" t="s">
        <v>26</v>
      </c>
      <c r="E319" s="4" t="s">
        <v>356</v>
      </c>
      <c r="F319" s="6">
        <v>1000</v>
      </c>
      <c r="G319" s="5">
        <v>705820</v>
      </c>
      <c r="H319" s="4" t="s">
        <v>356</v>
      </c>
      <c r="I319" s="21">
        <f t="shared" si="23"/>
        <v>751.55555555555554</v>
      </c>
      <c r="J319" s="21"/>
      <c r="K319" s="9">
        <f t="shared" si="24"/>
        <v>991.66666666666663</v>
      </c>
      <c r="L319" s="13" t="s">
        <v>871</v>
      </c>
      <c r="M319" s="9">
        <f t="shared" si="25"/>
        <v>613</v>
      </c>
      <c r="N319" s="13" t="s">
        <v>872</v>
      </c>
      <c r="O319" s="9">
        <v>650</v>
      </c>
      <c r="P319" s="10" t="s">
        <v>873</v>
      </c>
    </row>
    <row r="320" spans="1:16" x14ac:dyDescent="0.25">
      <c r="C320" s="3"/>
      <c r="F320" s="8"/>
      <c r="G320" s="3"/>
    </row>
    <row r="321" spans="1:16" x14ac:dyDescent="0.25">
      <c r="A321" s="26" t="s">
        <v>357</v>
      </c>
      <c r="B321" s="26"/>
      <c r="C321" s="26"/>
      <c r="D321" s="26"/>
      <c r="E321" s="26"/>
      <c r="F321" s="26"/>
      <c r="G321" s="26"/>
      <c r="H321" s="26"/>
    </row>
    <row r="322" spans="1:16" x14ac:dyDescent="0.25">
      <c r="C322" s="3"/>
      <c r="E322" t="s">
        <v>11</v>
      </c>
      <c r="F322" s="2">
        <v>18000</v>
      </c>
      <c r="G322" s="3"/>
    </row>
    <row r="323" spans="1:16" ht="30" x14ac:dyDescent="0.25">
      <c r="A323" s="4" t="s">
        <v>12</v>
      </c>
      <c r="B323" s="4" t="s">
        <v>13</v>
      </c>
      <c r="C323" s="4" t="s">
        <v>14</v>
      </c>
      <c r="D323" s="4" t="s">
        <v>15</v>
      </c>
      <c r="E323" s="4" t="s">
        <v>16</v>
      </c>
      <c r="F323" s="4" t="s">
        <v>17</v>
      </c>
      <c r="G323" s="4" t="s">
        <v>18</v>
      </c>
      <c r="H323" s="4" t="s">
        <v>19</v>
      </c>
      <c r="I323" s="19" t="s">
        <v>1108</v>
      </c>
      <c r="J323" s="19"/>
    </row>
    <row r="324" spans="1:16" x14ac:dyDescent="0.25">
      <c r="A324" s="4" t="s">
        <v>358</v>
      </c>
      <c r="B324" s="4" t="s">
        <v>21</v>
      </c>
      <c r="C324" s="5">
        <v>130</v>
      </c>
      <c r="D324" s="4" t="s">
        <v>22</v>
      </c>
      <c r="E324" s="4" t="s">
        <v>359</v>
      </c>
      <c r="F324" s="6">
        <v>18000</v>
      </c>
      <c r="G324" s="5">
        <v>2340000</v>
      </c>
      <c r="H324" s="4" t="s">
        <v>360</v>
      </c>
      <c r="I324" s="21">
        <f t="shared" ref="I324:I343" si="26">+(K324+M324+O324)/3</f>
        <v>633</v>
      </c>
      <c r="J324" s="21"/>
      <c r="K324" s="16">
        <v>750</v>
      </c>
      <c r="L324" s="13" t="s">
        <v>874</v>
      </c>
      <c r="M324" s="16">
        <v>650</v>
      </c>
      <c r="N324" s="13" t="s">
        <v>875</v>
      </c>
      <c r="O324" s="16">
        <v>499</v>
      </c>
      <c r="P324" s="10" t="s">
        <v>876</v>
      </c>
    </row>
    <row r="325" spans="1:16" x14ac:dyDescent="0.25">
      <c r="A325" s="4" t="s">
        <v>358</v>
      </c>
      <c r="B325" s="4" t="s">
        <v>197</v>
      </c>
      <c r="C325" s="5">
        <v>199</v>
      </c>
      <c r="D325" s="4" t="s">
        <v>29</v>
      </c>
      <c r="E325" s="4" t="s">
        <v>102</v>
      </c>
      <c r="F325" s="6">
        <v>18000</v>
      </c>
      <c r="G325" s="5">
        <v>3582000</v>
      </c>
      <c r="H325" s="4" t="s">
        <v>361</v>
      </c>
      <c r="I325" s="21">
        <f t="shared" si="26"/>
        <v>633</v>
      </c>
      <c r="J325" s="21"/>
      <c r="K325" s="16">
        <v>750</v>
      </c>
      <c r="L325" s="13" t="s">
        <v>874</v>
      </c>
      <c r="M325" s="16">
        <v>650</v>
      </c>
      <c r="N325" s="13" t="s">
        <v>875</v>
      </c>
      <c r="O325" s="16">
        <v>499</v>
      </c>
      <c r="P325" s="10" t="s">
        <v>876</v>
      </c>
    </row>
    <row r="326" spans="1:16" x14ac:dyDescent="0.25">
      <c r="A326" s="4" t="s">
        <v>358</v>
      </c>
      <c r="B326" s="4" t="s">
        <v>230</v>
      </c>
      <c r="C326" s="5">
        <v>199</v>
      </c>
      <c r="D326" s="4" t="s">
        <v>29</v>
      </c>
      <c r="E326" s="4" t="s">
        <v>102</v>
      </c>
      <c r="F326" s="6">
        <v>18000</v>
      </c>
      <c r="G326" s="5">
        <v>3582000</v>
      </c>
      <c r="H326" s="4" t="s">
        <v>362</v>
      </c>
      <c r="I326" s="21">
        <f t="shared" si="26"/>
        <v>633</v>
      </c>
      <c r="J326" s="21"/>
      <c r="K326" s="16">
        <v>750</v>
      </c>
      <c r="L326" s="13" t="s">
        <v>874</v>
      </c>
      <c r="M326" s="16">
        <v>650</v>
      </c>
      <c r="N326" s="13" t="s">
        <v>875</v>
      </c>
      <c r="O326" s="16">
        <v>499</v>
      </c>
      <c r="P326" s="10" t="s">
        <v>876</v>
      </c>
    </row>
    <row r="327" spans="1:16" x14ac:dyDescent="0.25">
      <c r="A327" s="4" t="s">
        <v>358</v>
      </c>
      <c r="B327" s="4" t="s">
        <v>28</v>
      </c>
      <c r="C327" s="5">
        <v>210</v>
      </c>
      <c r="D327" s="4" t="s">
        <v>22</v>
      </c>
      <c r="E327" s="4" t="s">
        <v>102</v>
      </c>
      <c r="F327" s="6">
        <v>18000</v>
      </c>
      <c r="G327" s="5">
        <v>3780000</v>
      </c>
      <c r="H327" s="4" t="s">
        <v>363</v>
      </c>
      <c r="I327" s="21">
        <f t="shared" si="26"/>
        <v>633</v>
      </c>
      <c r="J327" s="21"/>
      <c r="K327" s="16">
        <v>750</v>
      </c>
      <c r="L327" s="13" t="s">
        <v>874</v>
      </c>
      <c r="M327" s="16">
        <v>650</v>
      </c>
      <c r="N327" s="13" t="s">
        <v>875</v>
      </c>
      <c r="O327" s="16">
        <v>499</v>
      </c>
      <c r="P327" s="10" t="s">
        <v>876</v>
      </c>
    </row>
    <row r="328" spans="1:16" x14ac:dyDescent="0.25">
      <c r="A328" s="4" t="s">
        <v>358</v>
      </c>
      <c r="B328" s="4" t="s">
        <v>25</v>
      </c>
      <c r="C328" s="5">
        <v>210</v>
      </c>
      <c r="D328" s="4" t="s">
        <v>22</v>
      </c>
      <c r="E328" s="4" t="s">
        <v>364</v>
      </c>
      <c r="F328" s="6">
        <v>18000</v>
      </c>
      <c r="G328" s="5">
        <v>3780000</v>
      </c>
      <c r="H328" s="4" t="s">
        <v>365</v>
      </c>
      <c r="I328" s="21">
        <f t="shared" si="26"/>
        <v>633</v>
      </c>
      <c r="J328" s="21"/>
      <c r="K328" s="16">
        <v>750</v>
      </c>
      <c r="L328" s="13" t="s">
        <v>874</v>
      </c>
      <c r="M328" s="16">
        <v>650</v>
      </c>
      <c r="N328" s="13" t="s">
        <v>875</v>
      </c>
      <c r="O328" s="16">
        <v>499</v>
      </c>
      <c r="P328" s="10" t="s">
        <v>876</v>
      </c>
    </row>
    <row r="329" spans="1:16" x14ac:dyDescent="0.25">
      <c r="A329" s="4" t="s">
        <v>358</v>
      </c>
      <c r="B329" s="4" t="s">
        <v>147</v>
      </c>
      <c r="C329" s="5">
        <v>284</v>
      </c>
      <c r="D329" s="4" t="s">
        <v>29</v>
      </c>
      <c r="E329" s="4" t="s">
        <v>102</v>
      </c>
      <c r="F329" s="6">
        <v>18000</v>
      </c>
      <c r="G329" s="5">
        <v>5112000</v>
      </c>
      <c r="H329" s="4" t="s">
        <v>366</v>
      </c>
      <c r="I329" s="21">
        <f t="shared" si="26"/>
        <v>633</v>
      </c>
      <c r="J329" s="21"/>
      <c r="K329" s="16">
        <v>750</v>
      </c>
      <c r="L329" s="13" t="s">
        <v>874</v>
      </c>
      <c r="M329" s="16">
        <v>650</v>
      </c>
      <c r="N329" s="13" t="s">
        <v>875</v>
      </c>
      <c r="O329" s="16">
        <v>499</v>
      </c>
      <c r="P329" s="10" t="s">
        <v>876</v>
      </c>
    </row>
    <row r="330" spans="1:16" x14ac:dyDescent="0.25">
      <c r="A330" s="4" t="s">
        <v>358</v>
      </c>
      <c r="B330" s="4" t="s">
        <v>153</v>
      </c>
      <c r="C330" s="5">
        <v>284</v>
      </c>
      <c r="D330" s="4" t="s">
        <v>29</v>
      </c>
      <c r="E330" s="4" t="s">
        <v>102</v>
      </c>
      <c r="F330" s="6">
        <v>18000</v>
      </c>
      <c r="G330" s="5">
        <v>5112000</v>
      </c>
      <c r="H330" s="4" t="s">
        <v>367</v>
      </c>
      <c r="I330" s="21">
        <f t="shared" si="26"/>
        <v>633</v>
      </c>
      <c r="J330" s="21"/>
      <c r="K330" s="16">
        <v>750</v>
      </c>
      <c r="L330" s="13" t="s">
        <v>874</v>
      </c>
      <c r="M330" s="16">
        <v>650</v>
      </c>
      <c r="N330" s="13" t="s">
        <v>875</v>
      </c>
      <c r="O330" s="16">
        <v>499</v>
      </c>
      <c r="P330" s="10" t="s">
        <v>876</v>
      </c>
    </row>
    <row r="331" spans="1:16" x14ac:dyDescent="0.25">
      <c r="A331" s="4" t="s">
        <v>358</v>
      </c>
      <c r="B331" s="4" t="s">
        <v>57</v>
      </c>
      <c r="C331" s="5">
        <v>287</v>
      </c>
      <c r="D331" s="4" t="s">
        <v>29</v>
      </c>
      <c r="E331" s="4" t="s">
        <v>352</v>
      </c>
      <c r="F331" s="6">
        <v>18000</v>
      </c>
      <c r="G331" s="5">
        <v>5166000</v>
      </c>
      <c r="H331" s="4" t="s">
        <v>361</v>
      </c>
      <c r="I331" s="21">
        <f t="shared" si="26"/>
        <v>633</v>
      </c>
      <c r="J331" s="21"/>
      <c r="K331" s="16">
        <v>750</v>
      </c>
      <c r="L331" s="13" t="s">
        <v>874</v>
      </c>
      <c r="M331" s="16">
        <v>650</v>
      </c>
      <c r="N331" s="13" t="s">
        <v>875</v>
      </c>
      <c r="O331" s="16">
        <v>499</v>
      </c>
      <c r="P331" s="10" t="s">
        <v>876</v>
      </c>
    </row>
    <row r="332" spans="1:16" x14ac:dyDescent="0.25">
      <c r="A332" s="4" t="s">
        <v>358</v>
      </c>
      <c r="B332" s="4" t="s">
        <v>63</v>
      </c>
      <c r="C332" s="5">
        <v>287</v>
      </c>
      <c r="D332" s="4" t="s">
        <v>29</v>
      </c>
      <c r="E332" s="4" t="s">
        <v>352</v>
      </c>
      <c r="F332" s="6">
        <v>18000</v>
      </c>
      <c r="G332" s="5">
        <v>5166000</v>
      </c>
      <c r="H332" s="4" t="s">
        <v>367</v>
      </c>
      <c r="I332" s="21">
        <f t="shared" si="26"/>
        <v>633</v>
      </c>
      <c r="J332" s="21"/>
      <c r="K332" s="16">
        <v>750</v>
      </c>
      <c r="L332" s="13" t="s">
        <v>874</v>
      </c>
      <c r="M332" s="16">
        <v>650</v>
      </c>
      <c r="N332" s="13" t="s">
        <v>875</v>
      </c>
      <c r="O332" s="16">
        <v>499</v>
      </c>
      <c r="P332" s="10" t="s">
        <v>876</v>
      </c>
    </row>
    <row r="333" spans="1:16" ht="120" x14ac:dyDescent="0.25">
      <c r="A333" s="4" t="s">
        <v>358</v>
      </c>
      <c r="B333" s="4" t="s">
        <v>25</v>
      </c>
      <c r="C333" s="5">
        <v>288</v>
      </c>
      <c r="D333" s="4" t="s">
        <v>29</v>
      </c>
      <c r="E333" s="4" t="s">
        <v>352</v>
      </c>
      <c r="F333" s="6">
        <v>18000</v>
      </c>
      <c r="G333" s="5">
        <v>5184000</v>
      </c>
      <c r="H333" s="7" t="s">
        <v>368</v>
      </c>
      <c r="I333" s="21">
        <f t="shared" si="26"/>
        <v>633</v>
      </c>
      <c r="J333" s="21"/>
      <c r="K333" s="16">
        <v>750</v>
      </c>
      <c r="L333" s="13" t="s">
        <v>874</v>
      </c>
      <c r="M333" s="16">
        <v>650</v>
      </c>
      <c r="N333" s="13" t="s">
        <v>875</v>
      </c>
      <c r="O333" s="16">
        <v>499</v>
      </c>
      <c r="P333" s="10" t="s">
        <v>876</v>
      </c>
    </row>
    <row r="334" spans="1:16" ht="150" x14ac:dyDescent="0.25">
      <c r="A334" s="4" t="s">
        <v>358</v>
      </c>
      <c r="B334" s="4" t="s">
        <v>32</v>
      </c>
      <c r="C334" s="5">
        <v>288</v>
      </c>
      <c r="D334" s="4" t="s">
        <v>29</v>
      </c>
      <c r="E334" s="4" t="s">
        <v>352</v>
      </c>
      <c r="F334" s="6">
        <v>18000</v>
      </c>
      <c r="G334" s="5">
        <v>5184000</v>
      </c>
      <c r="H334" s="7" t="s">
        <v>369</v>
      </c>
      <c r="I334" s="21">
        <f t="shared" si="26"/>
        <v>633</v>
      </c>
      <c r="J334" s="21"/>
      <c r="K334" s="16">
        <v>750</v>
      </c>
      <c r="L334" s="13" t="s">
        <v>874</v>
      </c>
      <c r="M334" s="16">
        <v>650</v>
      </c>
      <c r="N334" s="13" t="s">
        <v>875</v>
      </c>
      <c r="O334" s="16">
        <v>499</v>
      </c>
      <c r="P334" s="10" t="s">
        <v>876</v>
      </c>
    </row>
    <row r="335" spans="1:16" ht="120" x14ac:dyDescent="0.25">
      <c r="A335" s="4" t="s">
        <v>358</v>
      </c>
      <c r="B335" s="4" t="s">
        <v>28</v>
      </c>
      <c r="C335" s="5">
        <v>322</v>
      </c>
      <c r="D335" s="4" t="s">
        <v>29</v>
      </c>
      <c r="E335" s="4" t="s">
        <v>102</v>
      </c>
      <c r="F335" s="6">
        <v>18000</v>
      </c>
      <c r="G335" s="5">
        <v>5796000</v>
      </c>
      <c r="H335" s="7" t="s">
        <v>370</v>
      </c>
      <c r="I335" s="21">
        <f t="shared" si="26"/>
        <v>633</v>
      </c>
      <c r="J335" s="21"/>
      <c r="K335" s="16">
        <v>750</v>
      </c>
      <c r="L335" s="13" t="s">
        <v>874</v>
      </c>
      <c r="M335" s="16">
        <v>650</v>
      </c>
      <c r="N335" s="13" t="s">
        <v>875</v>
      </c>
      <c r="O335" s="16">
        <v>499</v>
      </c>
      <c r="P335" s="10" t="s">
        <v>876</v>
      </c>
    </row>
    <row r="336" spans="1:16" x14ac:dyDescent="0.25">
      <c r="A336" s="4" t="s">
        <v>358</v>
      </c>
      <c r="B336" s="4" t="s">
        <v>32</v>
      </c>
      <c r="C336" s="5">
        <v>330</v>
      </c>
      <c r="D336" s="4" t="s">
        <v>22</v>
      </c>
      <c r="E336" s="4" t="s">
        <v>102</v>
      </c>
      <c r="F336" s="6">
        <v>18000</v>
      </c>
      <c r="G336" s="5">
        <v>5940000</v>
      </c>
      <c r="H336" s="4" t="s">
        <v>371</v>
      </c>
      <c r="I336" s="21">
        <f t="shared" si="26"/>
        <v>633</v>
      </c>
      <c r="J336" s="21"/>
      <c r="K336" s="16">
        <v>750</v>
      </c>
      <c r="L336" s="13" t="s">
        <v>874</v>
      </c>
      <c r="M336" s="16">
        <v>650</v>
      </c>
      <c r="N336" s="13" t="s">
        <v>875</v>
      </c>
      <c r="O336" s="16">
        <v>499</v>
      </c>
      <c r="P336" s="10" t="s">
        <v>876</v>
      </c>
    </row>
    <row r="337" spans="1:16" x14ac:dyDescent="0.25">
      <c r="A337" s="4" t="s">
        <v>358</v>
      </c>
      <c r="B337" s="4" t="s">
        <v>165</v>
      </c>
      <c r="C337" s="5">
        <v>449</v>
      </c>
      <c r="D337" s="4" t="s">
        <v>29</v>
      </c>
      <c r="E337" s="4" t="s">
        <v>352</v>
      </c>
      <c r="F337" s="6">
        <v>18000</v>
      </c>
      <c r="G337" s="5">
        <v>8082000</v>
      </c>
      <c r="H337" s="4" t="s">
        <v>367</v>
      </c>
      <c r="I337" s="21">
        <f t="shared" si="26"/>
        <v>633</v>
      </c>
      <c r="J337" s="21"/>
      <c r="K337" s="16">
        <v>750</v>
      </c>
      <c r="L337" s="13" t="s">
        <v>874</v>
      </c>
      <c r="M337" s="16">
        <v>650</v>
      </c>
      <c r="N337" s="13" t="s">
        <v>875</v>
      </c>
      <c r="O337" s="16">
        <v>499</v>
      </c>
      <c r="P337" s="10" t="s">
        <v>876</v>
      </c>
    </row>
    <row r="338" spans="1:16" ht="165" x14ac:dyDescent="0.25">
      <c r="A338" s="4" t="s">
        <v>358</v>
      </c>
      <c r="B338" s="4" t="s">
        <v>41</v>
      </c>
      <c r="C338" s="5">
        <v>450</v>
      </c>
      <c r="D338" s="4" t="s">
        <v>29</v>
      </c>
      <c r="E338" s="4" t="s">
        <v>372</v>
      </c>
      <c r="F338" s="6">
        <v>5000</v>
      </c>
      <c r="G338" s="5">
        <v>2250000</v>
      </c>
      <c r="H338" s="7" t="s">
        <v>373</v>
      </c>
      <c r="I338" s="21">
        <f t="shared" si="26"/>
        <v>633</v>
      </c>
      <c r="J338" s="21"/>
      <c r="K338" s="16">
        <v>750</v>
      </c>
      <c r="L338" s="13" t="s">
        <v>874</v>
      </c>
      <c r="M338" s="16">
        <v>650</v>
      </c>
      <c r="N338" s="13" t="s">
        <v>875</v>
      </c>
      <c r="O338" s="16">
        <v>499</v>
      </c>
      <c r="P338" s="10" t="s">
        <v>876</v>
      </c>
    </row>
    <row r="339" spans="1:16" x14ac:dyDescent="0.25">
      <c r="A339" s="4" t="s">
        <v>358</v>
      </c>
      <c r="B339" s="4" t="s">
        <v>28</v>
      </c>
      <c r="C339" s="5">
        <v>463.65</v>
      </c>
      <c r="D339" s="4" t="s">
        <v>26</v>
      </c>
      <c r="E339" s="4" t="s">
        <v>374</v>
      </c>
      <c r="F339" s="6">
        <v>500</v>
      </c>
      <c r="G339" s="5">
        <v>231825</v>
      </c>
      <c r="H339" s="4" t="s">
        <v>374</v>
      </c>
      <c r="I339" s="21">
        <f t="shared" si="26"/>
        <v>633</v>
      </c>
      <c r="J339" s="21"/>
      <c r="K339" s="16">
        <v>750</v>
      </c>
      <c r="L339" s="13" t="s">
        <v>874</v>
      </c>
      <c r="M339" s="16">
        <v>650</v>
      </c>
      <c r="N339" s="13" t="s">
        <v>875</v>
      </c>
      <c r="O339" s="16">
        <v>499</v>
      </c>
      <c r="P339" s="10" t="s">
        <v>876</v>
      </c>
    </row>
    <row r="340" spans="1:16" ht="120" x14ac:dyDescent="0.25">
      <c r="A340" s="4" t="s">
        <v>358</v>
      </c>
      <c r="B340" s="4" t="s">
        <v>184</v>
      </c>
      <c r="C340" s="5">
        <v>499</v>
      </c>
      <c r="D340" s="4" t="s">
        <v>29</v>
      </c>
      <c r="E340" s="4" t="s">
        <v>102</v>
      </c>
      <c r="F340" s="6">
        <v>18000</v>
      </c>
      <c r="G340" s="5">
        <v>8982000</v>
      </c>
      <c r="H340" s="7" t="s">
        <v>375</v>
      </c>
      <c r="I340" s="21">
        <f t="shared" si="26"/>
        <v>633</v>
      </c>
      <c r="J340" s="21"/>
      <c r="K340" s="16">
        <v>750</v>
      </c>
      <c r="L340" s="13" t="s">
        <v>874</v>
      </c>
      <c r="M340" s="16">
        <v>650</v>
      </c>
      <c r="N340" s="13" t="s">
        <v>875</v>
      </c>
      <c r="O340" s="16">
        <v>499</v>
      </c>
      <c r="P340" s="10" t="s">
        <v>876</v>
      </c>
    </row>
    <row r="341" spans="1:16" ht="165" x14ac:dyDescent="0.25">
      <c r="A341" s="4" t="s">
        <v>358</v>
      </c>
      <c r="B341" s="4" t="s">
        <v>21</v>
      </c>
      <c r="C341" s="5">
        <v>546</v>
      </c>
      <c r="D341" s="4" t="s">
        <v>29</v>
      </c>
      <c r="E341" s="4" t="s">
        <v>102</v>
      </c>
      <c r="F341" s="6">
        <v>18000</v>
      </c>
      <c r="G341" s="5">
        <v>9828000</v>
      </c>
      <c r="H341" s="7" t="s">
        <v>373</v>
      </c>
      <c r="I341" s="21">
        <f t="shared" si="26"/>
        <v>633</v>
      </c>
      <c r="J341" s="21"/>
      <c r="K341" s="16">
        <v>750</v>
      </c>
      <c r="L341" s="13" t="s">
        <v>874</v>
      </c>
      <c r="M341" s="16">
        <v>650</v>
      </c>
      <c r="N341" s="13" t="s">
        <v>875</v>
      </c>
      <c r="O341" s="16">
        <v>499</v>
      </c>
      <c r="P341" s="10" t="s">
        <v>876</v>
      </c>
    </row>
    <row r="342" spans="1:16" ht="120" x14ac:dyDescent="0.25">
      <c r="A342" s="4" t="s">
        <v>358</v>
      </c>
      <c r="B342" s="4" t="s">
        <v>28</v>
      </c>
      <c r="C342" s="5">
        <v>584</v>
      </c>
      <c r="D342" s="4" t="s">
        <v>81</v>
      </c>
      <c r="E342" s="4" t="s">
        <v>102</v>
      </c>
      <c r="F342" s="6">
        <v>18000</v>
      </c>
      <c r="G342" s="5">
        <v>10512000</v>
      </c>
      <c r="H342" s="7" t="s">
        <v>376</v>
      </c>
      <c r="I342" s="21">
        <f t="shared" si="26"/>
        <v>633</v>
      </c>
      <c r="J342" s="21"/>
      <c r="K342" s="16">
        <v>750</v>
      </c>
      <c r="L342" s="13" t="s">
        <v>874</v>
      </c>
      <c r="M342" s="16">
        <v>650</v>
      </c>
      <c r="N342" s="13" t="s">
        <v>875</v>
      </c>
      <c r="O342" s="16">
        <v>499</v>
      </c>
      <c r="P342" s="10" t="s">
        <v>876</v>
      </c>
    </row>
    <row r="343" spans="1:16" x14ac:dyDescent="0.25">
      <c r="A343" s="4" t="s">
        <v>358</v>
      </c>
      <c r="B343" s="4" t="s">
        <v>28</v>
      </c>
      <c r="C343" s="5">
        <v>700.5</v>
      </c>
      <c r="D343" s="4" t="s">
        <v>59</v>
      </c>
      <c r="E343" s="4" t="s">
        <v>352</v>
      </c>
      <c r="F343" s="6">
        <v>15000</v>
      </c>
      <c r="G343" s="5">
        <v>10507500</v>
      </c>
      <c r="H343" s="4" t="s">
        <v>377</v>
      </c>
      <c r="I343" s="21">
        <f t="shared" si="26"/>
        <v>633</v>
      </c>
      <c r="J343" s="21"/>
      <c r="K343" s="16">
        <v>750</v>
      </c>
      <c r="L343" s="13" t="s">
        <v>874</v>
      </c>
      <c r="M343" s="16">
        <v>650</v>
      </c>
      <c r="N343" s="13" t="s">
        <v>875</v>
      </c>
      <c r="O343" s="16">
        <v>499</v>
      </c>
      <c r="P343" s="10" t="s">
        <v>876</v>
      </c>
    </row>
    <row r="344" spans="1:16" x14ac:dyDescent="0.25">
      <c r="C344" s="3"/>
      <c r="F344" s="8"/>
      <c r="G344" s="3"/>
    </row>
    <row r="345" spans="1:16" x14ac:dyDescent="0.25">
      <c r="A345" s="26" t="s">
        <v>378</v>
      </c>
      <c r="B345" s="26"/>
      <c r="C345" s="26"/>
      <c r="D345" s="26"/>
      <c r="E345" s="26"/>
      <c r="F345" s="26"/>
      <c r="G345" s="26"/>
      <c r="H345" s="26"/>
    </row>
    <row r="346" spans="1:16" x14ac:dyDescent="0.25">
      <c r="C346" s="3"/>
      <c r="E346" t="s">
        <v>11</v>
      </c>
      <c r="F346" s="2">
        <v>43000</v>
      </c>
      <c r="G346" s="3"/>
    </row>
    <row r="347" spans="1:16" ht="30" x14ac:dyDescent="0.25">
      <c r="A347" s="4" t="s">
        <v>12</v>
      </c>
      <c r="B347" s="4" t="s">
        <v>13</v>
      </c>
      <c r="C347" s="4" t="s">
        <v>14</v>
      </c>
      <c r="D347" s="4" t="s">
        <v>15</v>
      </c>
      <c r="E347" s="4" t="s">
        <v>16</v>
      </c>
      <c r="F347" s="4" t="s">
        <v>17</v>
      </c>
      <c r="G347" s="4" t="s">
        <v>18</v>
      </c>
      <c r="H347" s="4" t="s">
        <v>19</v>
      </c>
      <c r="I347" s="19" t="s">
        <v>1108</v>
      </c>
      <c r="J347" s="19"/>
    </row>
    <row r="348" spans="1:16" x14ac:dyDescent="0.25">
      <c r="A348" s="4" t="s">
        <v>379</v>
      </c>
      <c r="B348" s="4" t="s">
        <v>25</v>
      </c>
      <c r="C348" s="5">
        <v>5385.95</v>
      </c>
      <c r="D348" s="4" t="s">
        <v>22</v>
      </c>
      <c r="E348" s="4" t="s">
        <v>380</v>
      </c>
      <c r="F348" s="6">
        <v>43000</v>
      </c>
      <c r="G348" s="5">
        <v>231595850</v>
      </c>
      <c r="H348" s="4" t="s">
        <v>381</v>
      </c>
      <c r="I348" s="21">
        <f t="shared" ref="I348:I353" si="27">+(K348+M348+O348)/3</f>
        <v>7762.333333333333</v>
      </c>
      <c r="J348" s="21"/>
      <c r="K348" s="9">
        <v>7600</v>
      </c>
      <c r="L348" s="17" t="s">
        <v>877</v>
      </c>
      <c r="M348" s="9">
        <v>7946</v>
      </c>
      <c r="N348" s="13" t="s">
        <v>878</v>
      </c>
      <c r="O348" s="18">
        <v>7741</v>
      </c>
      <c r="P348" s="10" t="s">
        <v>879</v>
      </c>
    </row>
    <row r="349" spans="1:16" ht="225" x14ac:dyDescent="0.25">
      <c r="A349" s="4" t="s">
        <v>379</v>
      </c>
      <c r="B349" s="4" t="s">
        <v>25</v>
      </c>
      <c r="C349" s="5">
        <v>5810.3</v>
      </c>
      <c r="D349" s="4" t="s">
        <v>26</v>
      </c>
      <c r="E349" s="4" t="s">
        <v>382</v>
      </c>
      <c r="F349" s="6">
        <v>400</v>
      </c>
      <c r="G349" s="5">
        <v>2324120</v>
      </c>
      <c r="H349" s="7" t="s">
        <v>383</v>
      </c>
      <c r="I349" s="21">
        <f t="shared" si="27"/>
        <v>7762.333333333333</v>
      </c>
      <c r="J349" s="21"/>
      <c r="K349" s="9">
        <v>7600</v>
      </c>
      <c r="L349" s="17" t="s">
        <v>877</v>
      </c>
      <c r="M349" s="9">
        <v>7946</v>
      </c>
      <c r="N349" s="13" t="s">
        <v>878</v>
      </c>
      <c r="O349" s="18">
        <v>7741</v>
      </c>
      <c r="P349" s="10" t="s">
        <v>879</v>
      </c>
    </row>
    <row r="350" spans="1:16" x14ac:dyDescent="0.25">
      <c r="A350" s="4" t="s">
        <v>379</v>
      </c>
      <c r="B350" s="4" t="s">
        <v>28</v>
      </c>
      <c r="C350" s="5">
        <v>6015</v>
      </c>
      <c r="D350" s="4" t="s">
        <v>22</v>
      </c>
      <c r="E350" s="4" t="s">
        <v>380</v>
      </c>
      <c r="F350" s="6">
        <v>43000</v>
      </c>
      <c r="G350" s="5">
        <v>258645000</v>
      </c>
      <c r="H350" s="4" t="s">
        <v>384</v>
      </c>
      <c r="I350" s="21">
        <f t="shared" si="27"/>
        <v>7762.333333333333</v>
      </c>
      <c r="J350" s="21"/>
      <c r="K350" s="9">
        <v>7600</v>
      </c>
      <c r="L350" s="17" t="s">
        <v>877</v>
      </c>
      <c r="M350" s="9">
        <v>7946</v>
      </c>
      <c r="N350" s="13" t="s">
        <v>878</v>
      </c>
      <c r="O350" s="18">
        <v>7741</v>
      </c>
      <c r="P350" s="10" t="s">
        <v>879</v>
      </c>
    </row>
    <row r="351" spans="1:16" x14ac:dyDescent="0.25">
      <c r="A351" s="4" t="s">
        <v>379</v>
      </c>
      <c r="B351" s="4" t="s">
        <v>25</v>
      </c>
      <c r="C351" s="5">
        <v>6490</v>
      </c>
      <c r="D351" s="4" t="s">
        <v>29</v>
      </c>
      <c r="E351" s="4" t="s">
        <v>385</v>
      </c>
      <c r="F351" s="6">
        <v>2000</v>
      </c>
      <c r="G351" s="5">
        <v>12980000</v>
      </c>
      <c r="H351" s="4" t="s">
        <v>386</v>
      </c>
      <c r="I351" s="21">
        <f t="shared" si="27"/>
        <v>7762.333333333333</v>
      </c>
      <c r="J351" s="21"/>
      <c r="K351" s="9">
        <v>7600</v>
      </c>
      <c r="L351" s="17" t="s">
        <v>877</v>
      </c>
      <c r="M351" s="9">
        <v>7946</v>
      </c>
      <c r="N351" s="13" t="s">
        <v>878</v>
      </c>
      <c r="O351" s="18">
        <v>7741</v>
      </c>
      <c r="P351" s="10" t="s">
        <v>879</v>
      </c>
    </row>
    <row r="352" spans="1:16" ht="90" x14ac:dyDescent="0.25">
      <c r="A352" s="4" t="s">
        <v>379</v>
      </c>
      <c r="B352" s="4" t="s">
        <v>28</v>
      </c>
      <c r="C352" s="5">
        <v>6598</v>
      </c>
      <c r="D352" s="4" t="s">
        <v>29</v>
      </c>
      <c r="E352" s="4" t="s">
        <v>385</v>
      </c>
      <c r="F352" s="6">
        <v>3000</v>
      </c>
      <c r="G352" s="5">
        <v>19794000</v>
      </c>
      <c r="H352" s="7" t="s">
        <v>387</v>
      </c>
      <c r="I352" s="21">
        <f t="shared" si="27"/>
        <v>7762.333333333333</v>
      </c>
      <c r="J352" s="21"/>
      <c r="K352" s="9">
        <v>7600</v>
      </c>
      <c r="L352" s="17" t="s">
        <v>877</v>
      </c>
      <c r="M352" s="9">
        <v>7946</v>
      </c>
      <c r="N352" s="13" t="s">
        <v>878</v>
      </c>
      <c r="O352" s="18">
        <v>7741</v>
      </c>
      <c r="P352" s="10" t="s">
        <v>879</v>
      </c>
    </row>
    <row r="353" spans="1:16" x14ac:dyDescent="0.25">
      <c r="A353" s="4" t="s">
        <v>379</v>
      </c>
      <c r="B353" s="4" t="s">
        <v>28</v>
      </c>
      <c r="C353" s="5">
        <v>9672.4699999999993</v>
      </c>
      <c r="D353" s="4" t="s">
        <v>26</v>
      </c>
      <c r="E353" s="4" t="s">
        <v>388</v>
      </c>
      <c r="F353" s="6">
        <v>50</v>
      </c>
      <c r="G353" s="5">
        <v>483623.5</v>
      </c>
      <c r="H353" s="4" t="s">
        <v>389</v>
      </c>
      <c r="I353" s="21">
        <f t="shared" si="27"/>
        <v>7762.333333333333</v>
      </c>
      <c r="J353" s="21"/>
      <c r="K353" s="9">
        <v>7600</v>
      </c>
      <c r="L353" s="17" t="s">
        <v>877</v>
      </c>
      <c r="M353" s="9">
        <v>7946</v>
      </c>
      <c r="N353" s="13" t="s">
        <v>878</v>
      </c>
      <c r="O353" s="18">
        <v>7741</v>
      </c>
      <c r="P353" s="10" t="s">
        <v>879</v>
      </c>
    </row>
    <row r="354" spans="1:16" x14ac:dyDescent="0.25">
      <c r="C354" s="3"/>
      <c r="F354" s="8"/>
      <c r="G354" s="3"/>
    </row>
    <row r="355" spans="1:16" x14ac:dyDescent="0.25">
      <c r="A355" s="26" t="s">
        <v>390</v>
      </c>
      <c r="B355" s="26"/>
      <c r="C355" s="26"/>
      <c r="D355" s="26"/>
      <c r="E355" s="26"/>
      <c r="F355" s="26"/>
      <c r="G355" s="26"/>
      <c r="H355" s="26"/>
    </row>
    <row r="356" spans="1:16" x14ac:dyDescent="0.25">
      <c r="C356" s="3"/>
      <c r="E356" t="s">
        <v>11</v>
      </c>
      <c r="F356" s="2">
        <v>24000</v>
      </c>
      <c r="G356" s="3"/>
    </row>
    <row r="357" spans="1:16" ht="30" x14ac:dyDescent="0.25">
      <c r="A357" s="4" t="s">
        <v>12</v>
      </c>
      <c r="B357" s="4" t="s">
        <v>13</v>
      </c>
      <c r="C357" s="4" t="s">
        <v>14</v>
      </c>
      <c r="D357" s="4" t="s">
        <v>15</v>
      </c>
      <c r="E357" s="4" t="s">
        <v>16</v>
      </c>
      <c r="F357" s="4" t="s">
        <v>17</v>
      </c>
      <c r="G357" s="4" t="s">
        <v>18</v>
      </c>
      <c r="H357" s="4" t="s">
        <v>19</v>
      </c>
      <c r="I357" s="19" t="s">
        <v>1108</v>
      </c>
      <c r="J357" s="19"/>
    </row>
    <row r="358" spans="1:16" x14ac:dyDescent="0.25">
      <c r="A358" s="4" t="s">
        <v>391</v>
      </c>
      <c r="B358" s="4" t="s">
        <v>21</v>
      </c>
      <c r="C358" s="5">
        <v>5250</v>
      </c>
      <c r="D358" s="4" t="s">
        <v>22</v>
      </c>
      <c r="E358" s="4" t="s">
        <v>392</v>
      </c>
      <c r="F358" s="6">
        <v>24000</v>
      </c>
      <c r="G358" s="5">
        <v>126000000</v>
      </c>
      <c r="H358" s="4" t="s">
        <v>393</v>
      </c>
      <c r="I358" s="21">
        <f t="shared" ref="I358:I371" si="28">+(K358+M358+O358)/3</f>
        <v>8204.6999999999989</v>
      </c>
      <c r="J358" s="21"/>
      <c r="K358" s="9">
        <v>8200</v>
      </c>
      <c r="L358" s="17" t="s">
        <v>880</v>
      </c>
      <c r="M358" s="9">
        <v>8075</v>
      </c>
      <c r="N358" s="13" t="s">
        <v>881</v>
      </c>
      <c r="O358" s="18">
        <v>8339.1</v>
      </c>
      <c r="P358" s="10" t="s">
        <v>882</v>
      </c>
    </row>
    <row r="359" spans="1:16" x14ac:dyDescent="0.25">
      <c r="A359" s="4" t="s">
        <v>391</v>
      </c>
      <c r="B359" s="4" t="s">
        <v>32</v>
      </c>
      <c r="C359" s="5">
        <v>5500</v>
      </c>
      <c r="D359" s="4" t="s">
        <v>22</v>
      </c>
      <c r="E359" s="4" t="s">
        <v>394</v>
      </c>
      <c r="F359" s="6">
        <v>24000</v>
      </c>
      <c r="G359" s="5">
        <v>132000000</v>
      </c>
      <c r="H359" s="4" t="s">
        <v>393</v>
      </c>
      <c r="I359" s="21">
        <f t="shared" si="28"/>
        <v>8204.6999999999989</v>
      </c>
      <c r="J359" s="21"/>
      <c r="K359" s="9">
        <v>8200</v>
      </c>
      <c r="L359" s="17" t="s">
        <v>880</v>
      </c>
      <c r="M359" s="9">
        <v>8075</v>
      </c>
      <c r="N359" s="13" t="s">
        <v>881</v>
      </c>
      <c r="O359" s="18">
        <v>8339.1</v>
      </c>
      <c r="P359" s="10" t="s">
        <v>882</v>
      </c>
    </row>
    <row r="360" spans="1:16" x14ac:dyDescent="0.25">
      <c r="A360" s="4" t="s">
        <v>391</v>
      </c>
      <c r="B360" s="4" t="s">
        <v>25</v>
      </c>
      <c r="C360" s="5">
        <v>5534.9</v>
      </c>
      <c r="D360" s="4" t="s">
        <v>22</v>
      </c>
      <c r="E360" s="4" t="s">
        <v>380</v>
      </c>
      <c r="F360" s="6">
        <v>24000</v>
      </c>
      <c r="G360" s="5">
        <v>132837600</v>
      </c>
      <c r="H360" s="4" t="s">
        <v>395</v>
      </c>
      <c r="I360" s="21">
        <f t="shared" si="28"/>
        <v>8204.6999999999989</v>
      </c>
      <c r="J360" s="21"/>
      <c r="K360" s="9">
        <v>8200</v>
      </c>
      <c r="L360" s="17" t="s">
        <v>880</v>
      </c>
      <c r="M360" s="9">
        <v>8075</v>
      </c>
      <c r="N360" s="13" t="s">
        <v>881</v>
      </c>
      <c r="O360" s="18">
        <v>8339.1</v>
      </c>
      <c r="P360" s="10" t="s">
        <v>882</v>
      </c>
    </row>
    <row r="361" spans="1:16" ht="195" x14ac:dyDescent="0.25">
      <c r="A361" s="4" t="s">
        <v>391</v>
      </c>
      <c r="B361" s="4" t="s">
        <v>32</v>
      </c>
      <c r="C361" s="5">
        <v>5922.9</v>
      </c>
      <c r="D361" s="4" t="s">
        <v>26</v>
      </c>
      <c r="E361" s="4" t="s">
        <v>396</v>
      </c>
      <c r="F361" s="6">
        <v>400</v>
      </c>
      <c r="G361" s="5">
        <v>2369160</v>
      </c>
      <c r="H361" s="7" t="s">
        <v>397</v>
      </c>
      <c r="I361" s="21">
        <f t="shared" si="28"/>
        <v>8204.6999999999989</v>
      </c>
      <c r="J361" s="21"/>
      <c r="K361" s="9">
        <v>8200</v>
      </c>
      <c r="L361" s="17" t="s">
        <v>880</v>
      </c>
      <c r="M361" s="9">
        <v>8075</v>
      </c>
      <c r="N361" s="13" t="s">
        <v>881</v>
      </c>
      <c r="O361" s="18">
        <v>8339.1</v>
      </c>
      <c r="P361" s="10" t="s">
        <v>882</v>
      </c>
    </row>
    <row r="362" spans="1:16" ht="210" x14ac:dyDescent="0.25">
      <c r="A362" s="4" t="s">
        <v>391</v>
      </c>
      <c r="B362" s="4" t="s">
        <v>21</v>
      </c>
      <c r="C362" s="5">
        <v>5922.9</v>
      </c>
      <c r="D362" s="4" t="s">
        <v>26</v>
      </c>
      <c r="E362" s="7" t="s">
        <v>398</v>
      </c>
      <c r="F362" s="6">
        <v>400</v>
      </c>
      <c r="G362" s="5">
        <v>2369160</v>
      </c>
      <c r="H362" s="7" t="s">
        <v>399</v>
      </c>
      <c r="I362" s="21">
        <f t="shared" si="28"/>
        <v>8204.6999999999989</v>
      </c>
      <c r="J362" s="21"/>
      <c r="K362" s="9">
        <v>8200</v>
      </c>
      <c r="L362" s="17" t="s">
        <v>880</v>
      </c>
      <c r="M362" s="9">
        <v>8075</v>
      </c>
      <c r="N362" s="13" t="s">
        <v>881</v>
      </c>
      <c r="O362" s="18">
        <v>8339.1</v>
      </c>
      <c r="P362" s="10" t="s">
        <v>882</v>
      </c>
    </row>
    <row r="363" spans="1:16" x14ac:dyDescent="0.25">
      <c r="A363" s="4" t="s">
        <v>391</v>
      </c>
      <c r="B363" s="4" t="s">
        <v>28</v>
      </c>
      <c r="C363" s="5">
        <v>6570</v>
      </c>
      <c r="D363" s="4" t="s">
        <v>22</v>
      </c>
      <c r="E363" s="4" t="s">
        <v>380</v>
      </c>
      <c r="F363" s="6">
        <v>24000</v>
      </c>
      <c r="G363" s="5">
        <v>157680000</v>
      </c>
      <c r="H363" s="4" t="s">
        <v>381</v>
      </c>
      <c r="I363" s="21">
        <f t="shared" si="28"/>
        <v>8204.6999999999989</v>
      </c>
      <c r="J363" s="21"/>
      <c r="K363" s="9">
        <v>8200</v>
      </c>
      <c r="L363" s="17" t="s">
        <v>880</v>
      </c>
      <c r="M363" s="9">
        <v>8075</v>
      </c>
      <c r="N363" s="13" t="s">
        <v>881</v>
      </c>
      <c r="O363" s="18">
        <v>8339.1</v>
      </c>
      <c r="P363" s="10" t="s">
        <v>882</v>
      </c>
    </row>
    <row r="364" spans="1:16" x14ac:dyDescent="0.25">
      <c r="A364" s="4" t="s">
        <v>391</v>
      </c>
      <c r="B364" s="4" t="s">
        <v>21</v>
      </c>
      <c r="C364" s="5">
        <v>6600</v>
      </c>
      <c r="D364" s="4" t="s">
        <v>29</v>
      </c>
      <c r="E364" s="4" t="s">
        <v>400</v>
      </c>
      <c r="F364" s="6">
        <v>2000</v>
      </c>
      <c r="G364" s="5">
        <v>13200000</v>
      </c>
      <c r="H364" s="4" t="s">
        <v>401</v>
      </c>
      <c r="I364" s="21">
        <f t="shared" si="28"/>
        <v>8204.6999999999989</v>
      </c>
      <c r="J364" s="21"/>
      <c r="K364" s="9">
        <v>8200</v>
      </c>
      <c r="L364" s="17" t="s">
        <v>880</v>
      </c>
      <c r="M364" s="9">
        <v>8075</v>
      </c>
      <c r="N364" s="13" t="s">
        <v>881</v>
      </c>
      <c r="O364" s="18">
        <v>8339.1</v>
      </c>
      <c r="P364" s="10" t="s">
        <v>882</v>
      </c>
    </row>
    <row r="365" spans="1:16" ht="90" x14ac:dyDescent="0.25">
      <c r="A365" s="4" t="s">
        <v>391</v>
      </c>
      <c r="B365" s="4" t="s">
        <v>57</v>
      </c>
      <c r="C365" s="5">
        <v>6630</v>
      </c>
      <c r="D365" s="4" t="s">
        <v>29</v>
      </c>
      <c r="E365" s="4" t="s">
        <v>402</v>
      </c>
      <c r="F365" s="6">
        <v>2000</v>
      </c>
      <c r="G365" s="5">
        <v>13260000</v>
      </c>
      <c r="H365" s="7" t="s">
        <v>403</v>
      </c>
      <c r="I365" s="21">
        <f t="shared" si="28"/>
        <v>8204.6999999999989</v>
      </c>
      <c r="J365" s="21"/>
      <c r="K365" s="9">
        <v>8200</v>
      </c>
      <c r="L365" s="17" t="s">
        <v>880</v>
      </c>
      <c r="M365" s="9">
        <v>8075</v>
      </c>
      <c r="N365" s="13" t="s">
        <v>881</v>
      </c>
      <c r="O365" s="18">
        <v>8339.1</v>
      </c>
      <c r="P365" s="10" t="s">
        <v>882</v>
      </c>
    </row>
    <row r="366" spans="1:16" ht="90" x14ac:dyDescent="0.25">
      <c r="A366" s="4" t="s">
        <v>391</v>
      </c>
      <c r="B366" s="4" t="s">
        <v>25</v>
      </c>
      <c r="C366" s="5">
        <v>6669</v>
      </c>
      <c r="D366" s="4" t="s">
        <v>29</v>
      </c>
      <c r="E366" s="4" t="s">
        <v>400</v>
      </c>
      <c r="F366" s="6">
        <v>3000</v>
      </c>
      <c r="G366" s="5">
        <v>20007000</v>
      </c>
      <c r="H366" s="7" t="s">
        <v>404</v>
      </c>
      <c r="I366" s="21">
        <f t="shared" si="28"/>
        <v>8204.6999999999989</v>
      </c>
      <c r="J366" s="21"/>
      <c r="K366" s="9">
        <v>8200</v>
      </c>
      <c r="L366" s="17" t="s">
        <v>880</v>
      </c>
      <c r="M366" s="9">
        <v>8075</v>
      </c>
      <c r="N366" s="13" t="s">
        <v>881</v>
      </c>
      <c r="O366" s="18">
        <v>8339.1</v>
      </c>
      <c r="P366" s="10" t="s">
        <v>882</v>
      </c>
    </row>
    <row r="367" spans="1:16" x14ac:dyDescent="0.25">
      <c r="A367" s="4" t="s">
        <v>391</v>
      </c>
      <c r="B367" s="4" t="s">
        <v>41</v>
      </c>
      <c r="C367" s="5">
        <v>7300</v>
      </c>
      <c r="D367" s="4" t="s">
        <v>29</v>
      </c>
      <c r="E367" s="4" t="s">
        <v>385</v>
      </c>
      <c r="F367" s="6">
        <v>2000</v>
      </c>
      <c r="G367" s="5">
        <v>14600000</v>
      </c>
      <c r="H367" s="4" t="s">
        <v>401</v>
      </c>
      <c r="I367" s="21">
        <f t="shared" si="28"/>
        <v>8204.6999999999989</v>
      </c>
      <c r="J367" s="21"/>
      <c r="K367" s="9">
        <v>8200</v>
      </c>
      <c r="L367" s="17" t="s">
        <v>880</v>
      </c>
      <c r="M367" s="9">
        <v>8075</v>
      </c>
      <c r="N367" s="13" t="s">
        <v>881</v>
      </c>
      <c r="O367" s="18">
        <v>8339.1</v>
      </c>
      <c r="P367" s="10" t="s">
        <v>882</v>
      </c>
    </row>
    <row r="368" spans="1:16" ht="90" x14ac:dyDescent="0.25">
      <c r="A368" s="4" t="s">
        <v>391</v>
      </c>
      <c r="B368" s="4" t="s">
        <v>28</v>
      </c>
      <c r="C368" s="5">
        <v>7530</v>
      </c>
      <c r="D368" s="4" t="s">
        <v>29</v>
      </c>
      <c r="E368" s="4" t="s">
        <v>385</v>
      </c>
      <c r="F368" s="6">
        <v>3000</v>
      </c>
      <c r="G368" s="5">
        <v>22590000</v>
      </c>
      <c r="H368" s="7" t="s">
        <v>404</v>
      </c>
      <c r="I368" s="21">
        <f t="shared" si="28"/>
        <v>8204.6999999999989</v>
      </c>
      <c r="J368" s="21"/>
      <c r="K368" s="9">
        <v>8200</v>
      </c>
      <c r="L368" s="17" t="s">
        <v>880</v>
      </c>
      <c r="M368" s="9">
        <v>8075</v>
      </c>
      <c r="N368" s="13" t="s">
        <v>881</v>
      </c>
      <c r="O368" s="18">
        <v>8339.1</v>
      </c>
      <c r="P368" s="10" t="s">
        <v>882</v>
      </c>
    </row>
    <row r="369" spans="1:16" ht="90" x14ac:dyDescent="0.25">
      <c r="A369" s="4" t="s">
        <v>391</v>
      </c>
      <c r="B369" s="4" t="s">
        <v>32</v>
      </c>
      <c r="C369" s="5">
        <v>7580</v>
      </c>
      <c r="D369" s="4" t="s">
        <v>29</v>
      </c>
      <c r="E369" s="4" t="s">
        <v>405</v>
      </c>
      <c r="F369" s="6">
        <v>3000</v>
      </c>
      <c r="G369" s="5">
        <v>22740000</v>
      </c>
      <c r="H369" s="7" t="s">
        <v>404</v>
      </c>
      <c r="I369" s="21">
        <f t="shared" si="28"/>
        <v>8204.6999999999989</v>
      </c>
      <c r="J369" s="21"/>
      <c r="K369" s="9">
        <v>8200</v>
      </c>
      <c r="L369" s="17" t="s">
        <v>880</v>
      </c>
      <c r="M369" s="9">
        <v>8075</v>
      </c>
      <c r="N369" s="13" t="s">
        <v>881</v>
      </c>
      <c r="O369" s="18">
        <v>8339.1</v>
      </c>
      <c r="P369" s="10" t="s">
        <v>882</v>
      </c>
    </row>
    <row r="370" spans="1:16" ht="75" x14ac:dyDescent="0.25">
      <c r="A370" s="4" t="s">
        <v>391</v>
      </c>
      <c r="B370" s="4" t="s">
        <v>25</v>
      </c>
      <c r="C370" s="5">
        <v>8814.23</v>
      </c>
      <c r="D370" s="4" t="s">
        <v>26</v>
      </c>
      <c r="E370" s="7" t="s">
        <v>406</v>
      </c>
      <c r="F370" s="6">
        <v>500</v>
      </c>
      <c r="G370" s="5">
        <v>4407115</v>
      </c>
      <c r="H370" s="7" t="s">
        <v>406</v>
      </c>
      <c r="I370" s="21">
        <f t="shared" si="28"/>
        <v>8204.6999999999989</v>
      </c>
      <c r="J370" s="21"/>
      <c r="K370" s="9">
        <v>8200</v>
      </c>
      <c r="L370" s="17" t="s">
        <v>880</v>
      </c>
      <c r="M370" s="9">
        <v>8075</v>
      </c>
      <c r="N370" s="13" t="s">
        <v>881</v>
      </c>
      <c r="O370" s="18">
        <v>8339.1</v>
      </c>
      <c r="P370" s="10" t="s">
        <v>882</v>
      </c>
    </row>
    <row r="371" spans="1:16" x14ac:dyDescent="0.25">
      <c r="A371" s="4" t="s">
        <v>391</v>
      </c>
      <c r="B371" s="4" t="s">
        <v>28</v>
      </c>
      <c r="C371" s="5">
        <v>9859.92</v>
      </c>
      <c r="D371" s="4" t="s">
        <v>26</v>
      </c>
      <c r="E371" s="4" t="s">
        <v>407</v>
      </c>
      <c r="F371" s="6">
        <v>100</v>
      </c>
      <c r="G371" s="5">
        <v>985992</v>
      </c>
      <c r="H371" s="4" t="s">
        <v>407</v>
      </c>
      <c r="I371" s="21">
        <f t="shared" si="28"/>
        <v>8204.6999999999989</v>
      </c>
      <c r="J371" s="21"/>
      <c r="K371" s="9">
        <v>8200</v>
      </c>
      <c r="L371" s="17" t="s">
        <v>880</v>
      </c>
      <c r="M371" s="9">
        <v>8075</v>
      </c>
      <c r="N371" s="13" t="s">
        <v>881</v>
      </c>
      <c r="O371" s="18">
        <v>8339.1</v>
      </c>
      <c r="P371" s="10" t="s">
        <v>882</v>
      </c>
    </row>
    <row r="372" spans="1:16" x14ac:dyDescent="0.25">
      <c r="C372" s="3"/>
      <c r="F372" s="8"/>
      <c r="G372" s="3"/>
    </row>
    <row r="373" spans="1:16" x14ac:dyDescent="0.25">
      <c r="A373" s="26" t="s">
        <v>408</v>
      </c>
      <c r="B373" s="26"/>
      <c r="C373" s="26"/>
      <c r="D373" s="26"/>
      <c r="E373" s="26"/>
      <c r="F373" s="26"/>
      <c r="G373" s="26"/>
      <c r="H373" s="26"/>
    </row>
    <row r="374" spans="1:16" x14ac:dyDescent="0.25">
      <c r="C374" s="3"/>
      <c r="E374" t="s">
        <v>11</v>
      </c>
      <c r="F374" s="2">
        <v>8000</v>
      </c>
      <c r="G374" s="3"/>
    </row>
    <row r="375" spans="1:16" ht="30" x14ac:dyDescent="0.25">
      <c r="A375" s="4" t="s">
        <v>12</v>
      </c>
      <c r="B375" s="4" t="s">
        <v>13</v>
      </c>
      <c r="C375" s="4" t="s">
        <v>14</v>
      </c>
      <c r="D375" s="4" t="s">
        <v>15</v>
      </c>
      <c r="E375" s="4" t="s">
        <v>16</v>
      </c>
      <c r="F375" s="4" t="s">
        <v>17</v>
      </c>
      <c r="G375" s="4" t="s">
        <v>18</v>
      </c>
      <c r="H375" s="4" t="s">
        <v>19</v>
      </c>
      <c r="I375" s="19" t="s">
        <v>1108</v>
      </c>
      <c r="J375" s="19"/>
    </row>
    <row r="376" spans="1:16" x14ac:dyDescent="0.25">
      <c r="A376" s="4" t="s">
        <v>409</v>
      </c>
      <c r="B376" s="4" t="s">
        <v>25</v>
      </c>
      <c r="C376" s="5">
        <v>6274.8</v>
      </c>
      <c r="D376" s="4" t="s">
        <v>22</v>
      </c>
      <c r="E376" s="4" t="s">
        <v>380</v>
      </c>
      <c r="F376" s="6">
        <v>8000</v>
      </c>
      <c r="G376" s="5">
        <v>50198400</v>
      </c>
      <c r="H376" s="4" t="s">
        <v>410</v>
      </c>
      <c r="I376" s="21">
        <f t="shared" ref="I376:I382" si="29">+(K376+M376+O376)/3</f>
        <v>9313.9333333333325</v>
      </c>
      <c r="J376" s="21"/>
      <c r="K376" s="9">
        <v>8900</v>
      </c>
      <c r="L376" s="17" t="s">
        <v>883</v>
      </c>
      <c r="M376" s="9">
        <v>9780</v>
      </c>
      <c r="N376" s="13" t="s">
        <v>884</v>
      </c>
      <c r="O376" s="18">
        <v>9261.7999999999993</v>
      </c>
      <c r="P376" s="10" t="s">
        <v>885</v>
      </c>
    </row>
    <row r="377" spans="1:16" ht="210" x14ac:dyDescent="0.25">
      <c r="A377" s="4" t="s">
        <v>409</v>
      </c>
      <c r="B377" s="4" t="s">
        <v>25</v>
      </c>
      <c r="C377" s="5">
        <v>6772.4</v>
      </c>
      <c r="D377" s="4" t="s">
        <v>26</v>
      </c>
      <c r="E377" s="4" t="s">
        <v>411</v>
      </c>
      <c r="F377" s="6">
        <v>400</v>
      </c>
      <c r="G377" s="5">
        <v>2708960</v>
      </c>
      <c r="H377" s="7" t="s">
        <v>412</v>
      </c>
      <c r="I377" s="21">
        <f t="shared" si="29"/>
        <v>9313.9333333333325</v>
      </c>
      <c r="J377" s="21"/>
      <c r="K377" s="9">
        <v>8900</v>
      </c>
      <c r="L377" s="17" t="s">
        <v>883</v>
      </c>
      <c r="M377" s="9">
        <v>9780</v>
      </c>
      <c r="N377" s="13" t="s">
        <v>884</v>
      </c>
      <c r="O377" s="18">
        <v>9261.7999999999993</v>
      </c>
      <c r="P377" s="10" t="s">
        <v>885</v>
      </c>
    </row>
    <row r="378" spans="1:16" x14ac:dyDescent="0.25">
      <c r="A378" s="4" t="s">
        <v>409</v>
      </c>
      <c r="B378" s="4" t="s">
        <v>28</v>
      </c>
      <c r="C378" s="5">
        <v>7006</v>
      </c>
      <c r="D378" s="4" t="s">
        <v>22</v>
      </c>
      <c r="E378" s="4" t="s">
        <v>380</v>
      </c>
      <c r="F378" s="6">
        <v>8000</v>
      </c>
      <c r="G378" s="5">
        <v>56048000</v>
      </c>
      <c r="H378" s="4" t="s">
        <v>381</v>
      </c>
      <c r="I378" s="21">
        <f t="shared" si="29"/>
        <v>9313.9333333333325</v>
      </c>
      <c r="J378" s="21"/>
      <c r="K378" s="9">
        <v>8900</v>
      </c>
      <c r="L378" s="17" t="s">
        <v>883</v>
      </c>
      <c r="M378" s="9">
        <v>9780</v>
      </c>
      <c r="N378" s="13" t="s">
        <v>884</v>
      </c>
      <c r="O378" s="18">
        <v>9261.7999999999993</v>
      </c>
      <c r="P378" s="10" t="s">
        <v>885</v>
      </c>
    </row>
    <row r="379" spans="1:16" x14ac:dyDescent="0.25">
      <c r="A379" s="4" t="s">
        <v>409</v>
      </c>
      <c r="B379" s="4" t="s">
        <v>25</v>
      </c>
      <c r="C379" s="5">
        <v>7690</v>
      </c>
      <c r="D379" s="4" t="s">
        <v>29</v>
      </c>
      <c r="E379" s="4" t="s">
        <v>385</v>
      </c>
      <c r="F379" s="6">
        <v>1000</v>
      </c>
      <c r="G379" s="5">
        <v>7690000</v>
      </c>
      <c r="H379" s="4" t="s">
        <v>413</v>
      </c>
      <c r="I379" s="21">
        <f t="shared" si="29"/>
        <v>9313.9333333333325</v>
      </c>
      <c r="J379" s="21"/>
      <c r="K379" s="9">
        <v>8900</v>
      </c>
      <c r="L379" s="17" t="s">
        <v>883</v>
      </c>
      <c r="M379" s="9">
        <v>9780</v>
      </c>
      <c r="N379" s="13" t="s">
        <v>884</v>
      </c>
      <c r="O379" s="18">
        <v>9261.7999999999993</v>
      </c>
      <c r="P379" s="10" t="s">
        <v>885</v>
      </c>
    </row>
    <row r="380" spans="1:16" ht="90" x14ac:dyDescent="0.25">
      <c r="A380" s="4" t="s">
        <v>409</v>
      </c>
      <c r="B380" s="4" t="s">
        <v>28</v>
      </c>
      <c r="C380" s="5">
        <v>7900</v>
      </c>
      <c r="D380" s="4" t="s">
        <v>29</v>
      </c>
      <c r="E380" s="4" t="s">
        <v>385</v>
      </c>
      <c r="F380" s="6">
        <v>3000</v>
      </c>
      <c r="G380" s="5">
        <v>23700000</v>
      </c>
      <c r="H380" s="7" t="s">
        <v>414</v>
      </c>
      <c r="I380" s="21">
        <f t="shared" si="29"/>
        <v>9313.9333333333325</v>
      </c>
      <c r="J380" s="21"/>
      <c r="K380" s="9">
        <v>8900</v>
      </c>
      <c r="L380" s="17" t="s">
        <v>883</v>
      </c>
      <c r="M380" s="9">
        <v>9780</v>
      </c>
      <c r="N380" s="13" t="s">
        <v>884</v>
      </c>
      <c r="O380" s="18">
        <v>9261.7999999999993</v>
      </c>
      <c r="P380" s="10" t="s">
        <v>885</v>
      </c>
    </row>
    <row r="381" spans="1:16" x14ac:dyDescent="0.25">
      <c r="A381" s="4" t="s">
        <v>409</v>
      </c>
      <c r="B381" s="4" t="s">
        <v>28</v>
      </c>
      <c r="C381" s="5">
        <v>9360</v>
      </c>
      <c r="D381" s="4" t="s">
        <v>415</v>
      </c>
      <c r="E381" s="4" t="s">
        <v>416</v>
      </c>
      <c r="F381" s="6">
        <v>8000</v>
      </c>
      <c r="G381" s="5">
        <v>74880000</v>
      </c>
      <c r="H381" s="4" t="s">
        <v>417</v>
      </c>
      <c r="I381" s="21">
        <f t="shared" si="29"/>
        <v>9313.9333333333325</v>
      </c>
      <c r="J381" s="21"/>
      <c r="K381" s="9">
        <v>8900</v>
      </c>
      <c r="L381" s="17" t="s">
        <v>883</v>
      </c>
      <c r="M381" s="9">
        <v>9780</v>
      </c>
      <c r="N381" s="13" t="s">
        <v>884</v>
      </c>
      <c r="O381" s="18">
        <v>9261.7999999999993</v>
      </c>
      <c r="P381" s="10" t="s">
        <v>885</v>
      </c>
    </row>
    <row r="382" spans="1:16" x14ac:dyDescent="0.25">
      <c r="A382" s="4" t="s">
        <v>409</v>
      </c>
      <c r="B382" s="4" t="s">
        <v>28</v>
      </c>
      <c r="C382" s="5">
        <v>11274.09</v>
      </c>
      <c r="D382" s="4" t="s">
        <v>26</v>
      </c>
      <c r="E382" s="4" t="s">
        <v>418</v>
      </c>
      <c r="F382" s="6">
        <v>50</v>
      </c>
      <c r="G382" s="5">
        <v>563704.5</v>
      </c>
      <c r="H382" s="4" t="s">
        <v>418</v>
      </c>
      <c r="I382" s="21">
        <f t="shared" si="29"/>
        <v>9313.9333333333325</v>
      </c>
      <c r="J382" s="21"/>
      <c r="K382" s="9">
        <v>8900</v>
      </c>
      <c r="L382" s="17" t="s">
        <v>883</v>
      </c>
      <c r="M382" s="9">
        <v>9780</v>
      </c>
      <c r="N382" s="13" t="s">
        <v>884</v>
      </c>
      <c r="O382" s="18">
        <v>9261.7999999999993</v>
      </c>
      <c r="P382" s="10" t="s">
        <v>885</v>
      </c>
    </row>
    <row r="383" spans="1:16" x14ac:dyDescent="0.25">
      <c r="C383" s="3"/>
      <c r="F383" s="8"/>
      <c r="G383" s="3"/>
    </row>
    <row r="384" spans="1:16" x14ac:dyDescent="0.25">
      <c r="A384" s="26" t="s">
        <v>419</v>
      </c>
      <c r="B384" s="26"/>
      <c r="C384" s="26"/>
      <c r="D384" s="26"/>
      <c r="E384" s="26"/>
      <c r="F384" s="26"/>
      <c r="G384" s="26"/>
      <c r="H384" s="26"/>
    </row>
    <row r="385" spans="1:16" x14ac:dyDescent="0.25">
      <c r="C385" s="3"/>
      <c r="E385" t="s">
        <v>11</v>
      </c>
      <c r="F385" s="2">
        <v>40000</v>
      </c>
      <c r="G385" s="3"/>
    </row>
    <row r="386" spans="1:16" ht="30" x14ac:dyDescent="0.25">
      <c r="A386" s="4" t="s">
        <v>12</v>
      </c>
      <c r="B386" s="4" t="s">
        <v>13</v>
      </c>
      <c r="C386" s="4" t="s">
        <v>14</v>
      </c>
      <c r="D386" s="4" t="s">
        <v>15</v>
      </c>
      <c r="E386" s="4" t="s">
        <v>16</v>
      </c>
      <c r="F386" s="4" t="s">
        <v>17</v>
      </c>
      <c r="G386" s="4" t="s">
        <v>18</v>
      </c>
      <c r="H386" s="4" t="s">
        <v>19</v>
      </c>
      <c r="I386" s="19" t="s">
        <v>1108</v>
      </c>
      <c r="J386" s="19"/>
    </row>
    <row r="387" spans="1:16" x14ac:dyDescent="0.25">
      <c r="A387" s="4" t="s">
        <v>420</v>
      </c>
      <c r="B387" s="4" t="s">
        <v>25</v>
      </c>
      <c r="C387" s="5">
        <v>6975.72</v>
      </c>
      <c r="D387" s="4" t="s">
        <v>22</v>
      </c>
      <c r="E387" s="4" t="s">
        <v>380</v>
      </c>
      <c r="F387" s="6">
        <v>40000</v>
      </c>
      <c r="G387" s="5">
        <v>279028800</v>
      </c>
      <c r="H387" s="4" t="s">
        <v>421</v>
      </c>
      <c r="I387" s="21">
        <f t="shared" ref="I387:I394" si="30">+(K387+M387+O387)/3</f>
        <v>10503.14</v>
      </c>
      <c r="J387" s="21"/>
      <c r="K387" s="9">
        <v>10857.93</v>
      </c>
      <c r="L387" s="14" t="s">
        <v>886</v>
      </c>
      <c r="M387" s="9">
        <v>10351.49</v>
      </c>
      <c r="N387" s="13" t="s">
        <v>887</v>
      </c>
      <c r="O387" s="9">
        <v>10300</v>
      </c>
      <c r="P387" s="10" t="s">
        <v>888</v>
      </c>
    </row>
    <row r="388" spans="1:16" ht="240" x14ac:dyDescent="0.25">
      <c r="A388" s="4" t="s">
        <v>420</v>
      </c>
      <c r="B388" s="4" t="s">
        <v>21</v>
      </c>
      <c r="C388" s="5">
        <v>7268.28</v>
      </c>
      <c r="D388" s="4" t="s">
        <v>26</v>
      </c>
      <c r="E388" s="7" t="s">
        <v>422</v>
      </c>
      <c r="F388" s="6">
        <v>400</v>
      </c>
      <c r="G388" s="5">
        <v>2907312</v>
      </c>
      <c r="H388" s="7" t="s">
        <v>423</v>
      </c>
      <c r="I388" s="21">
        <f t="shared" si="30"/>
        <v>10503.14</v>
      </c>
      <c r="J388" s="21"/>
      <c r="K388" s="9">
        <v>10857.93</v>
      </c>
      <c r="L388" s="14" t="s">
        <v>886</v>
      </c>
      <c r="M388" s="9">
        <v>10351.49</v>
      </c>
      <c r="N388" s="13" t="s">
        <v>887</v>
      </c>
      <c r="O388" s="9">
        <v>10300</v>
      </c>
      <c r="P388" s="10" t="s">
        <v>888</v>
      </c>
    </row>
    <row r="389" spans="1:16" ht="210" x14ac:dyDescent="0.25">
      <c r="A389" s="4" t="s">
        <v>420</v>
      </c>
      <c r="B389" s="4" t="s">
        <v>32</v>
      </c>
      <c r="C389" s="5">
        <v>7815.35</v>
      </c>
      <c r="D389" s="4" t="s">
        <v>26</v>
      </c>
      <c r="E389" s="4" t="s">
        <v>424</v>
      </c>
      <c r="F389" s="6">
        <v>400</v>
      </c>
      <c r="G389" s="5">
        <v>3126140</v>
      </c>
      <c r="H389" s="7" t="s">
        <v>425</v>
      </c>
      <c r="I389" s="21">
        <f t="shared" si="30"/>
        <v>10503.14</v>
      </c>
      <c r="J389" s="21"/>
      <c r="K389" s="9">
        <v>10857.93</v>
      </c>
      <c r="L389" s="14" t="s">
        <v>886</v>
      </c>
      <c r="M389" s="9">
        <v>10351.49</v>
      </c>
      <c r="N389" s="13" t="s">
        <v>887</v>
      </c>
      <c r="O389" s="9">
        <v>10300</v>
      </c>
      <c r="P389" s="10" t="s">
        <v>888</v>
      </c>
    </row>
    <row r="390" spans="1:16" x14ac:dyDescent="0.25">
      <c r="A390" s="4" t="s">
        <v>420</v>
      </c>
      <c r="B390" s="4" t="s">
        <v>28</v>
      </c>
      <c r="C390" s="5">
        <v>8089</v>
      </c>
      <c r="D390" s="4" t="s">
        <v>22</v>
      </c>
      <c r="E390" s="4" t="s">
        <v>380</v>
      </c>
      <c r="F390" s="6">
        <v>40000</v>
      </c>
      <c r="G390" s="5">
        <v>323560000</v>
      </c>
      <c r="H390" s="4" t="s">
        <v>381</v>
      </c>
      <c r="I390" s="21">
        <f t="shared" si="30"/>
        <v>10503.14</v>
      </c>
      <c r="J390" s="21"/>
      <c r="K390" s="9">
        <v>10857.93</v>
      </c>
      <c r="L390" s="14" t="s">
        <v>886</v>
      </c>
      <c r="M390" s="9">
        <v>10351.49</v>
      </c>
      <c r="N390" s="13" t="s">
        <v>887</v>
      </c>
      <c r="O390" s="9">
        <v>10300</v>
      </c>
      <c r="P390" s="10" t="s">
        <v>888</v>
      </c>
    </row>
    <row r="391" spans="1:16" ht="90" x14ac:dyDescent="0.25">
      <c r="A391" s="4" t="s">
        <v>420</v>
      </c>
      <c r="B391" s="4" t="s">
        <v>25</v>
      </c>
      <c r="C391" s="5">
        <v>9130</v>
      </c>
      <c r="D391" s="4" t="s">
        <v>29</v>
      </c>
      <c r="E391" s="4" t="s">
        <v>385</v>
      </c>
      <c r="F391" s="6">
        <v>1000</v>
      </c>
      <c r="G391" s="5">
        <v>9130000</v>
      </c>
      <c r="H391" s="7" t="s">
        <v>426</v>
      </c>
      <c r="I391" s="21">
        <f t="shared" si="30"/>
        <v>10503.14</v>
      </c>
      <c r="J391" s="21"/>
      <c r="K391" s="9">
        <v>10857.93</v>
      </c>
      <c r="L391" s="14" t="s">
        <v>886</v>
      </c>
      <c r="M391" s="9">
        <v>10351.49</v>
      </c>
      <c r="N391" s="13" t="s">
        <v>887</v>
      </c>
      <c r="O391" s="9">
        <v>10300</v>
      </c>
      <c r="P391" s="10" t="s">
        <v>888</v>
      </c>
    </row>
    <row r="392" spans="1:16" ht="90" x14ac:dyDescent="0.25">
      <c r="A392" s="4" t="s">
        <v>420</v>
      </c>
      <c r="B392" s="4" t="s">
        <v>28</v>
      </c>
      <c r="C392" s="5">
        <v>9158</v>
      </c>
      <c r="D392" s="4" t="s">
        <v>29</v>
      </c>
      <c r="E392" s="4" t="s">
        <v>385</v>
      </c>
      <c r="F392" s="6">
        <v>3000</v>
      </c>
      <c r="G392" s="5">
        <v>27474000</v>
      </c>
      <c r="H392" s="7" t="s">
        <v>427</v>
      </c>
      <c r="I392" s="21">
        <f t="shared" si="30"/>
        <v>10503.14</v>
      </c>
      <c r="J392" s="21"/>
      <c r="K392" s="9">
        <v>10857.93</v>
      </c>
      <c r="L392" s="14" t="s">
        <v>886</v>
      </c>
      <c r="M392" s="9">
        <v>10351.49</v>
      </c>
      <c r="N392" s="13" t="s">
        <v>887</v>
      </c>
      <c r="O392" s="9">
        <v>10300</v>
      </c>
      <c r="P392" s="10" t="s">
        <v>888</v>
      </c>
    </row>
    <row r="393" spans="1:16" ht="75" x14ac:dyDescent="0.25">
      <c r="A393" s="4" t="s">
        <v>420</v>
      </c>
      <c r="B393" s="4" t="s">
        <v>25</v>
      </c>
      <c r="C393" s="5">
        <v>10816.36</v>
      </c>
      <c r="D393" s="4" t="s">
        <v>26</v>
      </c>
      <c r="E393" s="7" t="s">
        <v>428</v>
      </c>
      <c r="F393" s="6">
        <v>30</v>
      </c>
      <c r="G393" s="5">
        <v>324490.8</v>
      </c>
      <c r="H393" s="7" t="s">
        <v>428</v>
      </c>
      <c r="I393" s="21">
        <f t="shared" si="30"/>
        <v>10503.14</v>
      </c>
      <c r="J393" s="21"/>
      <c r="K393" s="9">
        <v>10857.93</v>
      </c>
      <c r="L393" s="14" t="s">
        <v>886</v>
      </c>
      <c r="M393" s="9">
        <v>10351.49</v>
      </c>
      <c r="N393" s="13" t="s">
        <v>887</v>
      </c>
      <c r="O393" s="9">
        <v>10300</v>
      </c>
      <c r="P393" s="10" t="s">
        <v>888</v>
      </c>
    </row>
    <row r="394" spans="1:16" x14ac:dyDescent="0.25">
      <c r="A394" s="4" t="s">
        <v>420</v>
      </c>
      <c r="B394" s="4" t="s">
        <v>28</v>
      </c>
      <c r="C394" s="5">
        <v>12159.15</v>
      </c>
      <c r="D394" s="4" t="s">
        <v>26</v>
      </c>
      <c r="E394" s="4" t="s">
        <v>429</v>
      </c>
      <c r="F394" s="6">
        <v>50</v>
      </c>
      <c r="G394" s="5">
        <v>607957.5</v>
      </c>
      <c r="H394" s="4" t="s">
        <v>429</v>
      </c>
      <c r="I394" s="21">
        <f t="shared" si="30"/>
        <v>10503.14</v>
      </c>
      <c r="J394" s="21"/>
      <c r="K394" s="9">
        <v>10857.93</v>
      </c>
      <c r="L394" s="14" t="s">
        <v>886</v>
      </c>
      <c r="M394" s="9">
        <v>10351.49</v>
      </c>
      <c r="N394" s="13" t="s">
        <v>887</v>
      </c>
      <c r="O394" s="9">
        <v>10300</v>
      </c>
      <c r="P394" s="10" t="s">
        <v>888</v>
      </c>
    </row>
    <row r="395" spans="1:16" x14ac:dyDescent="0.25">
      <c r="C395" s="3"/>
      <c r="F395" s="8"/>
      <c r="G395" s="3"/>
    </row>
    <row r="396" spans="1:16" x14ac:dyDescent="0.25">
      <c r="A396" s="26" t="s">
        <v>430</v>
      </c>
      <c r="B396" s="26"/>
      <c r="C396" s="26"/>
      <c r="D396" s="26"/>
      <c r="E396" s="26"/>
      <c r="F396" s="26"/>
      <c r="G396" s="26"/>
      <c r="H396" s="26"/>
    </row>
    <row r="397" spans="1:16" x14ac:dyDescent="0.25">
      <c r="C397" s="3"/>
      <c r="E397" t="s">
        <v>11</v>
      </c>
      <c r="F397" s="2">
        <v>5000</v>
      </c>
      <c r="G397" s="3"/>
    </row>
    <row r="398" spans="1:16" ht="30" x14ac:dyDescent="0.25">
      <c r="A398" s="4" t="s">
        <v>12</v>
      </c>
      <c r="B398" s="4" t="s">
        <v>13</v>
      </c>
      <c r="C398" s="4" t="s">
        <v>14</v>
      </c>
      <c r="D398" s="4" t="s">
        <v>15</v>
      </c>
      <c r="E398" s="4" t="s">
        <v>16</v>
      </c>
      <c r="F398" s="4" t="s">
        <v>17</v>
      </c>
      <c r="G398" s="4" t="s">
        <v>18</v>
      </c>
      <c r="H398" s="4" t="s">
        <v>19</v>
      </c>
      <c r="I398" s="19" t="s">
        <v>1108</v>
      </c>
      <c r="J398" s="19"/>
    </row>
    <row r="399" spans="1:16" x14ac:dyDescent="0.25">
      <c r="A399" s="4" t="s">
        <v>431</v>
      </c>
      <c r="B399" s="4" t="s">
        <v>25</v>
      </c>
      <c r="C399" s="5">
        <v>7998.41</v>
      </c>
      <c r="D399" s="4" t="s">
        <v>22</v>
      </c>
      <c r="E399" s="4" t="s">
        <v>380</v>
      </c>
      <c r="F399" s="6">
        <v>5000</v>
      </c>
      <c r="G399" s="5">
        <v>39992050</v>
      </c>
      <c r="H399" s="4" t="s">
        <v>432</v>
      </c>
      <c r="I399" s="21">
        <f t="shared" ref="I399:I404" si="31">+(K399+M399+O399)/3</f>
        <v>10827.516666666668</v>
      </c>
      <c r="J399" s="21"/>
      <c r="K399" s="9">
        <v>11581.78</v>
      </c>
      <c r="L399" s="14" t="s">
        <v>889</v>
      </c>
      <c r="M399" s="9">
        <v>11400.77</v>
      </c>
      <c r="N399" s="13" t="s">
        <v>890</v>
      </c>
      <c r="O399" s="9">
        <v>9500</v>
      </c>
      <c r="P399" s="10" t="s">
        <v>891</v>
      </c>
    </row>
    <row r="400" spans="1:16" ht="225" x14ac:dyDescent="0.25">
      <c r="A400" s="4" t="s">
        <v>431</v>
      </c>
      <c r="B400" s="4" t="s">
        <v>25</v>
      </c>
      <c r="C400" s="5">
        <v>8336.5499999999993</v>
      </c>
      <c r="D400" s="4" t="s">
        <v>26</v>
      </c>
      <c r="E400" s="4" t="s">
        <v>433</v>
      </c>
      <c r="F400" s="6">
        <v>400</v>
      </c>
      <c r="G400" s="5">
        <v>3334620</v>
      </c>
      <c r="H400" s="7" t="s">
        <v>434</v>
      </c>
      <c r="I400" s="21">
        <f t="shared" si="31"/>
        <v>10827.516666666668</v>
      </c>
      <c r="J400" s="21"/>
      <c r="K400" s="9">
        <v>11581.78</v>
      </c>
      <c r="L400" s="14" t="s">
        <v>889</v>
      </c>
      <c r="M400" s="9">
        <v>11400.77</v>
      </c>
      <c r="N400" s="13" t="s">
        <v>890</v>
      </c>
      <c r="O400" s="9">
        <v>9500</v>
      </c>
      <c r="P400" s="10" t="s">
        <v>891</v>
      </c>
    </row>
    <row r="401" spans="1:16" x14ac:dyDescent="0.25">
      <c r="A401" s="4" t="s">
        <v>431</v>
      </c>
      <c r="B401" s="4" t="s">
        <v>28</v>
      </c>
      <c r="C401" s="5">
        <v>8612</v>
      </c>
      <c r="D401" s="4" t="s">
        <v>22</v>
      </c>
      <c r="E401" s="4" t="s">
        <v>380</v>
      </c>
      <c r="F401" s="6">
        <v>5000</v>
      </c>
      <c r="G401" s="5">
        <v>43060000</v>
      </c>
      <c r="H401" s="4" t="s">
        <v>435</v>
      </c>
      <c r="I401" s="21">
        <f t="shared" si="31"/>
        <v>10827.516666666668</v>
      </c>
      <c r="J401" s="21"/>
      <c r="K401" s="9">
        <v>11581.78</v>
      </c>
      <c r="L401" s="14" t="s">
        <v>889</v>
      </c>
      <c r="M401" s="9">
        <v>11400.77</v>
      </c>
      <c r="N401" s="13" t="s">
        <v>890</v>
      </c>
      <c r="O401" s="9">
        <v>9500</v>
      </c>
      <c r="P401" s="10" t="s">
        <v>891</v>
      </c>
    </row>
    <row r="402" spans="1:16" x14ac:dyDescent="0.25">
      <c r="A402" s="4" t="s">
        <v>431</v>
      </c>
      <c r="B402" s="4" t="s">
        <v>25</v>
      </c>
      <c r="C402" s="5">
        <v>9740</v>
      </c>
      <c r="D402" s="4" t="s">
        <v>29</v>
      </c>
      <c r="E402" s="4" t="s">
        <v>385</v>
      </c>
      <c r="F402" s="6">
        <v>1000</v>
      </c>
      <c r="G402" s="5">
        <v>9740000</v>
      </c>
      <c r="H402" s="4" t="s">
        <v>436</v>
      </c>
      <c r="I402" s="21">
        <f t="shared" si="31"/>
        <v>10827.516666666668</v>
      </c>
      <c r="J402" s="21"/>
      <c r="K402" s="9">
        <v>11581.78</v>
      </c>
      <c r="L402" s="14" t="s">
        <v>889</v>
      </c>
      <c r="M402" s="9">
        <v>11400.77</v>
      </c>
      <c r="N402" s="13" t="s">
        <v>890</v>
      </c>
      <c r="O402" s="9">
        <v>9500</v>
      </c>
      <c r="P402" s="10" t="s">
        <v>891</v>
      </c>
    </row>
    <row r="403" spans="1:16" ht="90" x14ac:dyDescent="0.25">
      <c r="A403" s="4" t="s">
        <v>431</v>
      </c>
      <c r="B403" s="4" t="s">
        <v>28</v>
      </c>
      <c r="C403" s="5">
        <v>9742</v>
      </c>
      <c r="D403" s="4" t="s">
        <v>29</v>
      </c>
      <c r="E403" s="4" t="s">
        <v>385</v>
      </c>
      <c r="F403" s="6">
        <v>1000</v>
      </c>
      <c r="G403" s="5">
        <v>9742000</v>
      </c>
      <c r="H403" s="7" t="s">
        <v>437</v>
      </c>
      <c r="I403" s="21">
        <f t="shared" si="31"/>
        <v>10827.516666666668</v>
      </c>
      <c r="J403" s="21"/>
      <c r="K403" s="9">
        <v>11581.78</v>
      </c>
      <c r="L403" s="14" t="s">
        <v>889</v>
      </c>
      <c r="M403" s="9">
        <v>11400.77</v>
      </c>
      <c r="N403" s="13" t="s">
        <v>890</v>
      </c>
      <c r="O403" s="9">
        <v>9500</v>
      </c>
      <c r="P403" s="10" t="s">
        <v>891</v>
      </c>
    </row>
    <row r="404" spans="1:16" x14ac:dyDescent="0.25">
      <c r="A404" s="4" t="s">
        <v>431</v>
      </c>
      <c r="B404" s="4" t="s">
        <v>28</v>
      </c>
      <c r="C404" s="5">
        <v>13877.95</v>
      </c>
      <c r="D404" s="4" t="s">
        <v>26</v>
      </c>
      <c r="E404" s="4" t="s">
        <v>438</v>
      </c>
      <c r="F404" s="6">
        <v>50</v>
      </c>
      <c r="G404" s="5">
        <v>693897.5</v>
      </c>
      <c r="H404" s="4" t="s">
        <v>438</v>
      </c>
      <c r="I404" s="21">
        <f t="shared" si="31"/>
        <v>10827.516666666668</v>
      </c>
      <c r="J404" s="21"/>
      <c r="K404" s="9">
        <v>11581.78</v>
      </c>
      <c r="L404" s="14" t="s">
        <v>889</v>
      </c>
      <c r="M404" s="9">
        <v>11400.77</v>
      </c>
      <c r="N404" s="13" t="s">
        <v>890</v>
      </c>
      <c r="O404" s="9">
        <v>9500</v>
      </c>
      <c r="P404" s="10" t="s">
        <v>891</v>
      </c>
    </row>
    <row r="405" spans="1:16" x14ac:dyDescent="0.25">
      <c r="C405" s="3"/>
      <c r="F405" s="8"/>
      <c r="G405" s="3"/>
    </row>
    <row r="406" spans="1:16" x14ac:dyDescent="0.25">
      <c r="A406" s="26" t="s">
        <v>439</v>
      </c>
      <c r="B406" s="26"/>
      <c r="C406" s="26"/>
      <c r="D406" s="26"/>
      <c r="E406" s="26"/>
      <c r="F406" s="26"/>
      <c r="G406" s="26"/>
      <c r="H406" s="26"/>
    </row>
    <row r="407" spans="1:16" x14ac:dyDescent="0.25">
      <c r="C407" s="3"/>
      <c r="E407" t="s">
        <v>11</v>
      </c>
      <c r="F407" s="2">
        <v>34000</v>
      </c>
      <c r="G407" s="3"/>
    </row>
    <row r="408" spans="1:16" ht="30" x14ac:dyDescent="0.25">
      <c r="A408" s="4" t="s">
        <v>12</v>
      </c>
      <c r="B408" s="4" t="s">
        <v>13</v>
      </c>
      <c r="C408" s="4" t="s">
        <v>14</v>
      </c>
      <c r="D408" s="4" t="s">
        <v>15</v>
      </c>
      <c r="E408" s="4" t="s">
        <v>16</v>
      </c>
      <c r="F408" s="4" t="s">
        <v>17</v>
      </c>
      <c r="G408" s="4" t="s">
        <v>18</v>
      </c>
      <c r="H408" s="4" t="s">
        <v>19</v>
      </c>
      <c r="I408" s="19" t="s">
        <v>1108</v>
      </c>
      <c r="J408" s="19"/>
    </row>
    <row r="409" spans="1:16" x14ac:dyDescent="0.25">
      <c r="A409" s="4" t="s">
        <v>440</v>
      </c>
      <c r="B409" s="4" t="s">
        <v>21</v>
      </c>
      <c r="C409" s="5">
        <v>189</v>
      </c>
      <c r="D409" s="4" t="s">
        <v>29</v>
      </c>
      <c r="E409" s="4" t="s">
        <v>115</v>
      </c>
      <c r="F409" s="6">
        <v>34000</v>
      </c>
      <c r="G409" s="5">
        <v>6426000</v>
      </c>
      <c r="H409" s="4" t="s">
        <v>441</v>
      </c>
      <c r="I409" s="21">
        <f t="shared" ref="I409:I421" si="32">+(K409+M409+O409)/3</f>
        <v>298.33333333333331</v>
      </c>
      <c r="J409" s="21"/>
      <c r="K409" s="9">
        <v>440</v>
      </c>
      <c r="L409" s="13" t="s">
        <v>892</v>
      </c>
      <c r="M409" s="9">
        <v>260</v>
      </c>
      <c r="N409" s="13" t="s">
        <v>893</v>
      </c>
      <c r="O409" s="9">
        <v>195</v>
      </c>
      <c r="P409" s="10" t="s">
        <v>894</v>
      </c>
    </row>
    <row r="410" spans="1:16" x14ac:dyDescent="0.25">
      <c r="A410" s="4" t="s">
        <v>440</v>
      </c>
      <c r="B410" s="4" t="s">
        <v>32</v>
      </c>
      <c r="C410" s="5">
        <v>199</v>
      </c>
      <c r="D410" s="4" t="s">
        <v>29</v>
      </c>
      <c r="E410" s="4" t="s">
        <v>115</v>
      </c>
      <c r="F410" s="6">
        <v>34000</v>
      </c>
      <c r="G410" s="5">
        <v>6766000</v>
      </c>
      <c r="H410" s="4" t="s">
        <v>442</v>
      </c>
      <c r="I410" s="21">
        <f t="shared" si="32"/>
        <v>298.33333333333331</v>
      </c>
      <c r="J410" s="21"/>
      <c r="K410" s="9">
        <v>440</v>
      </c>
      <c r="L410" s="13" t="s">
        <v>892</v>
      </c>
      <c r="M410" s="9">
        <v>260</v>
      </c>
      <c r="N410" s="13" t="s">
        <v>893</v>
      </c>
      <c r="O410" s="9">
        <v>195</v>
      </c>
      <c r="P410" s="10" t="s">
        <v>894</v>
      </c>
    </row>
    <row r="411" spans="1:16" x14ac:dyDescent="0.25">
      <c r="A411" s="4" t="s">
        <v>440</v>
      </c>
      <c r="B411" s="4" t="s">
        <v>25</v>
      </c>
      <c r="C411" s="5">
        <v>222</v>
      </c>
      <c r="D411" s="4" t="s">
        <v>29</v>
      </c>
      <c r="E411" s="4" t="s">
        <v>115</v>
      </c>
      <c r="F411" s="6">
        <v>34000</v>
      </c>
      <c r="G411" s="5">
        <v>7548000</v>
      </c>
      <c r="H411" s="4" t="s">
        <v>443</v>
      </c>
      <c r="I411" s="21">
        <f t="shared" si="32"/>
        <v>593</v>
      </c>
      <c r="J411" s="21"/>
      <c r="K411" s="9">
        <v>900</v>
      </c>
      <c r="L411" s="13" t="s">
        <v>1065</v>
      </c>
      <c r="M411" s="9">
        <v>647</v>
      </c>
      <c r="N411" s="13" t="s">
        <v>1069</v>
      </c>
      <c r="O411" s="9">
        <v>232</v>
      </c>
      <c r="P411" s="10" t="s">
        <v>1070</v>
      </c>
    </row>
    <row r="412" spans="1:16" x14ac:dyDescent="0.25">
      <c r="A412" s="4" t="s">
        <v>440</v>
      </c>
      <c r="B412" s="4" t="s">
        <v>25</v>
      </c>
      <c r="C412" s="5">
        <v>225.55</v>
      </c>
      <c r="D412" s="4" t="s">
        <v>26</v>
      </c>
      <c r="E412" s="4" t="s">
        <v>444</v>
      </c>
      <c r="F412" s="6">
        <v>500</v>
      </c>
      <c r="G412" s="5">
        <v>112775</v>
      </c>
      <c r="H412" s="4" t="s">
        <v>444</v>
      </c>
      <c r="I412" s="21">
        <f t="shared" si="32"/>
        <v>298.33333333333331</v>
      </c>
      <c r="J412" s="21"/>
      <c r="K412" s="9">
        <v>440</v>
      </c>
      <c r="L412" s="13" t="s">
        <v>892</v>
      </c>
      <c r="M412" s="9">
        <v>260</v>
      </c>
      <c r="N412" s="13" t="s">
        <v>893</v>
      </c>
      <c r="O412" s="9">
        <v>195</v>
      </c>
      <c r="P412" s="10" t="s">
        <v>894</v>
      </c>
    </row>
    <row r="413" spans="1:16" x14ac:dyDescent="0.25">
      <c r="A413" s="4" t="s">
        <v>440</v>
      </c>
      <c r="B413" s="4" t="s">
        <v>25</v>
      </c>
      <c r="C413" s="5">
        <v>240</v>
      </c>
      <c r="D413" s="4" t="s">
        <v>22</v>
      </c>
      <c r="E413" s="4" t="s">
        <v>445</v>
      </c>
      <c r="F413" s="6">
        <v>34000</v>
      </c>
      <c r="G413" s="5">
        <v>8160000</v>
      </c>
      <c r="H413" s="4" t="s">
        <v>446</v>
      </c>
      <c r="I413" s="21">
        <f t="shared" si="32"/>
        <v>593</v>
      </c>
      <c r="J413" s="21"/>
      <c r="K413" s="9">
        <v>900</v>
      </c>
      <c r="L413" s="13" t="s">
        <v>1065</v>
      </c>
      <c r="M413" s="9">
        <v>647</v>
      </c>
      <c r="N413" s="13" t="s">
        <v>1069</v>
      </c>
      <c r="O413" s="9">
        <v>232</v>
      </c>
      <c r="P413" s="10" t="s">
        <v>1070</v>
      </c>
    </row>
    <row r="414" spans="1:16" x14ac:dyDescent="0.25">
      <c r="A414" s="4" t="s">
        <v>440</v>
      </c>
      <c r="B414" s="4" t="s">
        <v>41</v>
      </c>
      <c r="C414" s="5">
        <v>245</v>
      </c>
      <c r="D414" s="4" t="s">
        <v>29</v>
      </c>
      <c r="E414" s="4" t="s">
        <v>115</v>
      </c>
      <c r="F414" s="6">
        <v>34000</v>
      </c>
      <c r="G414" s="5">
        <v>8330000</v>
      </c>
      <c r="H414" s="4" t="s">
        <v>447</v>
      </c>
      <c r="I414" s="21">
        <f t="shared" si="32"/>
        <v>593</v>
      </c>
      <c r="J414" s="21"/>
      <c r="K414" s="9">
        <v>900</v>
      </c>
      <c r="L414" s="13" t="s">
        <v>1065</v>
      </c>
      <c r="M414" s="9">
        <v>647</v>
      </c>
      <c r="N414" s="13" t="s">
        <v>1069</v>
      </c>
      <c r="O414" s="9">
        <v>232</v>
      </c>
      <c r="P414" s="10" t="s">
        <v>1070</v>
      </c>
    </row>
    <row r="415" spans="1:16" x14ac:dyDescent="0.25">
      <c r="A415" s="4" t="s">
        <v>440</v>
      </c>
      <c r="B415" s="4" t="s">
        <v>28</v>
      </c>
      <c r="C415" s="5">
        <v>260</v>
      </c>
      <c r="D415" s="4" t="s">
        <v>22</v>
      </c>
      <c r="E415" s="4" t="s">
        <v>445</v>
      </c>
      <c r="F415" s="6">
        <v>34000</v>
      </c>
      <c r="G415" s="5">
        <v>8840000</v>
      </c>
      <c r="H415" s="4" t="s">
        <v>448</v>
      </c>
      <c r="I415" s="21">
        <f t="shared" si="32"/>
        <v>298.33333333333331</v>
      </c>
      <c r="J415" s="21"/>
      <c r="K415" s="9">
        <v>440</v>
      </c>
      <c r="L415" s="13" t="s">
        <v>892</v>
      </c>
      <c r="M415" s="9">
        <v>260</v>
      </c>
      <c r="N415" s="13" t="s">
        <v>893</v>
      </c>
      <c r="O415" s="9">
        <v>195</v>
      </c>
      <c r="P415" s="10" t="s">
        <v>894</v>
      </c>
    </row>
    <row r="416" spans="1:16" x14ac:dyDescent="0.25">
      <c r="A416" s="4" t="s">
        <v>440</v>
      </c>
      <c r="B416" s="4" t="s">
        <v>32</v>
      </c>
      <c r="C416" s="5">
        <v>260.86</v>
      </c>
      <c r="D416" s="4" t="s">
        <v>26</v>
      </c>
      <c r="E416" s="4" t="s">
        <v>449</v>
      </c>
      <c r="F416" s="6">
        <v>100</v>
      </c>
      <c r="G416" s="5">
        <v>26086</v>
      </c>
      <c r="H416" s="4" t="s">
        <v>449</v>
      </c>
      <c r="I416" s="21">
        <f t="shared" si="32"/>
        <v>593</v>
      </c>
      <c r="J416" s="21"/>
      <c r="K416" s="9">
        <v>900</v>
      </c>
      <c r="L416" s="13" t="s">
        <v>1065</v>
      </c>
      <c r="M416" s="9">
        <v>647</v>
      </c>
      <c r="N416" s="13" t="s">
        <v>1069</v>
      </c>
      <c r="O416" s="9">
        <v>232</v>
      </c>
      <c r="P416" s="10" t="s">
        <v>1070</v>
      </c>
    </row>
    <row r="417" spans="1:16" x14ac:dyDescent="0.25">
      <c r="A417" s="4" t="s">
        <v>440</v>
      </c>
      <c r="B417" s="4" t="s">
        <v>57</v>
      </c>
      <c r="C417" s="5">
        <v>298</v>
      </c>
      <c r="D417" s="4" t="s">
        <v>29</v>
      </c>
      <c r="E417" s="4" t="s">
        <v>450</v>
      </c>
      <c r="F417" s="6">
        <v>34000</v>
      </c>
      <c r="G417" s="5">
        <v>10132000</v>
      </c>
      <c r="H417" s="4" t="s">
        <v>451</v>
      </c>
      <c r="I417" s="21">
        <f t="shared" si="32"/>
        <v>593</v>
      </c>
      <c r="J417" s="21"/>
      <c r="K417" s="9">
        <v>900</v>
      </c>
      <c r="L417" s="13" t="s">
        <v>1065</v>
      </c>
      <c r="M417" s="9">
        <v>647</v>
      </c>
      <c r="N417" s="13" t="s">
        <v>1069</v>
      </c>
      <c r="O417" s="9">
        <v>232</v>
      </c>
      <c r="P417" s="10" t="s">
        <v>1070</v>
      </c>
    </row>
    <row r="418" spans="1:16" x14ac:dyDescent="0.25">
      <c r="A418" s="4" t="s">
        <v>440</v>
      </c>
      <c r="B418" s="4" t="s">
        <v>28</v>
      </c>
      <c r="C418" s="5">
        <v>299</v>
      </c>
      <c r="D418" s="4" t="s">
        <v>29</v>
      </c>
      <c r="E418" s="4" t="s">
        <v>450</v>
      </c>
      <c r="F418" s="6">
        <v>34000</v>
      </c>
      <c r="G418" s="5">
        <v>10166000</v>
      </c>
      <c r="H418" s="4" t="s">
        <v>443</v>
      </c>
      <c r="I418" s="21">
        <f t="shared" si="32"/>
        <v>593</v>
      </c>
      <c r="J418" s="21"/>
      <c r="K418" s="9">
        <v>900</v>
      </c>
      <c r="L418" s="13" t="s">
        <v>1065</v>
      </c>
      <c r="M418" s="9">
        <v>647</v>
      </c>
      <c r="N418" s="13" t="s">
        <v>1069</v>
      </c>
      <c r="O418" s="9">
        <v>232</v>
      </c>
      <c r="P418" s="10" t="s">
        <v>1070</v>
      </c>
    </row>
    <row r="419" spans="1:16" x14ac:dyDescent="0.25">
      <c r="A419" s="4" t="s">
        <v>440</v>
      </c>
      <c r="B419" s="4" t="s">
        <v>28</v>
      </c>
      <c r="C419" s="5">
        <v>365.62</v>
      </c>
      <c r="D419" s="4" t="s">
        <v>26</v>
      </c>
      <c r="E419" s="4" t="s">
        <v>452</v>
      </c>
      <c r="F419" s="6">
        <v>1000</v>
      </c>
      <c r="G419" s="5">
        <v>365620</v>
      </c>
      <c r="H419" s="4" t="s">
        <v>452</v>
      </c>
      <c r="I419" s="21">
        <f t="shared" si="32"/>
        <v>593</v>
      </c>
      <c r="J419" s="21"/>
      <c r="K419" s="9">
        <v>900</v>
      </c>
      <c r="L419" s="13" t="s">
        <v>1065</v>
      </c>
      <c r="M419" s="9">
        <v>647</v>
      </c>
      <c r="N419" s="13" t="s">
        <v>1069</v>
      </c>
      <c r="O419" s="9">
        <v>232</v>
      </c>
      <c r="P419" s="10" t="s">
        <v>1070</v>
      </c>
    </row>
    <row r="420" spans="1:16" x14ac:dyDescent="0.25">
      <c r="A420" s="4" t="s">
        <v>440</v>
      </c>
      <c r="B420" s="4" t="s">
        <v>28</v>
      </c>
      <c r="C420" s="5">
        <v>705</v>
      </c>
      <c r="D420" s="4" t="s">
        <v>59</v>
      </c>
      <c r="E420" s="4" t="s">
        <v>453</v>
      </c>
      <c r="F420" s="6">
        <v>30000</v>
      </c>
      <c r="G420" s="5">
        <v>21150000</v>
      </c>
      <c r="H420" s="4" t="s">
        <v>454</v>
      </c>
      <c r="I420" s="21">
        <f t="shared" si="32"/>
        <v>593</v>
      </c>
      <c r="J420" s="21"/>
      <c r="K420" s="9">
        <v>900</v>
      </c>
      <c r="L420" s="13" t="s">
        <v>1065</v>
      </c>
      <c r="M420" s="9">
        <v>647</v>
      </c>
      <c r="N420" s="13" t="s">
        <v>1069</v>
      </c>
      <c r="O420" s="9">
        <v>232</v>
      </c>
      <c r="P420" s="10" t="s">
        <v>1070</v>
      </c>
    </row>
    <row r="421" spans="1:16" x14ac:dyDescent="0.25">
      <c r="A421" s="4" t="s">
        <v>440</v>
      </c>
      <c r="B421" s="4" t="s">
        <v>28</v>
      </c>
      <c r="C421" s="5">
        <v>1250</v>
      </c>
      <c r="D421" s="4" t="s">
        <v>81</v>
      </c>
      <c r="E421" s="4" t="s">
        <v>82</v>
      </c>
      <c r="F421" s="6">
        <v>34000</v>
      </c>
      <c r="G421" s="5">
        <v>42500000</v>
      </c>
      <c r="H421" s="4" t="s">
        <v>455</v>
      </c>
      <c r="I421" s="21">
        <f t="shared" si="32"/>
        <v>593</v>
      </c>
      <c r="J421" s="21"/>
      <c r="K421" s="9">
        <v>900</v>
      </c>
      <c r="L421" s="13" t="s">
        <v>1065</v>
      </c>
      <c r="M421" s="9">
        <v>647</v>
      </c>
      <c r="N421" s="13" t="s">
        <v>1069</v>
      </c>
      <c r="O421" s="9">
        <v>232</v>
      </c>
      <c r="P421" s="10" t="s">
        <v>1070</v>
      </c>
    </row>
    <row r="422" spans="1:16" x14ac:dyDescent="0.25">
      <c r="C422" s="3"/>
      <c r="F422" s="8"/>
      <c r="G422" s="3"/>
    </row>
    <row r="423" spans="1:16" x14ac:dyDescent="0.25">
      <c r="A423" s="26" t="s">
        <v>456</v>
      </c>
      <c r="B423" s="26"/>
      <c r="C423" s="26"/>
      <c r="D423" s="26"/>
      <c r="E423" s="26"/>
      <c r="F423" s="26"/>
      <c r="G423" s="26"/>
      <c r="H423" s="26"/>
    </row>
    <row r="424" spans="1:16" x14ac:dyDescent="0.25">
      <c r="C424" s="3"/>
      <c r="E424" t="s">
        <v>11</v>
      </c>
      <c r="F424" s="2">
        <v>26000</v>
      </c>
      <c r="G424" s="3"/>
    </row>
    <row r="425" spans="1:16" ht="30" x14ac:dyDescent="0.25">
      <c r="A425" s="4" t="s">
        <v>12</v>
      </c>
      <c r="B425" s="4" t="s">
        <v>13</v>
      </c>
      <c r="C425" s="4" t="s">
        <v>14</v>
      </c>
      <c r="D425" s="4" t="s">
        <v>15</v>
      </c>
      <c r="E425" s="4" t="s">
        <v>16</v>
      </c>
      <c r="F425" s="4" t="s">
        <v>17</v>
      </c>
      <c r="G425" s="4" t="s">
        <v>18</v>
      </c>
      <c r="H425" s="4" t="s">
        <v>19</v>
      </c>
      <c r="I425" s="19" t="s">
        <v>1108</v>
      </c>
      <c r="J425" s="19"/>
    </row>
    <row r="426" spans="1:16" x14ac:dyDescent="0.25">
      <c r="A426" s="4" t="s">
        <v>457</v>
      </c>
      <c r="B426" s="4" t="s">
        <v>32</v>
      </c>
      <c r="C426" s="5">
        <v>26.9</v>
      </c>
      <c r="D426" s="4" t="s">
        <v>29</v>
      </c>
      <c r="E426" s="4" t="s">
        <v>458</v>
      </c>
      <c r="F426" s="6">
        <v>26000</v>
      </c>
      <c r="G426" s="5">
        <v>699400</v>
      </c>
      <c r="H426" s="4" t="s">
        <v>459</v>
      </c>
      <c r="I426" s="21">
        <f t="shared" ref="I426:I437" si="33">+(K426+M426+O426)/3</f>
        <v>47.5</v>
      </c>
      <c r="J426" s="21"/>
      <c r="K426" s="9">
        <v>46.4</v>
      </c>
      <c r="L426" s="13" t="s">
        <v>895</v>
      </c>
      <c r="M426" s="9">
        <v>51.91</v>
      </c>
      <c r="N426" s="13" t="s">
        <v>896</v>
      </c>
      <c r="O426" s="9">
        <v>44.19</v>
      </c>
      <c r="P426" s="10" t="s">
        <v>897</v>
      </c>
    </row>
    <row r="427" spans="1:16" x14ac:dyDescent="0.25">
      <c r="A427" s="4" t="s">
        <v>457</v>
      </c>
      <c r="B427" s="4" t="s">
        <v>25</v>
      </c>
      <c r="C427" s="5">
        <v>27</v>
      </c>
      <c r="D427" s="4" t="s">
        <v>29</v>
      </c>
      <c r="E427" s="4" t="s">
        <v>458</v>
      </c>
      <c r="F427" s="6">
        <v>26000</v>
      </c>
      <c r="G427" s="5">
        <v>702000</v>
      </c>
      <c r="H427" s="4" t="s">
        <v>460</v>
      </c>
      <c r="I427" s="21">
        <f t="shared" si="33"/>
        <v>47.5</v>
      </c>
      <c r="J427" s="21"/>
      <c r="K427" s="9">
        <v>46.4</v>
      </c>
      <c r="L427" s="13" t="s">
        <v>895</v>
      </c>
      <c r="M427" s="9">
        <v>51.91</v>
      </c>
      <c r="N427" s="13" t="s">
        <v>896</v>
      </c>
      <c r="O427" s="9">
        <v>44.19</v>
      </c>
      <c r="P427" s="10" t="s">
        <v>897</v>
      </c>
    </row>
    <row r="428" spans="1:16" x14ac:dyDescent="0.25">
      <c r="A428" s="4" t="s">
        <v>457</v>
      </c>
      <c r="B428" s="4" t="s">
        <v>21</v>
      </c>
      <c r="C428" s="5">
        <v>31.2</v>
      </c>
      <c r="D428" s="4" t="s">
        <v>81</v>
      </c>
      <c r="E428" s="4" t="s">
        <v>458</v>
      </c>
      <c r="F428" s="6">
        <v>26000</v>
      </c>
      <c r="G428" s="5">
        <v>811200</v>
      </c>
      <c r="H428" s="4" t="s">
        <v>461</v>
      </c>
      <c r="I428" s="21">
        <f t="shared" si="33"/>
        <v>47.5</v>
      </c>
      <c r="J428" s="21"/>
      <c r="K428" s="9">
        <v>46.4</v>
      </c>
      <c r="L428" s="13" t="s">
        <v>895</v>
      </c>
      <c r="M428" s="9">
        <v>51.91</v>
      </c>
      <c r="N428" s="13" t="s">
        <v>896</v>
      </c>
      <c r="O428" s="9">
        <v>44.19</v>
      </c>
      <c r="P428" s="10" t="s">
        <v>897</v>
      </c>
    </row>
    <row r="429" spans="1:16" x14ac:dyDescent="0.25">
      <c r="A429" s="4" t="s">
        <v>457</v>
      </c>
      <c r="B429" s="4" t="s">
        <v>25</v>
      </c>
      <c r="C429" s="5">
        <v>39</v>
      </c>
      <c r="D429" s="4" t="s">
        <v>22</v>
      </c>
      <c r="E429" s="4" t="s">
        <v>213</v>
      </c>
      <c r="F429" s="6">
        <v>26000</v>
      </c>
      <c r="G429" s="5">
        <v>1014000</v>
      </c>
      <c r="H429" s="4" t="s">
        <v>462</v>
      </c>
      <c r="I429" s="21">
        <f t="shared" si="33"/>
        <v>47.5</v>
      </c>
      <c r="J429" s="21"/>
      <c r="K429" s="9">
        <v>46.4</v>
      </c>
      <c r="L429" s="13" t="s">
        <v>895</v>
      </c>
      <c r="M429" s="9">
        <v>51.91</v>
      </c>
      <c r="N429" s="13" t="s">
        <v>896</v>
      </c>
      <c r="O429" s="9">
        <v>44.19</v>
      </c>
      <c r="P429" s="10" t="s">
        <v>897</v>
      </c>
    </row>
    <row r="430" spans="1:16" x14ac:dyDescent="0.25">
      <c r="A430" s="4" t="s">
        <v>457</v>
      </c>
      <c r="B430" s="4" t="s">
        <v>21</v>
      </c>
      <c r="C430" s="5">
        <v>39.9</v>
      </c>
      <c r="D430" s="4" t="s">
        <v>29</v>
      </c>
      <c r="E430" s="4" t="s">
        <v>458</v>
      </c>
      <c r="F430" s="6">
        <v>26000</v>
      </c>
      <c r="G430" s="5">
        <v>1037400</v>
      </c>
      <c r="H430" s="4" t="s">
        <v>463</v>
      </c>
      <c r="I430" s="21">
        <f t="shared" si="33"/>
        <v>47.5</v>
      </c>
      <c r="J430" s="21"/>
      <c r="K430" s="9">
        <v>46.4</v>
      </c>
      <c r="L430" s="13" t="s">
        <v>895</v>
      </c>
      <c r="M430" s="9">
        <v>51.91</v>
      </c>
      <c r="N430" s="13" t="s">
        <v>896</v>
      </c>
      <c r="O430" s="9">
        <v>44.19</v>
      </c>
      <c r="P430" s="10" t="s">
        <v>897</v>
      </c>
    </row>
    <row r="431" spans="1:16" x14ac:dyDescent="0.25">
      <c r="A431" s="4" t="s">
        <v>457</v>
      </c>
      <c r="B431" s="4" t="s">
        <v>28</v>
      </c>
      <c r="C431" s="5">
        <v>40</v>
      </c>
      <c r="D431" s="4" t="s">
        <v>22</v>
      </c>
      <c r="E431" s="4" t="s">
        <v>213</v>
      </c>
      <c r="F431" s="6">
        <v>26000</v>
      </c>
      <c r="G431" s="5">
        <v>1040000</v>
      </c>
      <c r="H431" s="4" t="s">
        <v>464</v>
      </c>
      <c r="I431" s="21">
        <f t="shared" si="33"/>
        <v>47.5</v>
      </c>
      <c r="J431" s="21"/>
      <c r="K431" s="9">
        <v>46.4</v>
      </c>
      <c r="L431" s="13" t="s">
        <v>895</v>
      </c>
      <c r="M431" s="9">
        <v>51.91</v>
      </c>
      <c r="N431" s="13" t="s">
        <v>896</v>
      </c>
      <c r="O431" s="9">
        <v>44.19</v>
      </c>
      <c r="P431" s="10" t="s">
        <v>897</v>
      </c>
    </row>
    <row r="432" spans="1:16" x14ac:dyDescent="0.25">
      <c r="A432" s="4" t="s">
        <v>457</v>
      </c>
      <c r="B432" s="4" t="s">
        <v>28</v>
      </c>
      <c r="C432" s="5">
        <v>40</v>
      </c>
      <c r="D432" s="4" t="s">
        <v>29</v>
      </c>
      <c r="E432" s="4" t="s">
        <v>458</v>
      </c>
      <c r="F432" s="6">
        <v>26000</v>
      </c>
      <c r="G432" s="5">
        <v>1040000</v>
      </c>
      <c r="H432" s="4" t="s">
        <v>465</v>
      </c>
      <c r="I432" s="21">
        <f t="shared" si="33"/>
        <v>47.5</v>
      </c>
      <c r="J432" s="21"/>
      <c r="K432" s="9">
        <v>46.4</v>
      </c>
      <c r="L432" s="13" t="s">
        <v>895</v>
      </c>
      <c r="M432" s="9">
        <v>51.91</v>
      </c>
      <c r="N432" s="13" t="s">
        <v>896</v>
      </c>
      <c r="O432" s="9">
        <v>44.19</v>
      </c>
      <c r="P432" s="10" t="s">
        <v>897</v>
      </c>
    </row>
    <row r="433" spans="1:16" x14ac:dyDescent="0.25">
      <c r="A433" s="4" t="s">
        <v>457</v>
      </c>
      <c r="B433" s="4" t="s">
        <v>32</v>
      </c>
      <c r="C433" s="5">
        <v>48</v>
      </c>
      <c r="D433" s="4" t="s">
        <v>81</v>
      </c>
      <c r="E433" s="4" t="s">
        <v>458</v>
      </c>
      <c r="F433" s="6">
        <v>26000</v>
      </c>
      <c r="G433" s="5">
        <v>1248000</v>
      </c>
      <c r="H433" s="4" t="s">
        <v>466</v>
      </c>
      <c r="I433" s="21">
        <f t="shared" si="33"/>
        <v>47.5</v>
      </c>
      <c r="J433" s="21"/>
      <c r="K433" s="9">
        <v>46.4</v>
      </c>
      <c r="L433" s="13" t="s">
        <v>895</v>
      </c>
      <c r="M433" s="9">
        <v>51.91</v>
      </c>
      <c r="N433" s="13" t="s">
        <v>896</v>
      </c>
      <c r="O433" s="9">
        <v>44.19</v>
      </c>
      <c r="P433" s="10" t="s">
        <v>897</v>
      </c>
    </row>
    <row r="434" spans="1:16" ht="75" x14ac:dyDescent="0.25">
      <c r="A434" s="4" t="s">
        <v>457</v>
      </c>
      <c r="B434" s="4" t="s">
        <v>25</v>
      </c>
      <c r="C434" s="5">
        <v>58.11</v>
      </c>
      <c r="D434" s="4" t="s">
        <v>81</v>
      </c>
      <c r="E434" s="4" t="s">
        <v>458</v>
      </c>
      <c r="F434" s="6">
        <v>26000</v>
      </c>
      <c r="G434" s="5">
        <v>1510860</v>
      </c>
      <c r="H434" s="7" t="s">
        <v>467</v>
      </c>
      <c r="I434" s="21">
        <f t="shared" si="33"/>
        <v>47.5</v>
      </c>
      <c r="J434" s="21"/>
      <c r="K434" s="9">
        <v>46.4</v>
      </c>
      <c r="L434" s="13" t="s">
        <v>895</v>
      </c>
      <c r="M434" s="9">
        <v>51.91</v>
      </c>
      <c r="N434" s="13" t="s">
        <v>896</v>
      </c>
      <c r="O434" s="9">
        <v>44.19</v>
      </c>
      <c r="P434" s="10" t="s">
        <v>897</v>
      </c>
    </row>
    <row r="435" spans="1:16" ht="75" x14ac:dyDescent="0.25">
      <c r="A435" s="4" t="s">
        <v>457</v>
      </c>
      <c r="B435" s="4" t="s">
        <v>28</v>
      </c>
      <c r="C435" s="5">
        <v>58.16</v>
      </c>
      <c r="D435" s="4" t="s">
        <v>26</v>
      </c>
      <c r="E435" s="4" t="s">
        <v>468</v>
      </c>
      <c r="F435" s="6">
        <v>1000</v>
      </c>
      <c r="G435" s="5">
        <v>58160</v>
      </c>
      <c r="H435" s="7" t="s">
        <v>469</v>
      </c>
      <c r="I435" s="21">
        <f t="shared" si="33"/>
        <v>64.38</v>
      </c>
      <c r="J435" s="21"/>
      <c r="K435" s="9">
        <v>92.23</v>
      </c>
      <c r="L435" s="13" t="s">
        <v>1149</v>
      </c>
      <c r="M435" s="9">
        <v>51.91</v>
      </c>
      <c r="N435" s="13" t="s">
        <v>896</v>
      </c>
      <c r="O435" s="9">
        <v>49</v>
      </c>
      <c r="P435" s="10" t="s">
        <v>1150</v>
      </c>
    </row>
    <row r="436" spans="1:16" ht="75" x14ac:dyDescent="0.25">
      <c r="A436" s="4" t="s">
        <v>457</v>
      </c>
      <c r="B436" s="4" t="s">
        <v>28</v>
      </c>
      <c r="C436" s="5">
        <v>63.11</v>
      </c>
      <c r="D436" s="4" t="s">
        <v>81</v>
      </c>
      <c r="E436" s="4" t="s">
        <v>458</v>
      </c>
      <c r="F436" s="6">
        <v>26000</v>
      </c>
      <c r="G436" s="5">
        <v>1640860</v>
      </c>
      <c r="H436" s="7" t="s">
        <v>470</v>
      </c>
      <c r="I436" s="21">
        <f t="shared" si="33"/>
        <v>64.38</v>
      </c>
      <c r="J436" s="21"/>
      <c r="K436" s="9">
        <v>92.23</v>
      </c>
      <c r="L436" s="13" t="s">
        <v>1149</v>
      </c>
      <c r="M436" s="9">
        <v>51.91</v>
      </c>
      <c r="N436" s="13" t="s">
        <v>896</v>
      </c>
      <c r="O436" s="9">
        <v>49</v>
      </c>
      <c r="P436" s="10" t="s">
        <v>1150</v>
      </c>
    </row>
    <row r="437" spans="1:16" x14ac:dyDescent="0.25">
      <c r="A437" s="4" t="s">
        <v>457</v>
      </c>
      <c r="B437" s="4" t="s">
        <v>28</v>
      </c>
      <c r="C437" s="5">
        <v>64</v>
      </c>
      <c r="D437" s="4" t="s">
        <v>59</v>
      </c>
      <c r="E437" s="4" t="s">
        <v>194</v>
      </c>
      <c r="F437" s="6">
        <v>25000</v>
      </c>
      <c r="G437" s="5">
        <v>1600000</v>
      </c>
      <c r="H437" s="4" t="s">
        <v>471</v>
      </c>
      <c r="I437" s="21">
        <f t="shared" si="33"/>
        <v>64.38</v>
      </c>
      <c r="J437" s="21"/>
      <c r="K437" s="9">
        <v>92.23</v>
      </c>
      <c r="L437" s="13" t="s">
        <v>1149</v>
      </c>
      <c r="M437" s="9">
        <v>51.91</v>
      </c>
      <c r="N437" s="13" t="s">
        <v>896</v>
      </c>
      <c r="O437" s="9">
        <v>49</v>
      </c>
      <c r="P437" s="10" t="s">
        <v>1150</v>
      </c>
    </row>
    <row r="438" spans="1:16" x14ac:dyDescent="0.25">
      <c r="C438" s="3"/>
      <c r="F438" s="8"/>
      <c r="G438" s="3"/>
    </row>
    <row r="439" spans="1:16" x14ac:dyDescent="0.25">
      <c r="A439" s="26" t="s">
        <v>472</v>
      </c>
      <c r="B439" s="26"/>
      <c r="C439" s="26"/>
      <c r="D439" s="26"/>
      <c r="E439" s="26"/>
      <c r="F439" s="26"/>
      <c r="G439" s="26"/>
      <c r="H439" s="26"/>
    </row>
    <row r="440" spans="1:16" x14ac:dyDescent="0.25">
      <c r="C440" s="3"/>
      <c r="E440" t="s">
        <v>11</v>
      </c>
      <c r="F440" s="2">
        <v>37000</v>
      </c>
      <c r="G440" s="3"/>
    </row>
    <row r="441" spans="1:16" ht="30" x14ac:dyDescent="0.25">
      <c r="A441" s="4" t="s">
        <v>12</v>
      </c>
      <c r="B441" s="4" t="s">
        <v>13</v>
      </c>
      <c r="C441" s="4" t="s">
        <v>14</v>
      </c>
      <c r="D441" s="4" t="s">
        <v>15</v>
      </c>
      <c r="E441" s="4" t="s">
        <v>16</v>
      </c>
      <c r="F441" s="4" t="s">
        <v>17</v>
      </c>
      <c r="G441" s="4" t="s">
        <v>18</v>
      </c>
      <c r="H441" s="4" t="s">
        <v>19</v>
      </c>
      <c r="I441" s="19" t="s">
        <v>1108</v>
      </c>
      <c r="J441" s="19"/>
    </row>
    <row r="442" spans="1:16" x14ac:dyDescent="0.25">
      <c r="A442" s="4" t="s">
        <v>473</v>
      </c>
      <c r="B442" s="4" t="s">
        <v>41</v>
      </c>
      <c r="C442" s="5">
        <v>57</v>
      </c>
      <c r="D442" s="4" t="s">
        <v>29</v>
      </c>
      <c r="E442" s="4" t="s">
        <v>458</v>
      </c>
      <c r="F442" s="6">
        <v>37000</v>
      </c>
      <c r="G442" s="5">
        <v>2109000</v>
      </c>
      <c r="H442" s="4" t="s">
        <v>474</v>
      </c>
      <c r="I442" s="21">
        <f t="shared" ref="I442:I464" si="34">+(K442+M442+O442)/3</f>
        <v>110.52</v>
      </c>
      <c r="J442" s="21"/>
      <c r="K442" s="9">
        <f t="shared" ref="K442:K459" si="35">4728/50</f>
        <v>94.56</v>
      </c>
      <c r="L442" s="13" t="s">
        <v>898</v>
      </c>
      <c r="M442" s="9">
        <f t="shared" ref="M442:M464" si="36">6800/50</f>
        <v>136</v>
      </c>
      <c r="N442" s="13" t="s">
        <v>899</v>
      </c>
      <c r="O442" s="9">
        <f t="shared" ref="O442:O460" si="37">10100/100</f>
        <v>101</v>
      </c>
      <c r="P442" s="10" t="s">
        <v>900</v>
      </c>
    </row>
    <row r="443" spans="1:16" x14ac:dyDescent="0.25">
      <c r="A443" s="4" t="s">
        <v>473</v>
      </c>
      <c r="B443" s="4" t="s">
        <v>25</v>
      </c>
      <c r="C443" s="5">
        <v>58</v>
      </c>
      <c r="D443" s="4" t="s">
        <v>29</v>
      </c>
      <c r="E443" s="4" t="s">
        <v>458</v>
      </c>
      <c r="F443" s="6">
        <v>37000</v>
      </c>
      <c r="G443" s="5">
        <v>2146000</v>
      </c>
      <c r="H443" s="4" t="s">
        <v>475</v>
      </c>
      <c r="I443" s="21">
        <f t="shared" si="34"/>
        <v>110.52</v>
      </c>
      <c r="J443" s="21"/>
      <c r="K443" s="9">
        <f t="shared" si="35"/>
        <v>94.56</v>
      </c>
      <c r="L443" s="13" t="s">
        <v>898</v>
      </c>
      <c r="M443" s="9">
        <f t="shared" si="36"/>
        <v>136</v>
      </c>
      <c r="N443" s="13" t="s">
        <v>899</v>
      </c>
      <c r="O443" s="9">
        <f t="shared" si="37"/>
        <v>101</v>
      </c>
      <c r="P443" s="10" t="s">
        <v>900</v>
      </c>
    </row>
    <row r="444" spans="1:16" x14ac:dyDescent="0.25">
      <c r="A444" s="4" t="s">
        <v>473</v>
      </c>
      <c r="B444" s="4" t="s">
        <v>28</v>
      </c>
      <c r="C444" s="5">
        <v>61</v>
      </c>
      <c r="D444" s="4" t="s">
        <v>22</v>
      </c>
      <c r="E444" s="4" t="s">
        <v>213</v>
      </c>
      <c r="F444" s="6">
        <v>37000</v>
      </c>
      <c r="G444" s="5">
        <v>2257000</v>
      </c>
      <c r="H444" s="4" t="s">
        <v>464</v>
      </c>
      <c r="I444" s="21">
        <f t="shared" si="34"/>
        <v>110.52</v>
      </c>
      <c r="J444" s="21"/>
      <c r="K444" s="9">
        <f t="shared" si="35"/>
        <v>94.56</v>
      </c>
      <c r="L444" s="13" t="s">
        <v>898</v>
      </c>
      <c r="M444" s="9">
        <f t="shared" si="36"/>
        <v>136</v>
      </c>
      <c r="N444" s="13" t="s">
        <v>899</v>
      </c>
      <c r="O444" s="9">
        <f t="shared" si="37"/>
        <v>101</v>
      </c>
      <c r="P444" s="10" t="s">
        <v>900</v>
      </c>
    </row>
    <row r="445" spans="1:16" x14ac:dyDescent="0.25">
      <c r="A445" s="4" t="s">
        <v>473</v>
      </c>
      <c r="B445" s="4" t="s">
        <v>57</v>
      </c>
      <c r="C445" s="5">
        <v>68</v>
      </c>
      <c r="D445" s="4" t="s">
        <v>29</v>
      </c>
      <c r="E445" s="4" t="s">
        <v>458</v>
      </c>
      <c r="F445" s="6">
        <v>37000</v>
      </c>
      <c r="G445" s="5">
        <v>2516000</v>
      </c>
      <c r="H445" s="4" t="s">
        <v>476</v>
      </c>
      <c r="I445" s="21">
        <f t="shared" si="34"/>
        <v>110.52</v>
      </c>
      <c r="J445" s="21"/>
      <c r="K445" s="9">
        <f t="shared" si="35"/>
        <v>94.56</v>
      </c>
      <c r="L445" s="13" t="s">
        <v>898</v>
      </c>
      <c r="M445" s="9">
        <f t="shared" si="36"/>
        <v>136</v>
      </c>
      <c r="N445" s="13" t="s">
        <v>899</v>
      </c>
      <c r="O445" s="9">
        <f t="shared" si="37"/>
        <v>101</v>
      </c>
      <c r="P445" s="10" t="s">
        <v>900</v>
      </c>
    </row>
    <row r="446" spans="1:16" x14ac:dyDescent="0.25">
      <c r="A446" s="4" t="s">
        <v>473</v>
      </c>
      <c r="B446" s="4" t="s">
        <v>28</v>
      </c>
      <c r="C446" s="5">
        <v>69</v>
      </c>
      <c r="D446" s="4" t="s">
        <v>29</v>
      </c>
      <c r="E446" s="4" t="s">
        <v>458</v>
      </c>
      <c r="F446" s="6">
        <v>37000</v>
      </c>
      <c r="G446" s="5">
        <v>2553000</v>
      </c>
      <c r="H446" s="4" t="s">
        <v>477</v>
      </c>
      <c r="I446" s="21">
        <f t="shared" si="34"/>
        <v>110.52</v>
      </c>
      <c r="J446" s="21"/>
      <c r="K446" s="9">
        <f t="shared" si="35"/>
        <v>94.56</v>
      </c>
      <c r="L446" s="13" t="s">
        <v>898</v>
      </c>
      <c r="M446" s="9">
        <f t="shared" si="36"/>
        <v>136</v>
      </c>
      <c r="N446" s="13" t="s">
        <v>899</v>
      </c>
      <c r="O446" s="9">
        <f t="shared" si="37"/>
        <v>101</v>
      </c>
      <c r="P446" s="10" t="s">
        <v>900</v>
      </c>
    </row>
    <row r="447" spans="1:16" ht="45" x14ac:dyDescent="0.25">
      <c r="A447" s="4" t="s">
        <v>473</v>
      </c>
      <c r="B447" s="4" t="s">
        <v>57</v>
      </c>
      <c r="C447" s="5">
        <v>69</v>
      </c>
      <c r="D447" s="4" t="s">
        <v>81</v>
      </c>
      <c r="E447" s="4" t="s">
        <v>458</v>
      </c>
      <c r="F447" s="6">
        <v>37000</v>
      </c>
      <c r="G447" s="5">
        <v>2553000</v>
      </c>
      <c r="H447" s="7" t="s">
        <v>478</v>
      </c>
      <c r="I447" s="21">
        <f t="shared" si="34"/>
        <v>110.52</v>
      </c>
      <c r="J447" s="21"/>
      <c r="K447" s="9">
        <f t="shared" si="35"/>
        <v>94.56</v>
      </c>
      <c r="L447" s="13" t="s">
        <v>898</v>
      </c>
      <c r="M447" s="9">
        <f t="shared" si="36"/>
        <v>136</v>
      </c>
      <c r="N447" s="13" t="s">
        <v>899</v>
      </c>
      <c r="O447" s="9">
        <f t="shared" si="37"/>
        <v>101</v>
      </c>
      <c r="P447" s="10" t="s">
        <v>900</v>
      </c>
    </row>
    <row r="448" spans="1:16" x14ac:dyDescent="0.25">
      <c r="A448" s="4" t="s">
        <v>473</v>
      </c>
      <c r="B448" s="4" t="s">
        <v>25</v>
      </c>
      <c r="C448" s="5">
        <v>72</v>
      </c>
      <c r="D448" s="4" t="s">
        <v>22</v>
      </c>
      <c r="E448" s="4" t="s">
        <v>213</v>
      </c>
      <c r="F448" s="6">
        <v>37000</v>
      </c>
      <c r="G448" s="5">
        <v>2664000</v>
      </c>
      <c r="H448" s="4" t="s">
        <v>479</v>
      </c>
      <c r="I448" s="21">
        <f t="shared" si="34"/>
        <v>110.52</v>
      </c>
      <c r="J448" s="21"/>
      <c r="K448" s="9">
        <f t="shared" si="35"/>
        <v>94.56</v>
      </c>
      <c r="L448" s="13" t="s">
        <v>898</v>
      </c>
      <c r="M448" s="9">
        <f t="shared" si="36"/>
        <v>136</v>
      </c>
      <c r="N448" s="13" t="s">
        <v>899</v>
      </c>
      <c r="O448" s="9">
        <f t="shared" si="37"/>
        <v>101</v>
      </c>
      <c r="P448" s="10" t="s">
        <v>900</v>
      </c>
    </row>
    <row r="449" spans="1:16" x14ac:dyDescent="0.25">
      <c r="A449" s="4" t="s">
        <v>473</v>
      </c>
      <c r="B449" s="4" t="s">
        <v>63</v>
      </c>
      <c r="C449" s="5">
        <v>76</v>
      </c>
      <c r="D449" s="4" t="s">
        <v>29</v>
      </c>
      <c r="E449" s="4" t="s">
        <v>458</v>
      </c>
      <c r="F449" s="6">
        <v>37000</v>
      </c>
      <c r="G449" s="5">
        <v>2812000</v>
      </c>
      <c r="H449" s="4" t="s">
        <v>480</v>
      </c>
      <c r="I449" s="21">
        <f t="shared" si="34"/>
        <v>110.52</v>
      </c>
      <c r="J449" s="21"/>
      <c r="K449" s="9">
        <f t="shared" si="35"/>
        <v>94.56</v>
      </c>
      <c r="L449" s="13" t="s">
        <v>898</v>
      </c>
      <c r="M449" s="9">
        <f t="shared" si="36"/>
        <v>136</v>
      </c>
      <c r="N449" s="13" t="s">
        <v>899</v>
      </c>
      <c r="O449" s="9">
        <f t="shared" si="37"/>
        <v>101</v>
      </c>
      <c r="P449" s="10" t="s">
        <v>900</v>
      </c>
    </row>
    <row r="450" spans="1:16" x14ac:dyDescent="0.25">
      <c r="A450" s="4" t="s">
        <v>473</v>
      </c>
      <c r="B450" s="4" t="s">
        <v>32</v>
      </c>
      <c r="C450" s="5">
        <v>77</v>
      </c>
      <c r="D450" s="4" t="s">
        <v>29</v>
      </c>
      <c r="E450" s="4" t="s">
        <v>458</v>
      </c>
      <c r="F450" s="6">
        <v>37000</v>
      </c>
      <c r="G450" s="5">
        <v>2849000</v>
      </c>
      <c r="H450" s="4" t="s">
        <v>481</v>
      </c>
      <c r="I450" s="21">
        <f t="shared" si="34"/>
        <v>110.52</v>
      </c>
      <c r="J450" s="21"/>
      <c r="K450" s="9">
        <f t="shared" si="35"/>
        <v>94.56</v>
      </c>
      <c r="L450" s="13" t="s">
        <v>898</v>
      </c>
      <c r="M450" s="9">
        <f t="shared" si="36"/>
        <v>136</v>
      </c>
      <c r="N450" s="13" t="s">
        <v>899</v>
      </c>
      <c r="O450" s="9">
        <f t="shared" si="37"/>
        <v>101</v>
      </c>
      <c r="P450" s="10" t="s">
        <v>900</v>
      </c>
    </row>
    <row r="451" spans="1:16" ht="45" x14ac:dyDescent="0.25">
      <c r="A451" s="4" t="s">
        <v>473</v>
      </c>
      <c r="B451" s="4" t="s">
        <v>21</v>
      </c>
      <c r="C451" s="5">
        <v>79.98</v>
      </c>
      <c r="D451" s="4" t="s">
        <v>81</v>
      </c>
      <c r="E451" s="4" t="s">
        <v>458</v>
      </c>
      <c r="F451" s="6">
        <v>37000</v>
      </c>
      <c r="G451" s="5">
        <v>2959260</v>
      </c>
      <c r="H451" s="7" t="s">
        <v>482</v>
      </c>
      <c r="I451" s="21">
        <f t="shared" si="34"/>
        <v>110.52</v>
      </c>
      <c r="J451" s="21"/>
      <c r="K451" s="9">
        <f t="shared" si="35"/>
        <v>94.56</v>
      </c>
      <c r="L451" s="13" t="s">
        <v>898</v>
      </c>
      <c r="M451" s="9">
        <f t="shared" si="36"/>
        <v>136</v>
      </c>
      <c r="N451" s="13" t="s">
        <v>899</v>
      </c>
      <c r="O451" s="9">
        <f t="shared" si="37"/>
        <v>101</v>
      </c>
      <c r="P451" s="10" t="s">
        <v>900</v>
      </c>
    </row>
    <row r="452" spans="1:16" ht="60" x14ac:dyDescent="0.25">
      <c r="A452" s="4" t="s">
        <v>473</v>
      </c>
      <c r="B452" s="4" t="s">
        <v>41</v>
      </c>
      <c r="C452" s="5">
        <v>79.98</v>
      </c>
      <c r="D452" s="4" t="s">
        <v>81</v>
      </c>
      <c r="E452" s="4" t="s">
        <v>458</v>
      </c>
      <c r="F452" s="6">
        <v>37000</v>
      </c>
      <c r="G452" s="5">
        <v>2959260</v>
      </c>
      <c r="H452" s="7" t="s">
        <v>483</v>
      </c>
      <c r="I452" s="21">
        <f t="shared" si="34"/>
        <v>110.52</v>
      </c>
      <c r="J452" s="21"/>
      <c r="K452" s="9">
        <f t="shared" si="35"/>
        <v>94.56</v>
      </c>
      <c r="L452" s="13" t="s">
        <v>898</v>
      </c>
      <c r="M452" s="9">
        <f t="shared" si="36"/>
        <v>136</v>
      </c>
      <c r="N452" s="13" t="s">
        <v>899</v>
      </c>
      <c r="O452" s="9">
        <f t="shared" si="37"/>
        <v>101</v>
      </c>
      <c r="P452" s="10" t="s">
        <v>900</v>
      </c>
    </row>
    <row r="453" spans="1:16" x14ac:dyDescent="0.25">
      <c r="A453" s="4" t="s">
        <v>473</v>
      </c>
      <c r="B453" s="4" t="s">
        <v>32</v>
      </c>
      <c r="C453" s="5">
        <v>82</v>
      </c>
      <c r="D453" s="4" t="s">
        <v>22</v>
      </c>
      <c r="E453" s="4" t="s">
        <v>213</v>
      </c>
      <c r="F453" s="6">
        <v>37000</v>
      </c>
      <c r="G453" s="5">
        <v>3034000</v>
      </c>
      <c r="H453" s="4" t="s">
        <v>484</v>
      </c>
      <c r="I453" s="21">
        <f t="shared" si="34"/>
        <v>110.52</v>
      </c>
      <c r="J453" s="21"/>
      <c r="K453" s="9">
        <f t="shared" si="35"/>
        <v>94.56</v>
      </c>
      <c r="L453" s="13" t="s">
        <v>898</v>
      </c>
      <c r="M453" s="9">
        <f t="shared" si="36"/>
        <v>136</v>
      </c>
      <c r="N453" s="13" t="s">
        <v>899</v>
      </c>
      <c r="O453" s="9">
        <f t="shared" si="37"/>
        <v>101</v>
      </c>
      <c r="P453" s="10" t="s">
        <v>900</v>
      </c>
    </row>
    <row r="454" spans="1:16" ht="75" x14ac:dyDescent="0.25">
      <c r="A454" s="4" t="s">
        <v>473</v>
      </c>
      <c r="B454" s="4" t="s">
        <v>28</v>
      </c>
      <c r="C454" s="5">
        <v>82.11</v>
      </c>
      <c r="D454" s="4" t="s">
        <v>81</v>
      </c>
      <c r="E454" s="4" t="s">
        <v>458</v>
      </c>
      <c r="F454" s="6">
        <v>37000</v>
      </c>
      <c r="G454" s="5">
        <v>3038070</v>
      </c>
      <c r="H454" s="7" t="s">
        <v>485</v>
      </c>
      <c r="I454" s="21">
        <f t="shared" si="34"/>
        <v>110.52</v>
      </c>
      <c r="J454" s="21"/>
      <c r="K454" s="9">
        <f t="shared" si="35"/>
        <v>94.56</v>
      </c>
      <c r="L454" s="13" t="s">
        <v>898</v>
      </c>
      <c r="M454" s="9">
        <f t="shared" si="36"/>
        <v>136</v>
      </c>
      <c r="N454" s="13" t="s">
        <v>899</v>
      </c>
      <c r="O454" s="9">
        <f t="shared" si="37"/>
        <v>101</v>
      </c>
      <c r="P454" s="10" t="s">
        <v>900</v>
      </c>
    </row>
    <row r="455" spans="1:16" ht="75" x14ac:dyDescent="0.25">
      <c r="A455" s="4" t="s">
        <v>473</v>
      </c>
      <c r="B455" s="4" t="s">
        <v>25</v>
      </c>
      <c r="C455" s="5">
        <v>82.11</v>
      </c>
      <c r="D455" s="4" t="s">
        <v>81</v>
      </c>
      <c r="E455" s="4" t="s">
        <v>458</v>
      </c>
      <c r="F455" s="6">
        <v>37000</v>
      </c>
      <c r="G455" s="5">
        <v>3038070</v>
      </c>
      <c r="H455" s="7" t="s">
        <v>486</v>
      </c>
      <c r="I455" s="21">
        <f t="shared" si="34"/>
        <v>110.52</v>
      </c>
      <c r="J455" s="21"/>
      <c r="K455" s="9">
        <f t="shared" si="35"/>
        <v>94.56</v>
      </c>
      <c r="L455" s="13" t="s">
        <v>898</v>
      </c>
      <c r="M455" s="9">
        <f t="shared" si="36"/>
        <v>136</v>
      </c>
      <c r="N455" s="13" t="s">
        <v>899</v>
      </c>
      <c r="O455" s="9">
        <f t="shared" si="37"/>
        <v>101</v>
      </c>
      <c r="P455" s="10" t="s">
        <v>900</v>
      </c>
    </row>
    <row r="456" spans="1:16" x14ac:dyDescent="0.25">
      <c r="A456" s="4" t="s">
        <v>473</v>
      </c>
      <c r="B456" s="4" t="s">
        <v>147</v>
      </c>
      <c r="C456" s="5">
        <v>89</v>
      </c>
      <c r="D456" s="4" t="s">
        <v>29</v>
      </c>
      <c r="E456" s="4" t="s">
        <v>458</v>
      </c>
      <c r="F456" s="6">
        <v>37000</v>
      </c>
      <c r="G456" s="5">
        <v>3293000</v>
      </c>
      <c r="H456" s="4" t="s">
        <v>487</v>
      </c>
      <c r="I456" s="21">
        <f t="shared" si="34"/>
        <v>110.52</v>
      </c>
      <c r="J456" s="21"/>
      <c r="K456" s="9">
        <f t="shared" si="35"/>
        <v>94.56</v>
      </c>
      <c r="L456" s="13" t="s">
        <v>898</v>
      </c>
      <c r="M456" s="9">
        <f t="shared" si="36"/>
        <v>136</v>
      </c>
      <c r="N456" s="13" t="s">
        <v>899</v>
      </c>
      <c r="O456" s="9">
        <f t="shared" si="37"/>
        <v>101</v>
      </c>
      <c r="P456" s="10" t="s">
        <v>900</v>
      </c>
    </row>
    <row r="457" spans="1:16" x14ac:dyDescent="0.25">
      <c r="A457" s="4" t="s">
        <v>473</v>
      </c>
      <c r="B457" s="4" t="s">
        <v>21</v>
      </c>
      <c r="C457" s="5">
        <v>90</v>
      </c>
      <c r="D457" s="4" t="s">
        <v>29</v>
      </c>
      <c r="E457" s="4" t="s">
        <v>458</v>
      </c>
      <c r="F457" s="6">
        <v>25000</v>
      </c>
      <c r="G457" s="5">
        <v>2250000</v>
      </c>
      <c r="H457" s="4" t="s">
        <v>488</v>
      </c>
      <c r="I457" s="21">
        <f t="shared" si="34"/>
        <v>110.52</v>
      </c>
      <c r="J457" s="21"/>
      <c r="K457" s="9">
        <f t="shared" si="35"/>
        <v>94.56</v>
      </c>
      <c r="L457" s="13" t="s">
        <v>898</v>
      </c>
      <c r="M457" s="9">
        <f t="shared" si="36"/>
        <v>136</v>
      </c>
      <c r="N457" s="13" t="s">
        <v>899</v>
      </c>
      <c r="O457" s="9">
        <f t="shared" si="37"/>
        <v>101</v>
      </c>
      <c r="P457" s="10" t="s">
        <v>900</v>
      </c>
    </row>
    <row r="458" spans="1:16" ht="45" x14ac:dyDescent="0.25">
      <c r="A458" s="4" t="s">
        <v>473</v>
      </c>
      <c r="B458" s="4" t="s">
        <v>147</v>
      </c>
      <c r="C458" s="5">
        <v>91.5</v>
      </c>
      <c r="D458" s="4" t="s">
        <v>81</v>
      </c>
      <c r="E458" s="4" t="s">
        <v>458</v>
      </c>
      <c r="F458" s="6">
        <v>37000</v>
      </c>
      <c r="G458" s="5">
        <v>3385500</v>
      </c>
      <c r="H458" s="7" t="s">
        <v>489</v>
      </c>
      <c r="I458" s="21">
        <f t="shared" si="34"/>
        <v>110.52</v>
      </c>
      <c r="J458" s="21"/>
      <c r="K458" s="9">
        <f t="shared" si="35"/>
        <v>94.56</v>
      </c>
      <c r="L458" s="13" t="s">
        <v>898</v>
      </c>
      <c r="M458" s="9">
        <f t="shared" si="36"/>
        <v>136</v>
      </c>
      <c r="N458" s="13" t="s">
        <v>899</v>
      </c>
      <c r="O458" s="9">
        <f t="shared" si="37"/>
        <v>101</v>
      </c>
      <c r="P458" s="10" t="s">
        <v>900</v>
      </c>
    </row>
    <row r="459" spans="1:16" x14ac:dyDescent="0.25">
      <c r="A459" s="4" t="s">
        <v>473</v>
      </c>
      <c r="B459" s="4" t="s">
        <v>21</v>
      </c>
      <c r="C459" s="5">
        <v>95</v>
      </c>
      <c r="D459" s="4" t="s">
        <v>22</v>
      </c>
      <c r="E459" s="4" t="s">
        <v>213</v>
      </c>
      <c r="F459" s="6">
        <v>37000</v>
      </c>
      <c r="G459" s="5">
        <v>3515000</v>
      </c>
      <c r="H459" s="4" t="s">
        <v>490</v>
      </c>
      <c r="I459" s="21">
        <f t="shared" si="34"/>
        <v>110.52</v>
      </c>
      <c r="J459" s="21"/>
      <c r="K459" s="9">
        <f t="shared" si="35"/>
        <v>94.56</v>
      </c>
      <c r="L459" s="13" t="s">
        <v>898</v>
      </c>
      <c r="M459" s="9">
        <f t="shared" si="36"/>
        <v>136</v>
      </c>
      <c r="N459" s="13" t="s">
        <v>899</v>
      </c>
      <c r="O459" s="9">
        <f t="shared" si="37"/>
        <v>101</v>
      </c>
      <c r="P459" s="10" t="s">
        <v>900</v>
      </c>
    </row>
    <row r="460" spans="1:16" ht="75" x14ac:dyDescent="0.25">
      <c r="A460" s="4" t="s">
        <v>473</v>
      </c>
      <c r="B460" s="4" t="s">
        <v>25</v>
      </c>
      <c r="C460" s="5">
        <v>102.16</v>
      </c>
      <c r="D460" s="4" t="s">
        <v>26</v>
      </c>
      <c r="E460" s="4" t="s">
        <v>491</v>
      </c>
      <c r="F460" s="6">
        <v>1000</v>
      </c>
      <c r="G460" s="5">
        <v>102160</v>
      </c>
      <c r="H460" s="7" t="s">
        <v>492</v>
      </c>
      <c r="I460" s="21">
        <f t="shared" si="34"/>
        <v>126.57333333333334</v>
      </c>
      <c r="J460" s="21"/>
      <c r="K460" s="9">
        <v>142.72</v>
      </c>
      <c r="L460" s="13" t="s">
        <v>1153</v>
      </c>
      <c r="M460" s="9">
        <f t="shared" si="36"/>
        <v>136</v>
      </c>
      <c r="N460" s="13" t="s">
        <v>899</v>
      </c>
      <c r="O460" s="9">
        <f t="shared" si="37"/>
        <v>101</v>
      </c>
      <c r="P460" s="10" t="s">
        <v>900</v>
      </c>
    </row>
    <row r="461" spans="1:16" ht="45" x14ac:dyDescent="0.25">
      <c r="A461" s="4" t="s">
        <v>473</v>
      </c>
      <c r="B461" s="4" t="s">
        <v>63</v>
      </c>
      <c r="C461" s="5">
        <v>106</v>
      </c>
      <c r="D461" s="4" t="s">
        <v>81</v>
      </c>
      <c r="E461" s="4" t="s">
        <v>458</v>
      </c>
      <c r="F461" s="6">
        <v>37000</v>
      </c>
      <c r="G461" s="5">
        <v>3922000</v>
      </c>
      <c r="H461" s="7" t="s">
        <v>493</v>
      </c>
      <c r="I461" s="21">
        <f t="shared" si="34"/>
        <v>156.56666666666666</v>
      </c>
      <c r="J461" s="21"/>
      <c r="K461" s="9">
        <v>189.57</v>
      </c>
      <c r="L461" s="13" t="s">
        <v>1151</v>
      </c>
      <c r="M461" s="9">
        <f t="shared" si="36"/>
        <v>136</v>
      </c>
      <c r="N461" s="13" t="s">
        <v>899</v>
      </c>
      <c r="O461" s="9">
        <v>144.13</v>
      </c>
      <c r="P461" s="10" t="s">
        <v>1152</v>
      </c>
    </row>
    <row r="462" spans="1:16" x14ac:dyDescent="0.25">
      <c r="A462" s="4" t="s">
        <v>473</v>
      </c>
      <c r="B462" s="4" t="s">
        <v>28</v>
      </c>
      <c r="C462" s="5">
        <v>116</v>
      </c>
      <c r="D462" s="4" t="s">
        <v>59</v>
      </c>
      <c r="E462" s="4" t="s">
        <v>194</v>
      </c>
      <c r="F462" s="6">
        <v>30000</v>
      </c>
      <c r="G462" s="5">
        <v>3480000</v>
      </c>
      <c r="H462" s="4" t="s">
        <v>494</v>
      </c>
      <c r="I462" s="21">
        <f t="shared" si="34"/>
        <v>134.57333333333335</v>
      </c>
      <c r="J462" s="21"/>
      <c r="K462" s="9">
        <v>142.72</v>
      </c>
      <c r="L462" s="13" t="s">
        <v>1153</v>
      </c>
      <c r="M462" s="9">
        <f t="shared" si="36"/>
        <v>136</v>
      </c>
      <c r="N462" s="13" t="s">
        <v>899</v>
      </c>
      <c r="O462" s="9">
        <v>125</v>
      </c>
      <c r="P462" s="10" t="s">
        <v>1154</v>
      </c>
    </row>
    <row r="463" spans="1:16" x14ac:dyDescent="0.25">
      <c r="A463" s="4" t="s">
        <v>473</v>
      </c>
      <c r="B463" s="4" t="s">
        <v>28</v>
      </c>
      <c r="C463" s="5">
        <v>143.19</v>
      </c>
      <c r="D463" s="4" t="s">
        <v>26</v>
      </c>
      <c r="E463" s="4" t="s">
        <v>495</v>
      </c>
      <c r="F463" s="6">
        <v>1000</v>
      </c>
      <c r="G463" s="5">
        <v>143190</v>
      </c>
      <c r="H463" s="4" t="s">
        <v>495</v>
      </c>
      <c r="I463" s="21">
        <f t="shared" si="34"/>
        <v>134.57333333333335</v>
      </c>
      <c r="J463" s="21"/>
      <c r="K463" s="9">
        <v>142.72</v>
      </c>
      <c r="L463" s="13" t="s">
        <v>1153</v>
      </c>
      <c r="M463" s="9">
        <f t="shared" si="36"/>
        <v>136</v>
      </c>
      <c r="N463" s="13" t="s">
        <v>899</v>
      </c>
      <c r="O463" s="9">
        <v>125</v>
      </c>
      <c r="P463" s="10" t="s">
        <v>1154</v>
      </c>
    </row>
    <row r="464" spans="1:16" ht="75" x14ac:dyDescent="0.25">
      <c r="A464" s="4" t="s">
        <v>473</v>
      </c>
      <c r="B464" s="4" t="s">
        <v>32</v>
      </c>
      <c r="C464" s="5">
        <v>149.88999999999999</v>
      </c>
      <c r="D464" s="4" t="s">
        <v>81</v>
      </c>
      <c r="E464" s="4" t="s">
        <v>458</v>
      </c>
      <c r="F464" s="6">
        <v>37000</v>
      </c>
      <c r="G464" s="5">
        <v>5545930</v>
      </c>
      <c r="H464" s="7" t="s">
        <v>496</v>
      </c>
      <c r="I464" s="21">
        <f t="shared" si="34"/>
        <v>156.56666666666666</v>
      </c>
      <c r="J464" s="21"/>
      <c r="K464" s="9">
        <v>189.57</v>
      </c>
      <c r="L464" s="13" t="s">
        <v>1151</v>
      </c>
      <c r="M464" s="9">
        <f t="shared" si="36"/>
        <v>136</v>
      </c>
      <c r="N464" s="13" t="s">
        <v>899</v>
      </c>
      <c r="O464" s="9">
        <v>144.13</v>
      </c>
      <c r="P464" s="10" t="s">
        <v>1152</v>
      </c>
    </row>
    <row r="465" spans="1:16" x14ac:dyDescent="0.25">
      <c r="C465" s="3"/>
      <c r="F465" s="8"/>
      <c r="G465" s="3"/>
    </row>
    <row r="466" spans="1:16" x14ac:dyDescent="0.25">
      <c r="A466" s="26" t="s">
        <v>497</v>
      </c>
      <c r="B466" s="26"/>
      <c r="C466" s="26"/>
      <c r="D466" s="26"/>
      <c r="E466" s="26"/>
      <c r="F466" s="26"/>
      <c r="G466" s="26"/>
      <c r="H466" s="26"/>
    </row>
    <row r="467" spans="1:16" x14ac:dyDescent="0.25">
      <c r="C467" s="3"/>
      <c r="E467" t="s">
        <v>11</v>
      </c>
      <c r="F467" s="2">
        <v>300</v>
      </c>
      <c r="G467" s="3"/>
    </row>
    <row r="468" spans="1:16" ht="30" x14ac:dyDescent="0.25">
      <c r="A468" s="4" t="s">
        <v>12</v>
      </c>
      <c r="B468" s="4" t="s">
        <v>13</v>
      </c>
      <c r="C468" s="4" t="s">
        <v>14</v>
      </c>
      <c r="D468" s="4" t="s">
        <v>15</v>
      </c>
      <c r="E468" s="4" t="s">
        <v>16</v>
      </c>
      <c r="F468" s="4" t="s">
        <v>17</v>
      </c>
      <c r="G468" s="4" t="s">
        <v>18</v>
      </c>
      <c r="H468" s="4" t="s">
        <v>19</v>
      </c>
      <c r="I468" s="19" t="s">
        <v>1108</v>
      </c>
      <c r="J468" s="19"/>
    </row>
    <row r="469" spans="1:16" x14ac:dyDescent="0.25">
      <c r="A469" s="4" t="s">
        <v>498</v>
      </c>
      <c r="B469" s="4" t="s">
        <v>28</v>
      </c>
      <c r="C469" s="5">
        <v>3071.17</v>
      </c>
      <c r="D469" s="4" t="s">
        <v>26</v>
      </c>
      <c r="E469" s="4" t="s">
        <v>499</v>
      </c>
      <c r="F469" s="6">
        <v>100</v>
      </c>
      <c r="G469" s="5">
        <v>307117</v>
      </c>
      <c r="H469" s="4" t="s">
        <v>499</v>
      </c>
      <c r="I469" s="21">
        <f t="shared" ref="I469:I475" si="38">+(K469+M469+O469)/3</f>
        <v>5815.46</v>
      </c>
      <c r="J469" s="21"/>
      <c r="K469" s="9">
        <v>7050.38</v>
      </c>
      <c r="L469" s="13" t="s">
        <v>902</v>
      </c>
      <c r="M469" s="9">
        <v>4175</v>
      </c>
      <c r="N469" s="13" t="s">
        <v>903</v>
      </c>
      <c r="O469" s="9">
        <v>6221</v>
      </c>
      <c r="P469" s="10" t="s">
        <v>904</v>
      </c>
    </row>
    <row r="470" spans="1:16" x14ac:dyDescent="0.25">
      <c r="A470" s="4" t="s">
        <v>498</v>
      </c>
      <c r="B470" s="4" t="s">
        <v>25</v>
      </c>
      <c r="C470" s="5">
        <v>3400</v>
      </c>
      <c r="D470" s="4" t="s">
        <v>22</v>
      </c>
      <c r="E470" s="4" t="s">
        <v>23</v>
      </c>
      <c r="F470" s="6">
        <v>300</v>
      </c>
      <c r="G470" s="5">
        <v>1020000</v>
      </c>
      <c r="H470" s="4" t="s">
        <v>500</v>
      </c>
      <c r="I470" s="21">
        <f t="shared" si="38"/>
        <v>5815.46</v>
      </c>
      <c r="J470" s="21"/>
      <c r="K470" s="9">
        <v>7050.38</v>
      </c>
      <c r="L470" s="13" t="s">
        <v>902</v>
      </c>
      <c r="M470" s="9">
        <v>4175</v>
      </c>
      <c r="N470" s="13" t="s">
        <v>903</v>
      </c>
      <c r="O470" s="9">
        <v>6221</v>
      </c>
      <c r="P470" s="10" t="s">
        <v>904</v>
      </c>
    </row>
    <row r="471" spans="1:16" x14ac:dyDescent="0.25">
      <c r="A471" s="4" t="s">
        <v>498</v>
      </c>
      <c r="B471" s="4" t="s">
        <v>32</v>
      </c>
      <c r="C471" s="5">
        <v>3490</v>
      </c>
      <c r="D471" s="4" t="s">
        <v>29</v>
      </c>
      <c r="E471" s="4" t="s">
        <v>23</v>
      </c>
      <c r="F471" s="6">
        <v>300</v>
      </c>
      <c r="G471" s="5">
        <v>1047000</v>
      </c>
      <c r="H471" s="4" t="s">
        <v>501</v>
      </c>
      <c r="I471" s="21">
        <f t="shared" si="38"/>
        <v>5815.46</v>
      </c>
      <c r="J471" s="21"/>
      <c r="K471" s="9">
        <v>7050.38</v>
      </c>
      <c r="L471" s="13" t="s">
        <v>902</v>
      </c>
      <c r="M471" s="9">
        <v>4175</v>
      </c>
      <c r="N471" s="13" t="s">
        <v>903</v>
      </c>
      <c r="O471" s="9">
        <v>6221</v>
      </c>
      <c r="P471" s="10" t="s">
        <v>904</v>
      </c>
    </row>
    <row r="472" spans="1:16" x14ac:dyDescent="0.25">
      <c r="A472" s="4" t="s">
        <v>498</v>
      </c>
      <c r="B472" s="4" t="s">
        <v>28</v>
      </c>
      <c r="C472" s="5">
        <v>5800</v>
      </c>
      <c r="D472" s="4" t="s">
        <v>29</v>
      </c>
      <c r="E472" s="4" t="s">
        <v>23</v>
      </c>
      <c r="F472" s="6">
        <v>300</v>
      </c>
      <c r="G472" s="5">
        <v>1740000</v>
      </c>
      <c r="H472" s="4" t="s">
        <v>502</v>
      </c>
      <c r="I472" s="21">
        <f t="shared" si="38"/>
        <v>5815.46</v>
      </c>
      <c r="J472" s="21"/>
      <c r="K472" s="9">
        <v>7050.38</v>
      </c>
      <c r="L472" s="13" t="s">
        <v>902</v>
      </c>
      <c r="M472" s="9">
        <v>4175</v>
      </c>
      <c r="N472" s="13" t="s">
        <v>903</v>
      </c>
      <c r="O472" s="9">
        <v>6221</v>
      </c>
      <c r="P472" s="10" t="s">
        <v>904</v>
      </c>
    </row>
    <row r="473" spans="1:16" x14ac:dyDescent="0.25">
      <c r="A473" s="4" t="s">
        <v>498</v>
      </c>
      <c r="B473" s="4" t="s">
        <v>28</v>
      </c>
      <c r="C473" s="5">
        <v>15100</v>
      </c>
      <c r="D473" s="4" t="s">
        <v>22</v>
      </c>
      <c r="E473" s="4" t="s">
        <v>36</v>
      </c>
      <c r="F473" s="6">
        <v>300</v>
      </c>
      <c r="G473" s="5">
        <v>4530000</v>
      </c>
      <c r="H473" s="4" t="s">
        <v>503</v>
      </c>
      <c r="I473" s="21">
        <f t="shared" si="38"/>
        <v>18386.523333333334</v>
      </c>
      <c r="J473" s="21"/>
      <c r="K473" s="9">
        <v>14044.57</v>
      </c>
      <c r="L473" s="13" t="s">
        <v>901</v>
      </c>
      <c r="M473" s="9">
        <v>18471</v>
      </c>
      <c r="N473" s="13" t="s">
        <v>879</v>
      </c>
      <c r="O473" s="9">
        <v>22644</v>
      </c>
      <c r="P473" s="10" t="s">
        <v>905</v>
      </c>
    </row>
    <row r="474" spans="1:16" x14ac:dyDescent="0.25">
      <c r="A474" s="4" t="s">
        <v>498</v>
      </c>
      <c r="B474" s="4" t="s">
        <v>25</v>
      </c>
      <c r="C474" s="5">
        <v>15480</v>
      </c>
      <c r="D474" s="4" t="s">
        <v>29</v>
      </c>
      <c r="E474" s="4" t="s">
        <v>36</v>
      </c>
      <c r="F474" s="6">
        <v>300</v>
      </c>
      <c r="G474" s="5">
        <v>4644000</v>
      </c>
      <c r="H474" s="4" t="s">
        <v>502</v>
      </c>
      <c r="I474" s="21">
        <f t="shared" si="38"/>
        <v>18386.523333333334</v>
      </c>
      <c r="J474" s="21"/>
      <c r="K474" s="9">
        <v>14044.57</v>
      </c>
      <c r="L474" s="13" t="s">
        <v>901</v>
      </c>
      <c r="M474" s="9">
        <v>18471</v>
      </c>
      <c r="N474" s="13" t="s">
        <v>879</v>
      </c>
      <c r="O474" s="9">
        <v>22644</v>
      </c>
      <c r="P474" s="10" t="s">
        <v>905</v>
      </c>
    </row>
    <row r="475" spans="1:16" x14ac:dyDescent="0.25">
      <c r="A475" s="4" t="s">
        <v>498</v>
      </c>
      <c r="B475" s="4" t="s">
        <v>28</v>
      </c>
      <c r="C475" s="5">
        <v>21217.5</v>
      </c>
      <c r="D475" s="4" t="s">
        <v>59</v>
      </c>
      <c r="E475" s="4" t="s">
        <v>36</v>
      </c>
      <c r="F475" s="6">
        <v>250</v>
      </c>
      <c r="G475" s="5">
        <v>5304375</v>
      </c>
      <c r="H475" s="4" t="s">
        <v>504</v>
      </c>
      <c r="I475" s="21">
        <f t="shared" si="38"/>
        <v>18386.523333333334</v>
      </c>
      <c r="J475" s="21"/>
      <c r="K475" s="9">
        <v>14044.57</v>
      </c>
      <c r="L475" s="13" t="s">
        <v>901</v>
      </c>
      <c r="M475" s="9">
        <v>18471</v>
      </c>
      <c r="N475" s="13" t="s">
        <v>879</v>
      </c>
      <c r="O475" s="9">
        <v>22644</v>
      </c>
      <c r="P475" s="10" t="s">
        <v>905</v>
      </c>
    </row>
    <row r="476" spans="1:16" x14ac:dyDescent="0.25">
      <c r="C476" s="3"/>
      <c r="F476" s="8"/>
      <c r="G476" s="3"/>
    </row>
    <row r="477" spans="1:16" x14ac:dyDescent="0.25">
      <c r="A477" s="26" t="s">
        <v>505</v>
      </c>
      <c r="B477" s="26"/>
      <c r="C477" s="26"/>
      <c r="D477" s="26"/>
      <c r="E477" s="26"/>
      <c r="F477" s="26"/>
      <c r="G477" s="26"/>
      <c r="H477" s="26"/>
    </row>
    <row r="478" spans="1:16" x14ac:dyDescent="0.25">
      <c r="C478" s="3"/>
      <c r="E478" t="s">
        <v>11</v>
      </c>
      <c r="F478" s="2">
        <v>300</v>
      </c>
      <c r="G478" s="3"/>
    </row>
    <row r="479" spans="1:16" ht="30" x14ac:dyDescent="0.25">
      <c r="A479" s="4" t="s">
        <v>12</v>
      </c>
      <c r="B479" s="4" t="s">
        <v>13</v>
      </c>
      <c r="C479" s="4" t="s">
        <v>14</v>
      </c>
      <c r="D479" s="4" t="s">
        <v>15</v>
      </c>
      <c r="E479" s="4" t="s">
        <v>16</v>
      </c>
      <c r="F479" s="4" t="s">
        <v>17</v>
      </c>
      <c r="G479" s="4" t="s">
        <v>18</v>
      </c>
      <c r="H479" s="4" t="s">
        <v>19</v>
      </c>
      <c r="I479" s="19" t="s">
        <v>1108</v>
      </c>
      <c r="J479" s="19"/>
    </row>
    <row r="480" spans="1:16" x14ac:dyDescent="0.25">
      <c r="A480" s="4" t="s">
        <v>506</v>
      </c>
      <c r="B480" s="4" t="s">
        <v>25</v>
      </c>
      <c r="C480" s="5">
        <v>13300</v>
      </c>
      <c r="D480" s="4" t="s">
        <v>22</v>
      </c>
      <c r="E480" s="4" t="s">
        <v>36</v>
      </c>
      <c r="F480" s="6">
        <v>300</v>
      </c>
      <c r="G480" s="5">
        <v>3990000</v>
      </c>
      <c r="H480" s="4" t="s">
        <v>507</v>
      </c>
      <c r="I480" s="21">
        <f t="shared" ref="I480:I483" si="39">+(K480+M480+O480)/3</f>
        <v>19610</v>
      </c>
      <c r="J480" s="21"/>
      <c r="K480" s="9">
        <v>19000</v>
      </c>
      <c r="L480" s="13" t="s">
        <v>906</v>
      </c>
      <c r="M480" s="9">
        <v>12780</v>
      </c>
      <c r="N480" s="13" t="s">
        <v>907</v>
      </c>
      <c r="O480" s="9">
        <v>27050</v>
      </c>
      <c r="P480" s="10" t="s">
        <v>910</v>
      </c>
    </row>
    <row r="481" spans="1:16" x14ac:dyDescent="0.25">
      <c r="A481" s="4" t="s">
        <v>506</v>
      </c>
      <c r="B481" s="4" t="s">
        <v>28</v>
      </c>
      <c r="C481" s="5">
        <v>14020</v>
      </c>
      <c r="D481" s="4" t="s">
        <v>29</v>
      </c>
      <c r="E481" s="4" t="s">
        <v>36</v>
      </c>
      <c r="F481" s="6">
        <v>300</v>
      </c>
      <c r="G481" s="5">
        <v>4206000</v>
      </c>
      <c r="H481" s="4" t="s">
        <v>508</v>
      </c>
      <c r="I481" s="21">
        <f t="shared" si="39"/>
        <v>19610</v>
      </c>
      <c r="J481" s="21"/>
      <c r="K481" s="9">
        <v>19000</v>
      </c>
      <c r="L481" s="13" t="s">
        <v>906</v>
      </c>
      <c r="M481" s="9">
        <v>12780</v>
      </c>
      <c r="N481" s="13" t="s">
        <v>907</v>
      </c>
      <c r="O481" s="9">
        <v>27050</v>
      </c>
      <c r="P481" s="10" t="s">
        <v>910</v>
      </c>
    </row>
    <row r="482" spans="1:16" x14ac:dyDescent="0.25">
      <c r="A482" s="4" t="s">
        <v>506</v>
      </c>
      <c r="B482" s="4" t="s">
        <v>28</v>
      </c>
      <c r="C482" s="5">
        <v>27921</v>
      </c>
      <c r="D482" s="4" t="s">
        <v>22</v>
      </c>
      <c r="E482" s="4" t="s">
        <v>39</v>
      </c>
      <c r="F482" s="6">
        <v>300</v>
      </c>
      <c r="G482" s="5">
        <v>8376300</v>
      </c>
      <c r="H482" s="4" t="s">
        <v>509</v>
      </c>
      <c r="I482" s="21">
        <f t="shared" si="39"/>
        <v>27596.5</v>
      </c>
      <c r="J482" s="21"/>
      <c r="K482" s="9">
        <v>32885</v>
      </c>
      <c r="L482" s="13" t="s">
        <v>908</v>
      </c>
      <c r="M482" s="9">
        <v>26699</v>
      </c>
      <c r="N482" s="13" t="s">
        <v>909</v>
      </c>
      <c r="O482" s="9">
        <v>23205.5</v>
      </c>
      <c r="P482" s="10" t="s">
        <v>879</v>
      </c>
    </row>
    <row r="483" spans="1:16" x14ac:dyDescent="0.25">
      <c r="A483" s="4" t="s">
        <v>506</v>
      </c>
      <c r="B483" s="4" t="s">
        <v>28</v>
      </c>
      <c r="C483" s="5">
        <v>38629.5</v>
      </c>
      <c r="D483" s="4" t="s">
        <v>59</v>
      </c>
      <c r="E483" s="4" t="s">
        <v>39</v>
      </c>
      <c r="F483" s="6">
        <v>250</v>
      </c>
      <c r="G483" s="5">
        <v>9657375</v>
      </c>
      <c r="H483" s="4" t="s">
        <v>510</v>
      </c>
      <c r="I483" s="21">
        <f t="shared" si="39"/>
        <v>27596.5</v>
      </c>
      <c r="J483" s="21"/>
      <c r="K483" s="9">
        <v>32885</v>
      </c>
      <c r="L483" s="13" t="s">
        <v>908</v>
      </c>
      <c r="M483" s="9">
        <v>26699</v>
      </c>
      <c r="N483" s="13" t="s">
        <v>909</v>
      </c>
      <c r="O483" s="9">
        <v>23205.5</v>
      </c>
      <c r="P483" s="10" t="s">
        <v>879</v>
      </c>
    </row>
    <row r="484" spans="1:16" x14ac:dyDescent="0.25">
      <c r="C484" s="3"/>
      <c r="F484" s="8"/>
      <c r="G484" s="3"/>
    </row>
    <row r="485" spans="1:16" x14ac:dyDescent="0.25">
      <c r="A485" s="26" t="s">
        <v>511</v>
      </c>
      <c r="B485" s="26"/>
      <c r="C485" s="26"/>
      <c r="D485" s="26"/>
      <c r="E485" s="26"/>
      <c r="F485" s="26"/>
      <c r="G485" s="26"/>
      <c r="H485" s="26"/>
    </row>
    <row r="486" spans="1:16" x14ac:dyDescent="0.25">
      <c r="C486" s="3"/>
      <c r="E486" t="s">
        <v>11</v>
      </c>
      <c r="F486" s="2">
        <v>7000</v>
      </c>
      <c r="G486" s="3"/>
    </row>
    <row r="487" spans="1:16" ht="30" x14ac:dyDescent="0.25">
      <c r="A487" s="4" t="s">
        <v>12</v>
      </c>
      <c r="B487" s="4" t="s">
        <v>13</v>
      </c>
      <c r="C487" s="4" t="s">
        <v>14</v>
      </c>
      <c r="D487" s="4" t="s">
        <v>15</v>
      </c>
      <c r="E487" s="4" t="s">
        <v>16</v>
      </c>
      <c r="F487" s="4" t="s">
        <v>17</v>
      </c>
      <c r="G487" s="4" t="s">
        <v>18</v>
      </c>
      <c r="H487" s="4" t="s">
        <v>19</v>
      </c>
      <c r="I487" s="19" t="s">
        <v>1108</v>
      </c>
      <c r="J487" s="19"/>
    </row>
    <row r="488" spans="1:16" x14ac:dyDescent="0.25">
      <c r="A488" s="4" t="s">
        <v>512</v>
      </c>
      <c r="B488" s="4" t="s">
        <v>28</v>
      </c>
      <c r="C488" s="5">
        <v>266</v>
      </c>
      <c r="D488" s="4" t="s">
        <v>22</v>
      </c>
      <c r="E488" s="4" t="s">
        <v>134</v>
      </c>
      <c r="F488" s="6">
        <v>7000</v>
      </c>
      <c r="G488" s="5">
        <v>1862000</v>
      </c>
      <c r="H488" s="4" t="s">
        <v>513</v>
      </c>
      <c r="I488" s="21">
        <f t="shared" ref="I488:I499" si="40">+(K488+M488+O488)/3</f>
        <v>544.95666666666659</v>
      </c>
      <c r="J488" s="21"/>
      <c r="K488" s="9">
        <v>344</v>
      </c>
      <c r="L488" s="13" t="s">
        <v>921</v>
      </c>
      <c r="M488" s="9">
        <v>540.87</v>
      </c>
      <c r="N488" s="13" t="s">
        <v>915</v>
      </c>
      <c r="O488" s="9">
        <v>750</v>
      </c>
      <c r="P488" s="10" t="s">
        <v>913</v>
      </c>
    </row>
    <row r="489" spans="1:16" x14ac:dyDescent="0.25">
      <c r="A489" s="4" t="s">
        <v>512</v>
      </c>
      <c r="B489" s="4" t="s">
        <v>32</v>
      </c>
      <c r="C489" s="5">
        <v>447</v>
      </c>
      <c r="D489" s="4" t="s">
        <v>22</v>
      </c>
      <c r="E489" s="4" t="s">
        <v>134</v>
      </c>
      <c r="F489" s="6">
        <v>7000</v>
      </c>
      <c r="G489" s="5">
        <v>3129000</v>
      </c>
      <c r="H489" s="4" t="s">
        <v>514</v>
      </c>
      <c r="I489" s="21">
        <f t="shared" si="40"/>
        <v>841.73333333333323</v>
      </c>
      <c r="J489" s="21"/>
      <c r="K489" s="9">
        <v>562</v>
      </c>
      <c r="L489" s="13" t="s">
        <v>919</v>
      </c>
      <c r="M489" s="9">
        <v>796.2</v>
      </c>
      <c r="N489" s="13" t="s">
        <v>916</v>
      </c>
      <c r="O489" s="9">
        <v>1167</v>
      </c>
      <c r="P489" s="10" t="s">
        <v>917</v>
      </c>
    </row>
    <row r="490" spans="1:16" x14ac:dyDescent="0.25">
      <c r="A490" s="4" t="s">
        <v>512</v>
      </c>
      <c r="B490" s="4" t="s">
        <v>28</v>
      </c>
      <c r="C490" s="5">
        <v>467.67</v>
      </c>
      <c r="D490" s="4" t="s">
        <v>26</v>
      </c>
      <c r="E490" s="4" t="s">
        <v>515</v>
      </c>
      <c r="F490" s="6">
        <v>24</v>
      </c>
      <c r="G490" s="5">
        <v>11224.08</v>
      </c>
      <c r="H490" s="4" t="s">
        <v>515</v>
      </c>
      <c r="I490" s="21">
        <f t="shared" si="40"/>
        <v>797</v>
      </c>
      <c r="J490" s="21"/>
      <c r="K490" s="9">
        <v>800</v>
      </c>
      <c r="L490" s="13" t="s">
        <v>911</v>
      </c>
      <c r="M490" s="9">
        <f>8410/10</f>
        <v>841</v>
      </c>
      <c r="N490" s="13" t="s">
        <v>912</v>
      </c>
      <c r="O490" s="9">
        <v>750</v>
      </c>
      <c r="P490" s="10" t="s">
        <v>913</v>
      </c>
    </row>
    <row r="491" spans="1:16" x14ac:dyDescent="0.25">
      <c r="A491" s="4" t="s">
        <v>512</v>
      </c>
      <c r="B491" s="4" t="s">
        <v>28</v>
      </c>
      <c r="C491" s="5">
        <v>480</v>
      </c>
      <c r="D491" s="4" t="s">
        <v>29</v>
      </c>
      <c r="E491" s="4" t="s">
        <v>516</v>
      </c>
      <c r="F491" s="6">
        <v>7000</v>
      </c>
      <c r="G491" s="5">
        <v>3360000</v>
      </c>
      <c r="H491" s="4" t="s">
        <v>517</v>
      </c>
      <c r="I491" s="21">
        <f t="shared" si="40"/>
        <v>797</v>
      </c>
      <c r="J491" s="21"/>
      <c r="K491" s="9">
        <v>800</v>
      </c>
      <c r="L491" s="13" t="s">
        <v>911</v>
      </c>
      <c r="M491" s="9">
        <f>8410/10</f>
        <v>841</v>
      </c>
      <c r="N491" s="13" t="s">
        <v>912</v>
      </c>
      <c r="O491" s="9">
        <v>750</v>
      </c>
      <c r="P491" s="10" t="s">
        <v>913</v>
      </c>
    </row>
    <row r="492" spans="1:16" x14ac:dyDescent="0.25">
      <c r="A492" s="4" t="s">
        <v>512</v>
      </c>
      <c r="B492" s="4" t="s">
        <v>25</v>
      </c>
      <c r="C492" s="5">
        <v>520</v>
      </c>
      <c r="D492" s="4" t="s">
        <v>22</v>
      </c>
      <c r="E492" s="4" t="s">
        <v>518</v>
      </c>
      <c r="F492" s="6">
        <v>7000</v>
      </c>
      <c r="G492" s="5">
        <v>3640000</v>
      </c>
      <c r="H492" s="4" t="s">
        <v>519</v>
      </c>
      <c r="I492" s="21">
        <f t="shared" si="40"/>
        <v>797</v>
      </c>
      <c r="J492" s="21"/>
      <c r="K492" s="9">
        <v>800</v>
      </c>
      <c r="L492" s="13" t="s">
        <v>911</v>
      </c>
      <c r="M492" s="9">
        <f>8410/10</f>
        <v>841</v>
      </c>
      <c r="N492" s="13" t="s">
        <v>912</v>
      </c>
      <c r="O492" s="9">
        <v>750</v>
      </c>
      <c r="P492" s="10" t="s">
        <v>913</v>
      </c>
    </row>
    <row r="493" spans="1:16" x14ac:dyDescent="0.25">
      <c r="A493" s="4" t="s">
        <v>512</v>
      </c>
      <c r="B493" s="4" t="s">
        <v>41</v>
      </c>
      <c r="C493" s="5">
        <v>599.70000000000005</v>
      </c>
      <c r="D493" s="4" t="s">
        <v>22</v>
      </c>
      <c r="E493" s="4" t="s">
        <v>134</v>
      </c>
      <c r="F493" s="6">
        <v>7000</v>
      </c>
      <c r="G493" s="5">
        <v>4197900</v>
      </c>
      <c r="H493" s="4" t="s">
        <v>520</v>
      </c>
      <c r="I493" s="21">
        <f t="shared" si="40"/>
        <v>1333.3333333333333</v>
      </c>
      <c r="J493" s="21"/>
      <c r="K493" s="9">
        <v>1600</v>
      </c>
      <c r="L493" s="13" t="s">
        <v>914</v>
      </c>
      <c r="M493" s="9">
        <v>1572</v>
      </c>
      <c r="N493" s="13" t="s">
        <v>918</v>
      </c>
      <c r="O493" s="9">
        <v>828</v>
      </c>
      <c r="P493" s="10" t="s">
        <v>920</v>
      </c>
    </row>
    <row r="494" spans="1:16" x14ac:dyDescent="0.25">
      <c r="A494" s="4" t="s">
        <v>512</v>
      </c>
      <c r="B494" s="4" t="s">
        <v>25</v>
      </c>
      <c r="C494" s="5">
        <v>846.6</v>
      </c>
      <c r="D494" s="4" t="s">
        <v>26</v>
      </c>
      <c r="E494" s="4" t="s">
        <v>521</v>
      </c>
      <c r="F494" s="6">
        <v>24</v>
      </c>
      <c r="G494" s="5">
        <v>20318.400000000001</v>
      </c>
      <c r="H494" s="4" t="s">
        <v>521</v>
      </c>
      <c r="I494" s="21">
        <f t="shared" si="40"/>
        <v>841.73333333333323</v>
      </c>
      <c r="J494" s="21"/>
      <c r="K494" s="9">
        <v>562</v>
      </c>
      <c r="L494" s="13" t="s">
        <v>919</v>
      </c>
      <c r="M494" s="9">
        <v>796.2</v>
      </c>
      <c r="N494" s="13" t="s">
        <v>916</v>
      </c>
      <c r="O494" s="9">
        <v>1167</v>
      </c>
      <c r="P494" s="10" t="s">
        <v>917</v>
      </c>
    </row>
    <row r="495" spans="1:16" x14ac:dyDescent="0.25">
      <c r="A495" s="4" t="s">
        <v>512</v>
      </c>
      <c r="B495" s="4" t="s">
        <v>25</v>
      </c>
      <c r="C495" s="5">
        <v>863</v>
      </c>
      <c r="D495" s="4" t="s">
        <v>29</v>
      </c>
      <c r="E495" s="4" t="s">
        <v>516</v>
      </c>
      <c r="F495" s="6">
        <v>7000</v>
      </c>
      <c r="G495" s="5">
        <v>6041000</v>
      </c>
      <c r="H495" s="4" t="s">
        <v>522</v>
      </c>
      <c r="I495" s="21">
        <f t="shared" si="40"/>
        <v>841.73333333333323</v>
      </c>
      <c r="J495" s="21"/>
      <c r="K495" s="9">
        <v>562</v>
      </c>
      <c r="L495" s="13" t="s">
        <v>919</v>
      </c>
      <c r="M495" s="9">
        <v>796.2</v>
      </c>
      <c r="N495" s="13" t="s">
        <v>916</v>
      </c>
      <c r="O495" s="9">
        <v>1167</v>
      </c>
      <c r="P495" s="10" t="s">
        <v>917</v>
      </c>
    </row>
    <row r="496" spans="1:16" x14ac:dyDescent="0.25">
      <c r="A496" s="4" t="s">
        <v>512</v>
      </c>
      <c r="B496" s="4" t="s">
        <v>21</v>
      </c>
      <c r="C496" s="5">
        <v>1057</v>
      </c>
      <c r="D496" s="4" t="s">
        <v>22</v>
      </c>
      <c r="E496" s="4" t="s">
        <v>518</v>
      </c>
      <c r="F496" s="6">
        <v>7000</v>
      </c>
      <c r="G496" s="5">
        <v>7399000</v>
      </c>
      <c r="H496" s="4" t="s">
        <v>514</v>
      </c>
      <c r="I496" s="21">
        <f t="shared" si="40"/>
        <v>841.73333333333323</v>
      </c>
      <c r="J496" s="21"/>
      <c r="K496" s="9">
        <v>562</v>
      </c>
      <c r="L496" s="13" t="s">
        <v>919</v>
      </c>
      <c r="M496" s="9">
        <v>796.2</v>
      </c>
      <c r="N496" s="13" t="s">
        <v>916</v>
      </c>
      <c r="O496" s="9">
        <v>1167</v>
      </c>
      <c r="P496" s="10" t="s">
        <v>917</v>
      </c>
    </row>
    <row r="497" spans="1:16" x14ac:dyDescent="0.25">
      <c r="A497" s="4" t="s">
        <v>512</v>
      </c>
      <c r="B497" s="4" t="s">
        <v>32</v>
      </c>
      <c r="C497" s="5">
        <v>1374.58</v>
      </c>
      <c r="D497" s="4" t="s">
        <v>26</v>
      </c>
      <c r="E497" s="4" t="s">
        <v>523</v>
      </c>
      <c r="F497" s="6">
        <v>24</v>
      </c>
      <c r="G497" s="5">
        <v>32989.919999999998</v>
      </c>
      <c r="H497" s="4" t="s">
        <v>523</v>
      </c>
      <c r="I497" s="21">
        <f t="shared" si="40"/>
        <v>1333.3333333333333</v>
      </c>
      <c r="J497" s="21"/>
      <c r="K497" s="9">
        <v>1600</v>
      </c>
      <c r="L497" s="13" t="s">
        <v>914</v>
      </c>
      <c r="M497" s="9">
        <v>1572</v>
      </c>
      <c r="N497" s="13" t="s">
        <v>918</v>
      </c>
      <c r="O497" s="9">
        <v>828</v>
      </c>
      <c r="P497" s="10" t="s">
        <v>920</v>
      </c>
    </row>
    <row r="498" spans="1:16" x14ac:dyDescent="0.25">
      <c r="A498" s="4" t="s">
        <v>512</v>
      </c>
      <c r="B498" s="4" t="s">
        <v>32</v>
      </c>
      <c r="C498" s="5">
        <v>1404</v>
      </c>
      <c r="D498" s="4" t="s">
        <v>29</v>
      </c>
      <c r="E498" s="4" t="s">
        <v>516</v>
      </c>
      <c r="F498" s="6">
        <v>7000</v>
      </c>
      <c r="G498" s="5">
        <v>9828000</v>
      </c>
      <c r="H498" s="4" t="s">
        <v>517</v>
      </c>
      <c r="I498" s="21">
        <f t="shared" si="40"/>
        <v>544.95666666666659</v>
      </c>
      <c r="J498" s="21"/>
      <c r="K498" s="9">
        <v>344</v>
      </c>
      <c r="L498" s="13" t="s">
        <v>921</v>
      </c>
      <c r="M498" s="9">
        <v>540.87</v>
      </c>
      <c r="N498" s="13" t="s">
        <v>915</v>
      </c>
      <c r="O498" s="9">
        <v>750</v>
      </c>
      <c r="P498" s="10" t="s">
        <v>913</v>
      </c>
    </row>
    <row r="499" spans="1:16" x14ac:dyDescent="0.25">
      <c r="A499" s="4" t="s">
        <v>512</v>
      </c>
      <c r="B499" s="4" t="s">
        <v>57</v>
      </c>
      <c r="C499" s="5">
        <v>1597</v>
      </c>
      <c r="D499" s="4" t="s">
        <v>22</v>
      </c>
      <c r="E499" s="4" t="s">
        <v>518</v>
      </c>
      <c r="F499" s="6">
        <v>7000</v>
      </c>
      <c r="G499" s="5">
        <v>11179000</v>
      </c>
      <c r="H499" s="4" t="s">
        <v>520</v>
      </c>
      <c r="I499" s="21">
        <f t="shared" si="40"/>
        <v>1333.3333333333333</v>
      </c>
      <c r="J499" s="21"/>
      <c r="K499" s="9">
        <v>1600</v>
      </c>
      <c r="L499" s="13" t="s">
        <v>914</v>
      </c>
      <c r="M499" s="9">
        <v>1572</v>
      </c>
      <c r="N499" s="13" t="s">
        <v>918</v>
      </c>
      <c r="O499" s="9">
        <v>828</v>
      </c>
      <c r="P499" s="10" t="s">
        <v>920</v>
      </c>
    </row>
    <row r="500" spans="1:16" x14ac:dyDescent="0.25">
      <c r="C500" s="3"/>
      <c r="F500" s="8"/>
      <c r="G500" s="3"/>
    </row>
    <row r="501" spans="1:16" x14ac:dyDescent="0.25">
      <c r="A501" s="26" t="s">
        <v>524</v>
      </c>
      <c r="B501" s="26"/>
      <c r="C501" s="26"/>
      <c r="D501" s="26"/>
      <c r="E501" s="26"/>
      <c r="F501" s="26"/>
      <c r="G501" s="26"/>
      <c r="H501" s="26"/>
    </row>
    <row r="502" spans="1:16" x14ac:dyDescent="0.25">
      <c r="C502" s="3"/>
      <c r="E502" t="s">
        <v>11</v>
      </c>
      <c r="F502" s="2">
        <v>600</v>
      </c>
      <c r="G502" s="3"/>
    </row>
    <row r="503" spans="1:16" ht="30" x14ac:dyDescent="0.25">
      <c r="A503" s="4" t="s">
        <v>12</v>
      </c>
      <c r="B503" s="4" t="s">
        <v>13</v>
      </c>
      <c r="C503" s="4" t="s">
        <v>14</v>
      </c>
      <c r="D503" s="4" t="s">
        <v>15</v>
      </c>
      <c r="E503" s="4" t="s">
        <v>16</v>
      </c>
      <c r="F503" s="4" t="s">
        <v>17</v>
      </c>
      <c r="G503" s="4" t="s">
        <v>18</v>
      </c>
      <c r="H503" s="4" t="s">
        <v>19</v>
      </c>
      <c r="I503" s="19" t="s">
        <v>1108</v>
      </c>
      <c r="J503" s="19"/>
    </row>
    <row r="504" spans="1:16" ht="90" x14ac:dyDescent="0.25">
      <c r="A504" s="4" t="s">
        <v>525</v>
      </c>
      <c r="B504" s="4" t="s">
        <v>28</v>
      </c>
      <c r="C504" s="5">
        <v>1947</v>
      </c>
      <c r="D504" s="4" t="s">
        <v>29</v>
      </c>
      <c r="E504" s="4" t="s">
        <v>526</v>
      </c>
      <c r="F504" s="6">
        <v>600</v>
      </c>
      <c r="G504" s="5">
        <v>1168200</v>
      </c>
      <c r="H504" s="7" t="s">
        <v>527</v>
      </c>
      <c r="I504" s="21">
        <f t="shared" ref="I504:I510" si="41">+(K504+M504+O504)/3</f>
        <v>3226.3333333333335</v>
      </c>
      <c r="J504" s="21"/>
      <c r="K504" s="9">
        <v>2890</v>
      </c>
      <c r="L504" s="13" t="s">
        <v>923</v>
      </c>
      <c r="M504" s="9">
        <v>3999</v>
      </c>
      <c r="N504" s="13" t="s">
        <v>924</v>
      </c>
      <c r="O504" s="9">
        <v>2790</v>
      </c>
      <c r="P504" s="10" t="s">
        <v>925</v>
      </c>
    </row>
    <row r="505" spans="1:16" x14ac:dyDescent="0.25">
      <c r="A505" s="4" t="s">
        <v>525</v>
      </c>
      <c r="B505" s="4" t="s">
        <v>28</v>
      </c>
      <c r="C505" s="5">
        <v>1990</v>
      </c>
      <c r="D505" s="4" t="s">
        <v>22</v>
      </c>
      <c r="E505" s="4" t="s">
        <v>526</v>
      </c>
      <c r="F505" s="6">
        <v>600</v>
      </c>
      <c r="G505" s="5">
        <v>1194000</v>
      </c>
      <c r="H505" s="4" t="s">
        <v>528</v>
      </c>
      <c r="I505" s="21">
        <f t="shared" si="41"/>
        <v>2710.4333333333334</v>
      </c>
      <c r="J505" s="21"/>
      <c r="K505" s="9">
        <v>1913.3</v>
      </c>
      <c r="L505" s="13" t="s">
        <v>922</v>
      </c>
      <c r="M505" s="9">
        <v>3000</v>
      </c>
      <c r="N505" s="13" t="s">
        <v>926</v>
      </c>
      <c r="O505" s="9">
        <v>3218</v>
      </c>
      <c r="P505" s="10" t="s">
        <v>928</v>
      </c>
    </row>
    <row r="506" spans="1:16" ht="120" x14ac:dyDescent="0.25">
      <c r="A506" s="4" t="s">
        <v>525</v>
      </c>
      <c r="B506" s="4" t="s">
        <v>25</v>
      </c>
      <c r="C506" s="5">
        <v>2368</v>
      </c>
      <c r="D506" s="4" t="s">
        <v>29</v>
      </c>
      <c r="E506" s="4" t="s">
        <v>526</v>
      </c>
      <c r="F506" s="6">
        <v>600</v>
      </c>
      <c r="G506" s="5">
        <v>1420800</v>
      </c>
      <c r="H506" s="7" t="s">
        <v>529</v>
      </c>
      <c r="I506" s="21">
        <f t="shared" si="41"/>
        <v>2710.4333333333334</v>
      </c>
      <c r="J506" s="21"/>
      <c r="K506" s="9">
        <v>1913.3</v>
      </c>
      <c r="L506" s="13" t="s">
        <v>922</v>
      </c>
      <c r="M506" s="9">
        <v>3000</v>
      </c>
      <c r="N506" s="13" t="s">
        <v>926</v>
      </c>
      <c r="O506" s="9">
        <v>3218</v>
      </c>
      <c r="P506" s="10" t="s">
        <v>928</v>
      </c>
    </row>
    <row r="507" spans="1:16" x14ac:dyDescent="0.25">
      <c r="A507" s="4" t="s">
        <v>525</v>
      </c>
      <c r="B507" s="4" t="s">
        <v>28</v>
      </c>
      <c r="C507" s="5">
        <v>2578.2800000000002</v>
      </c>
      <c r="D507" s="4" t="s">
        <v>26</v>
      </c>
      <c r="E507" s="4" t="s">
        <v>530</v>
      </c>
      <c r="F507" s="6">
        <v>10</v>
      </c>
      <c r="G507" s="5">
        <v>25782.799999999999</v>
      </c>
      <c r="H507" s="4" t="s">
        <v>530</v>
      </c>
      <c r="I507" s="21">
        <f t="shared" si="41"/>
        <v>2710.4333333333334</v>
      </c>
      <c r="J507" s="21"/>
      <c r="K507" s="9">
        <v>1913.3</v>
      </c>
      <c r="L507" s="13" t="s">
        <v>922</v>
      </c>
      <c r="M507" s="9">
        <v>3000</v>
      </c>
      <c r="N507" s="13" t="s">
        <v>926</v>
      </c>
      <c r="O507" s="9">
        <v>3218</v>
      </c>
      <c r="P507" s="10" t="s">
        <v>928</v>
      </c>
    </row>
    <row r="508" spans="1:16" x14ac:dyDescent="0.25">
      <c r="A508" s="4" t="s">
        <v>525</v>
      </c>
      <c r="B508" s="4" t="s">
        <v>25</v>
      </c>
      <c r="C508" s="5">
        <v>3050</v>
      </c>
      <c r="D508" s="4" t="s">
        <v>22</v>
      </c>
      <c r="E508" s="4" t="s">
        <v>526</v>
      </c>
      <c r="F508" s="6">
        <v>600</v>
      </c>
      <c r="G508" s="5">
        <v>1830000</v>
      </c>
      <c r="H508" s="4" t="s">
        <v>531</v>
      </c>
      <c r="I508" s="21">
        <f t="shared" si="41"/>
        <v>3152.6666666666665</v>
      </c>
      <c r="J508" s="21"/>
      <c r="K508" s="9">
        <v>2600</v>
      </c>
      <c r="L508" s="13" t="s">
        <v>927</v>
      </c>
      <c r="M508" s="9">
        <v>3060</v>
      </c>
      <c r="N508" s="13" t="s">
        <v>929</v>
      </c>
      <c r="O508" s="9">
        <v>3798</v>
      </c>
      <c r="P508" s="10" t="s">
        <v>930</v>
      </c>
    </row>
    <row r="509" spans="1:16" ht="120" x14ac:dyDescent="0.25">
      <c r="A509" s="4" t="s">
        <v>525</v>
      </c>
      <c r="B509" s="4" t="s">
        <v>32</v>
      </c>
      <c r="C509" s="5">
        <v>3580</v>
      </c>
      <c r="D509" s="4" t="s">
        <v>29</v>
      </c>
      <c r="E509" s="4" t="s">
        <v>526</v>
      </c>
      <c r="F509" s="6">
        <v>600</v>
      </c>
      <c r="G509" s="5">
        <v>2148000</v>
      </c>
      <c r="H509" s="7" t="s">
        <v>532</v>
      </c>
      <c r="I509" s="21">
        <f t="shared" si="41"/>
        <v>3152.6666666666665</v>
      </c>
      <c r="J509" s="21"/>
      <c r="K509" s="9">
        <v>2600</v>
      </c>
      <c r="L509" s="13" t="s">
        <v>927</v>
      </c>
      <c r="M509" s="9">
        <v>3060</v>
      </c>
      <c r="N509" s="13" t="s">
        <v>929</v>
      </c>
      <c r="O509" s="9">
        <v>3798</v>
      </c>
      <c r="P509" s="10" t="s">
        <v>930</v>
      </c>
    </row>
    <row r="510" spans="1:16" x14ac:dyDescent="0.25">
      <c r="A510" s="4" t="s">
        <v>525</v>
      </c>
      <c r="B510" s="4" t="s">
        <v>28</v>
      </c>
      <c r="C510" s="5">
        <v>3600</v>
      </c>
      <c r="D510" s="4" t="s">
        <v>59</v>
      </c>
      <c r="E510" s="4" t="s">
        <v>533</v>
      </c>
      <c r="F510" s="6">
        <v>500</v>
      </c>
      <c r="G510" s="5">
        <v>1800000</v>
      </c>
      <c r="H510" s="4" t="s">
        <v>534</v>
      </c>
      <c r="I510" s="21">
        <f t="shared" si="41"/>
        <v>3226.3333333333335</v>
      </c>
      <c r="J510" s="21"/>
      <c r="K510" s="9">
        <v>2890</v>
      </c>
      <c r="L510" s="13" t="s">
        <v>923</v>
      </c>
      <c r="M510" s="9">
        <v>3999</v>
      </c>
      <c r="N510" s="13" t="s">
        <v>924</v>
      </c>
      <c r="O510" s="9">
        <v>2790</v>
      </c>
      <c r="P510" s="10" t="s">
        <v>925</v>
      </c>
    </row>
    <row r="511" spans="1:16" x14ac:dyDescent="0.25">
      <c r="C511" s="3"/>
      <c r="F511" s="8"/>
      <c r="G511" s="3"/>
    </row>
    <row r="512" spans="1:16" x14ac:dyDescent="0.25">
      <c r="A512" s="26" t="s">
        <v>535</v>
      </c>
      <c r="B512" s="26"/>
      <c r="C512" s="26"/>
      <c r="D512" s="26"/>
      <c r="E512" s="26"/>
      <c r="F512" s="26"/>
      <c r="G512" s="26"/>
      <c r="H512" s="26"/>
    </row>
    <row r="513" spans="1:16" x14ac:dyDescent="0.25">
      <c r="C513" s="3"/>
      <c r="E513" t="s">
        <v>11</v>
      </c>
      <c r="F513" s="2">
        <v>600</v>
      </c>
      <c r="G513" s="3"/>
    </row>
    <row r="514" spans="1:16" ht="30" x14ac:dyDescent="0.25">
      <c r="A514" s="4" t="s">
        <v>12</v>
      </c>
      <c r="B514" s="4" t="s">
        <v>13</v>
      </c>
      <c r="C514" s="4" t="s">
        <v>14</v>
      </c>
      <c r="D514" s="4" t="s">
        <v>15</v>
      </c>
      <c r="E514" s="4" t="s">
        <v>16</v>
      </c>
      <c r="F514" s="4" t="s">
        <v>17</v>
      </c>
      <c r="G514" s="4" t="s">
        <v>18</v>
      </c>
      <c r="H514" s="4" t="s">
        <v>19</v>
      </c>
      <c r="I514" s="19" t="s">
        <v>1108</v>
      </c>
      <c r="J514" s="19"/>
    </row>
    <row r="515" spans="1:16" x14ac:dyDescent="0.25">
      <c r="A515" s="4" t="s">
        <v>536</v>
      </c>
      <c r="B515" s="4" t="s">
        <v>25</v>
      </c>
      <c r="C515" s="5">
        <v>942</v>
      </c>
      <c r="D515" s="4" t="s">
        <v>22</v>
      </c>
      <c r="E515" s="4" t="s">
        <v>134</v>
      </c>
      <c r="F515" s="6">
        <v>600</v>
      </c>
      <c r="G515" s="5">
        <v>565200</v>
      </c>
      <c r="H515" s="4" t="s">
        <v>537</v>
      </c>
      <c r="I515" s="21">
        <f t="shared" ref="I515:I528" si="42">+(K515+M515+O515)/3</f>
        <v>1588.3333333333333</v>
      </c>
      <c r="J515" s="21"/>
      <c r="K515" s="9">
        <v>1450</v>
      </c>
      <c r="L515" s="13" t="s">
        <v>934</v>
      </c>
      <c r="M515" s="9">
        <v>2185</v>
      </c>
      <c r="N515" s="13" t="s">
        <v>939</v>
      </c>
      <c r="O515" s="9">
        <v>1130</v>
      </c>
      <c r="P515" s="13" t="s">
        <v>940</v>
      </c>
    </row>
    <row r="516" spans="1:16" x14ac:dyDescent="0.25">
      <c r="A516" s="4" t="s">
        <v>536</v>
      </c>
      <c r="B516" s="4" t="s">
        <v>28</v>
      </c>
      <c r="C516" s="5">
        <v>1140</v>
      </c>
      <c r="D516" s="4" t="s">
        <v>29</v>
      </c>
      <c r="E516" s="4" t="s">
        <v>533</v>
      </c>
      <c r="F516" s="6">
        <v>600</v>
      </c>
      <c r="G516" s="5">
        <v>684000</v>
      </c>
      <c r="H516" s="4" t="s">
        <v>538</v>
      </c>
      <c r="I516" s="21">
        <f t="shared" si="42"/>
        <v>1588.3333333333333</v>
      </c>
      <c r="J516" s="21"/>
      <c r="K516" s="9">
        <v>1450</v>
      </c>
      <c r="L516" s="13" t="s">
        <v>934</v>
      </c>
      <c r="M516" s="9">
        <v>2185</v>
      </c>
      <c r="N516" s="13" t="s">
        <v>939</v>
      </c>
      <c r="O516" s="9">
        <v>1130</v>
      </c>
      <c r="P516" s="13" t="s">
        <v>940</v>
      </c>
    </row>
    <row r="517" spans="1:16" x14ac:dyDescent="0.25">
      <c r="A517" s="4" t="s">
        <v>536</v>
      </c>
      <c r="B517" s="4" t="s">
        <v>28</v>
      </c>
      <c r="C517" s="5">
        <v>2276</v>
      </c>
      <c r="D517" s="4" t="s">
        <v>22</v>
      </c>
      <c r="E517" s="4" t="s">
        <v>134</v>
      </c>
      <c r="F517" s="6">
        <v>600</v>
      </c>
      <c r="G517" s="5">
        <v>1365600</v>
      </c>
      <c r="H517" s="4" t="s">
        <v>539</v>
      </c>
      <c r="I517" s="21">
        <f t="shared" si="42"/>
        <v>3618.6666666666665</v>
      </c>
      <c r="J517" s="21"/>
      <c r="K517" s="9">
        <v>4300</v>
      </c>
      <c r="L517" s="13" t="s">
        <v>931</v>
      </c>
      <c r="M517" s="9">
        <v>3350</v>
      </c>
      <c r="N517" s="13" t="s">
        <v>932</v>
      </c>
      <c r="O517" s="9">
        <v>3206</v>
      </c>
      <c r="P517" s="13" t="s">
        <v>933</v>
      </c>
    </row>
    <row r="518" spans="1:16" x14ac:dyDescent="0.25">
      <c r="A518" s="4" t="s">
        <v>536</v>
      </c>
      <c r="B518" s="4" t="s">
        <v>28</v>
      </c>
      <c r="C518" s="5">
        <v>2692.67</v>
      </c>
      <c r="D518" s="4" t="s">
        <v>26</v>
      </c>
      <c r="E518" s="4" t="s">
        <v>540</v>
      </c>
      <c r="F518" s="6">
        <v>20</v>
      </c>
      <c r="G518" s="5">
        <v>53853.4</v>
      </c>
      <c r="H518" s="4" t="s">
        <v>540</v>
      </c>
      <c r="I518" s="21">
        <f t="shared" si="42"/>
        <v>3618.6666666666665</v>
      </c>
      <c r="J518" s="21"/>
      <c r="K518" s="9">
        <v>4300</v>
      </c>
      <c r="L518" s="13" t="s">
        <v>931</v>
      </c>
      <c r="M518" s="9">
        <v>3350</v>
      </c>
      <c r="N518" s="13" t="s">
        <v>932</v>
      </c>
      <c r="O518" s="9">
        <v>3206</v>
      </c>
      <c r="P518" s="13" t="s">
        <v>933</v>
      </c>
    </row>
    <row r="519" spans="1:16" x14ac:dyDescent="0.25">
      <c r="A519" s="4" t="s">
        <v>536</v>
      </c>
      <c r="B519" s="4" t="s">
        <v>25</v>
      </c>
      <c r="C519" s="5">
        <v>2850</v>
      </c>
      <c r="D519" s="4" t="s">
        <v>29</v>
      </c>
      <c r="E519" s="4" t="s">
        <v>533</v>
      </c>
      <c r="F519" s="6">
        <v>600</v>
      </c>
      <c r="G519" s="5">
        <v>1710000</v>
      </c>
      <c r="H519" s="4" t="s">
        <v>541</v>
      </c>
      <c r="I519" s="21">
        <f t="shared" si="42"/>
        <v>3618.6666666666665</v>
      </c>
      <c r="J519" s="21"/>
      <c r="K519" s="9">
        <v>4300</v>
      </c>
      <c r="L519" s="13" t="s">
        <v>931</v>
      </c>
      <c r="M519" s="9">
        <v>3350</v>
      </c>
      <c r="N519" s="13" t="s">
        <v>932</v>
      </c>
      <c r="O519" s="9">
        <v>3206</v>
      </c>
      <c r="P519" s="13" t="s">
        <v>933</v>
      </c>
    </row>
    <row r="520" spans="1:16" ht="60" x14ac:dyDescent="0.25">
      <c r="A520" s="4" t="s">
        <v>536</v>
      </c>
      <c r="B520" s="4" t="s">
        <v>28</v>
      </c>
      <c r="C520" s="5">
        <v>3760</v>
      </c>
      <c r="D520" s="4" t="s">
        <v>81</v>
      </c>
      <c r="E520" s="4" t="s">
        <v>542</v>
      </c>
      <c r="F520" s="6">
        <v>600</v>
      </c>
      <c r="G520" s="5">
        <v>2256000</v>
      </c>
      <c r="H520" s="7" t="s">
        <v>543</v>
      </c>
      <c r="I520" s="21">
        <f t="shared" si="42"/>
        <v>3618.6666666666665</v>
      </c>
      <c r="J520" s="21"/>
      <c r="K520" s="9">
        <v>4300</v>
      </c>
      <c r="L520" s="13" t="s">
        <v>931</v>
      </c>
      <c r="M520" s="9">
        <v>3350</v>
      </c>
      <c r="N520" s="13" t="s">
        <v>932</v>
      </c>
      <c r="O520" s="9">
        <v>3206</v>
      </c>
      <c r="P520" s="13" t="s">
        <v>933</v>
      </c>
    </row>
    <row r="521" spans="1:16" x14ac:dyDescent="0.25">
      <c r="A521" s="4" t="s">
        <v>536</v>
      </c>
      <c r="B521" s="4" t="s">
        <v>28</v>
      </c>
      <c r="C521" s="5">
        <v>3793.5</v>
      </c>
      <c r="D521" s="4" t="s">
        <v>59</v>
      </c>
      <c r="E521" s="4" t="s">
        <v>134</v>
      </c>
      <c r="F521" s="6">
        <v>500</v>
      </c>
      <c r="G521" s="5">
        <v>1896750</v>
      </c>
      <c r="H521" s="4" t="s">
        <v>544</v>
      </c>
      <c r="I521" s="21">
        <f t="shared" si="42"/>
        <v>3618.6666666666665</v>
      </c>
      <c r="J521" s="21"/>
      <c r="K521" s="9">
        <v>4300</v>
      </c>
      <c r="L521" s="13" t="s">
        <v>931</v>
      </c>
      <c r="M521" s="9">
        <v>3350</v>
      </c>
      <c r="N521" s="13" t="s">
        <v>932</v>
      </c>
      <c r="O521" s="9">
        <v>3206</v>
      </c>
      <c r="P521" s="13" t="s">
        <v>933</v>
      </c>
    </row>
    <row r="522" spans="1:16" x14ac:dyDescent="0.25">
      <c r="A522" s="4" t="s">
        <v>536</v>
      </c>
      <c r="B522" s="4" t="s">
        <v>41</v>
      </c>
      <c r="C522" s="5">
        <v>3900</v>
      </c>
      <c r="D522" s="4" t="s">
        <v>29</v>
      </c>
      <c r="E522" s="4" t="s">
        <v>526</v>
      </c>
      <c r="F522" s="6">
        <v>600</v>
      </c>
      <c r="G522" s="5">
        <v>2340000</v>
      </c>
      <c r="H522" s="4" t="s">
        <v>545</v>
      </c>
      <c r="I522" s="21">
        <f t="shared" si="42"/>
        <v>3618.6666666666665</v>
      </c>
      <c r="J522" s="21"/>
      <c r="K522" s="9">
        <v>4300</v>
      </c>
      <c r="L522" s="13" t="s">
        <v>931</v>
      </c>
      <c r="M522" s="9">
        <v>3350</v>
      </c>
      <c r="N522" s="13" t="s">
        <v>932</v>
      </c>
      <c r="O522" s="9">
        <v>3206</v>
      </c>
      <c r="P522" s="13" t="s">
        <v>933</v>
      </c>
    </row>
    <row r="523" spans="1:16" x14ac:dyDescent="0.25">
      <c r="A523" s="4" t="s">
        <v>536</v>
      </c>
      <c r="B523" s="4" t="s">
        <v>57</v>
      </c>
      <c r="C523" s="5">
        <v>3900</v>
      </c>
      <c r="D523" s="4" t="s">
        <v>29</v>
      </c>
      <c r="E523" s="4" t="s">
        <v>526</v>
      </c>
      <c r="F523" s="6">
        <v>600</v>
      </c>
      <c r="G523" s="5">
        <v>2340000</v>
      </c>
      <c r="H523" s="4" t="s">
        <v>546</v>
      </c>
      <c r="I523" s="21">
        <f t="shared" si="42"/>
        <v>3618.6666666666665</v>
      </c>
      <c r="J523" s="21"/>
      <c r="K523" s="9">
        <v>4300</v>
      </c>
      <c r="L523" s="13" t="s">
        <v>931</v>
      </c>
      <c r="M523" s="9">
        <v>3350</v>
      </c>
      <c r="N523" s="13" t="s">
        <v>932</v>
      </c>
      <c r="O523" s="9">
        <v>3206</v>
      </c>
      <c r="P523" s="13" t="s">
        <v>933</v>
      </c>
    </row>
    <row r="524" spans="1:16" x14ac:dyDescent="0.25">
      <c r="A524" s="4" t="s">
        <v>536</v>
      </c>
      <c r="B524" s="4" t="s">
        <v>32</v>
      </c>
      <c r="C524" s="5">
        <v>4450.6000000000004</v>
      </c>
      <c r="D524" s="4" t="s">
        <v>22</v>
      </c>
      <c r="E524" s="4" t="s">
        <v>134</v>
      </c>
      <c r="F524" s="6">
        <v>600</v>
      </c>
      <c r="G524" s="5">
        <v>2670360</v>
      </c>
      <c r="H524" s="4" t="s">
        <v>547</v>
      </c>
      <c r="I524" s="21">
        <f t="shared" si="42"/>
        <v>7266</v>
      </c>
      <c r="J524" s="21"/>
      <c r="K524" s="9">
        <v>6900</v>
      </c>
      <c r="L524" s="13" t="s">
        <v>935</v>
      </c>
      <c r="M524" s="9">
        <v>7705</v>
      </c>
      <c r="N524" s="13" t="s">
        <v>937</v>
      </c>
      <c r="O524" s="9">
        <v>7193</v>
      </c>
      <c r="P524" s="13" t="s">
        <v>942</v>
      </c>
    </row>
    <row r="525" spans="1:16" x14ac:dyDescent="0.25">
      <c r="A525" s="4" t="s">
        <v>536</v>
      </c>
      <c r="B525" s="4" t="s">
        <v>41</v>
      </c>
      <c r="C525" s="5">
        <v>4904.7</v>
      </c>
      <c r="D525" s="4" t="s">
        <v>22</v>
      </c>
      <c r="E525" s="4" t="s">
        <v>134</v>
      </c>
      <c r="F525" s="6">
        <v>600</v>
      </c>
      <c r="G525" s="5">
        <v>2942820</v>
      </c>
      <c r="H525" s="4" t="s">
        <v>548</v>
      </c>
      <c r="I525" s="21">
        <f t="shared" si="42"/>
        <v>7266</v>
      </c>
      <c r="J525" s="21"/>
      <c r="K525" s="9">
        <v>6900</v>
      </c>
      <c r="L525" s="13" t="s">
        <v>935</v>
      </c>
      <c r="M525" s="9">
        <v>7705</v>
      </c>
      <c r="N525" s="13" t="s">
        <v>937</v>
      </c>
      <c r="O525" s="9">
        <v>7193</v>
      </c>
      <c r="P525" s="13" t="s">
        <v>942</v>
      </c>
    </row>
    <row r="526" spans="1:16" x14ac:dyDescent="0.25">
      <c r="A526" s="4" t="s">
        <v>536</v>
      </c>
      <c r="B526" s="4" t="s">
        <v>32</v>
      </c>
      <c r="C526" s="5">
        <v>5784</v>
      </c>
      <c r="D526" s="4" t="s">
        <v>29</v>
      </c>
      <c r="E526" s="4" t="s">
        <v>533</v>
      </c>
      <c r="F526" s="6">
        <v>600</v>
      </c>
      <c r="G526" s="5">
        <v>3470400</v>
      </c>
      <c r="H526" s="4" t="s">
        <v>549</v>
      </c>
      <c r="I526" s="21">
        <f t="shared" si="42"/>
        <v>4868.333333333333</v>
      </c>
      <c r="J526" s="21"/>
      <c r="K526" s="11">
        <v>6900</v>
      </c>
      <c r="L526" t="s">
        <v>935</v>
      </c>
      <c r="M526" s="11">
        <v>7705</v>
      </c>
      <c r="N526" t="s">
        <v>937</v>
      </c>
    </row>
    <row r="527" spans="1:16" x14ac:dyDescent="0.25">
      <c r="A527" s="4" t="s">
        <v>536</v>
      </c>
      <c r="B527" s="4" t="s">
        <v>21</v>
      </c>
      <c r="C527" s="5">
        <v>8050</v>
      </c>
      <c r="D527" s="4" t="s">
        <v>22</v>
      </c>
      <c r="E527" s="4" t="s">
        <v>134</v>
      </c>
      <c r="F527" s="6">
        <v>600</v>
      </c>
      <c r="G527" s="5">
        <v>4830000</v>
      </c>
      <c r="H527" s="4" t="s">
        <v>550</v>
      </c>
      <c r="I527" s="21">
        <f t="shared" si="42"/>
        <v>11711.333333333334</v>
      </c>
      <c r="J527" s="21"/>
      <c r="K527" s="9">
        <v>11900</v>
      </c>
      <c r="L527" s="13" t="s">
        <v>936</v>
      </c>
      <c r="M527" s="9">
        <v>11358</v>
      </c>
      <c r="N527" s="13" t="s">
        <v>938</v>
      </c>
      <c r="O527" s="9">
        <v>11876</v>
      </c>
      <c r="P527" s="13" t="s">
        <v>941</v>
      </c>
    </row>
    <row r="528" spans="1:16" ht="75" x14ac:dyDescent="0.25">
      <c r="A528" s="4" t="s">
        <v>536</v>
      </c>
      <c r="B528" s="4" t="s">
        <v>21</v>
      </c>
      <c r="C528" s="5">
        <v>11412</v>
      </c>
      <c r="D528" s="4" t="s">
        <v>29</v>
      </c>
      <c r="E528" s="4" t="s">
        <v>533</v>
      </c>
      <c r="F528" s="6">
        <v>600</v>
      </c>
      <c r="G528" s="5">
        <v>6847200</v>
      </c>
      <c r="H528" s="7" t="s">
        <v>551</v>
      </c>
      <c r="I528" s="21">
        <f t="shared" si="42"/>
        <v>11711.333333333334</v>
      </c>
      <c r="J528" s="21"/>
      <c r="K528" s="9">
        <v>11900</v>
      </c>
      <c r="L528" s="13" t="s">
        <v>936</v>
      </c>
      <c r="M528" s="9">
        <v>11358</v>
      </c>
      <c r="N528" s="13" t="s">
        <v>938</v>
      </c>
      <c r="O528" s="9">
        <v>11876</v>
      </c>
      <c r="P528" s="13" t="s">
        <v>941</v>
      </c>
    </row>
    <row r="529" spans="1:16" x14ac:dyDescent="0.25">
      <c r="C529" s="3"/>
      <c r="F529" s="8"/>
      <c r="G529" s="3"/>
    </row>
    <row r="530" spans="1:16" x14ac:dyDescent="0.25">
      <c r="A530" s="26" t="s">
        <v>552</v>
      </c>
      <c r="B530" s="26"/>
      <c r="C530" s="26"/>
      <c r="D530" s="26"/>
      <c r="E530" s="26"/>
      <c r="F530" s="26"/>
      <c r="G530" s="26"/>
      <c r="H530" s="26"/>
    </row>
    <row r="531" spans="1:16" x14ac:dyDescent="0.25">
      <c r="C531" s="3"/>
      <c r="E531" t="s">
        <v>11</v>
      </c>
      <c r="F531" s="2">
        <v>20000</v>
      </c>
      <c r="G531" s="3"/>
    </row>
    <row r="532" spans="1:16" ht="30" x14ac:dyDescent="0.25">
      <c r="A532" s="4" t="s">
        <v>12</v>
      </c>
      <c r="B532" s="4" t="s">
        <v>13</v>
      </c>
      <c r="C532" s="4" t="s">
        <v>14</v>
      </c>
      <c r="D532" s="4" t="s">
        <v>15</v>
      </c>
      <c r="E532" s="4" t="s">
        <v>16</v>
      </c>
      <c r="F532" s="4" t="s">
        <v>17</v>
      </c>
      <c r="G532" s="4" t="s">
        <v>18</v>
      </c>
      <c r="H532" s="4" t="s">
        <v>19</v>
      </c>
      <c r="I532" s="19" t="s">
        <v>1108</v>
      </c>
      <c r="J532" s="19"/>
    </row>
    <row r="533" spans="1:16" x14ac:dyDescent="0.25">
      <c r="A533" s="4" t="s">
        <v>553</v>
      </c>
      <c r="B533" s="4" t="s">
        <v>32</v>
      </c>
      <c r="C533" s="5">
        <v>90</v>
      </c>
      <c r="D533" s="4" t="s">
        <v>22</v>
      </c>
      <c r="E533" s="4" t="s">
        <v>554</v>
      </c>
      <c r="F533" s="6">
        <v>20000</v>
      </c>
      <c r="G533" s="5">
        <v>1800000</v>
      </c>
      <c r="H533" s="4" t="s">
        <v>129</v>
      </c>
      <c r="I533" s="21">
        <f t="shared" ref="I533:I541" si="43">+(K533+M533+O533)/3</f>
        <v>510.12666666666672</v>
      </c>
      <c r="J533" s="21"/>
      <c r="K533" s="9">
        <v>729.89</v>
      </c>
      <c r="L533" s="10" t="s">
        <v>823</v>
      </c>
      <c r="M533" s="9">
        <v>250</v>
      </c>
      <c r="N533" s="10" t="s">
        <v>824</v>
      </c>
      <c r="O533" s="9">
        <v>550.49</v>
      </c>
      <c r="P533" s="10" t="s">
        <v>825</v>
      </c>
    </row>
    <row r="534" spans="1:16" x14ac:dyDescent="0.25">
      <c r="A534" s="4" t="s">
        <v>553</v>
      </c>
      <c r="B534" s="4" t="s">
        <v>21</v>
      </c>
      <c r="C534" s="5">
        <v>90</v>
      </c>
      <c r="D534" s="4" t="s">
        <v>22</v>
      </c>
      <c r="E534" s="4" t="s">
        <v>554</v>
      </c>
      <c r="F534" s="6">
        <v>20000</v>
      </c>
      <c r="G534" s="5">
        <v>1800000</v>
      </c>
      <c r="H534" s="4" t="s">
        <v>555</v>
      </c>
      <c r="I534" s="21">
        <f t="shared" si="43"/>
        <v>510.12666666666672</v>
      </c>
      <c r="J534" s="21"/>
      <c r="K534" s="9">
        <v>729.89</v>
      </c>
      <c r="L534" s="10" t="s">
        <v>823</v>
      </c>
      <c r="M534" s="9">
        <v>250</v>
      </c>
      <c r="N534" s="10" t="s">
        <v>824</v>
      </c>
      <c r="O534" s="9">
        <v>550.49</v>
      </c>
      <c r="P534" s="10" t="s">
        <v>825</v>
      </c>
    </row>
    <row r="535" spans="1:16" x14ac:dyDescent="0.25">
      <c r="A535" s="4" t="s">
        <v>553</v>
      </c>
      <c r="B535" s="4" t="s">
        <v>28</v>
      </c>
      <c r="C535" s="5">
        <v>109.54</v>
      </c>
      <c r="D535" s="4" t="s">
        <v>26</v>
      </c>
      <c r="E535" s="4" t="s">
        <v>556</v>
      </c>
      <c r="F535" s="6">
        <v>500</v>
      </c>
      <c r="G535" s="5">
        <v>54770</v>
      </c>
      <c r="H535" s="4" t="s">
        <v>556</v>
      </c>
      <c r="I535" s="21">
        <f t="shared" si="43"/>
        <v>510.12666666666672</v>
      </c>
      <c r="J535" s="21"/>
      <c r="K535" s="9">
        <v>729.89</v>
      </c>
      <c r="L535" s="10" t="s">
        <v>823</v>
      </c>
      <c r="M535" s="9">
        <v>250</v>
      </c>
      <c r="N535" s="10" t="s">
        <v>824</v>
      </c>
      <c r="O535" s="9">
        <v>550.49</v>
      </c>
      <c r="P535" s="10" t="s">
        <v>825</v>
      </c>
    </row>
    <row r="536" spans="1:16" x14ac:dyDescent="0.25">
      <c r="A536" s="4" t="s">
        <v>553</v>
      </c>
      <c r="B536" s="4" t="s">
        <v>28</v>
      </c>
      <c r="C536" s="5">
        <v>114</v>
      </c>
      <c r="D536" s="4" t="s">
        <v>29</v>
      </c>
      <c r="E536" s="4" t="s">
        <v>102</v>
      </c>
      <c r="F536" s="6">
        <v>20000</v>
      </c>
      <c r="G536" s="5">
        <v>2280000</v>
      </c>
      <c r="H536" s="4" t="s">
        <v>557</v>
      </c>
      <c r="I536" s="21">
        <f t="shared" si="43"/>
        <v>510.12666666666672</v>
      </c>
      <c r="J536" s="21"/>
      <c r="K536" s="9">
        <v>729.89</v>
      </c>
      <c r="L536" s="10" t="s">
        <v>823</v>
      </c>
      <c r="M536" s="9">
        <v>250</v>
      </c>
      <c r="N536" s="10" t="s">
        <v>824</v>
      </c>
      <c r="O536" s="9">
        <v>550.49</v>
      </c>
      <c r="P536" s="10" t="s">
        <v>825</v>
      </c>
    </row>
    <row r="537" spans="1:16" ht="75" x14ac:dyDescent="0.25">
      <c r="A537" s="4" t="s">
        <v>553</v>
      </c>
      <c r="B537" s="4" t="s">
        <v>28</v>
      </c>
      <c r="C537" s="5">
        <v>128</v>
      </c>
      <c r="D537" s="4" t="s">
        <v>81</v>
      </c>
      <c r="E537" s="4" t="s">
        <v>102</v>
      </c>
      <c r="F537" s="6">
        <v>20000</v>
      </c>
      <c r="G537" s="5">
        <v>2560000</v>
      </c>
      <c r="H537" s="7" t="s">
        <v>558</v>
      </c>
      <c r="I537" s="21">
        <f t="shared" si="43"/>
        <v>510.12666666666672</v>
      </c>
      <c r="J537" s="21"/>
      <c r="K537" s="9">
        <v>729.89</v>
      </c>
      <c r="L537" s="10" t="s">
        <v>823</v>
      </c>
      <c r="M537" s="9">
        <v>250</v>
      </c>
      <c r="N537" s="10" t="s">
        <v>824</v>
      </c>
      <c r="O537" s="9">
        <v>550.49</v>
      </c>
      <c r="P537" s="10" t="s">
        <v>825</v>
      </c>
    </row>
    <row r="538" spans="1:16" x14ac:dyDescent="0.25">
      <c r="A538" s="4" t="s">
        <v>553</v>
      </c>
      <c r="B538" s="4" t="s">
        <v>28</v>
      </c>
      <c r="C538" s="5">
        <v>159</v>
      </c>
      <c r="D538" s="4" t="s">
        <v>22</v>
      </c>
      <c r="E538" s="4" t="s">
        <v>116</v>
      </c>
      <c r="F538" s="6">
        <v>20000</v>
      </c>
      <c r="G538" s="5">
        <v>3180000</v>
      </c>
      <c r="H538" s="4" t="s">
        <v>559</v>
      </c>
      <c r="I538" s="21">
        <f t="shared" si="43"/>
        <v>510.12666666666672</v>
      </c>
      <c r="J538" s="21"/>
      <c r="K538" s="9">
        <v>729.89</v>
      </c>
      <c r="L538" s="10" t="s">
        <v>823</v>
      </c>
      <c r="M538" s="9">
        <v>250</v>
      </c>
      <c r="N538" s="10" t="s">
        <v>824</v>
      </c>
      <c r="O538" s="9">
        <v>550.49</v>
      </c>
      <c r="P538" s="10" t="s">
        <v>825</v>
      </c>
    </row>
    <row r="539" spans="1:16" x14ac:dyDescent="0.25">
      <c r="A539" s="4" t="s">
        <v>553</v>
      </c>
      <c r="B539" s="4" t="s">
        <v>25</v>
      </c>
      <c r="C539" s="5">
        <v>213</v>
      </c>
      <c r="D539" s="4" t="s">
        <v>29</v>
      </c>
      <c r="E539" s="4" t="s">
        <v>115</v>
      </c>
      <c r="F539" s="6">
        <v>20000</v>
      </c>
      <c r="G539" s="5">
        <v>4260000</v>
      </c>
      <c r="H539" s="4" t="s">
        <v>557</v>
      </c>
      <c r="I539" s="21">
        <f t="shared" si="43"/>
        <v>510.12666666666672</v>
      </c>
      <c r="J539" s="21"/>
      <c r="K539" s="9">
        <v>729.89</v>
      </c>
      <c r="L539" s="10" t="s">
        <v>823</v>
      </c>
      <c r="M539" s="9">
        <v>250</v>
      </c>
      <c r="N539" s="10" t="s">
        <v>824</v>
      </c>
      <c r="O539" s="9">
        <v>550.49</v>
      </c>
      <c r="P539" s="10" t="s">
        <v>825</v>
      </c>
    </row>
    <row r="540" spans="1:16" x14ac:dyDescent="0.25">
      <c r="A540" s="4" t="s">
        <v>553</v>
      </c>
      <c r="B540" s="4" t="s">
        <v>28</v>
      </c>
      <c r="C540" s="5">
        <v>456</v>
      </c>
      <c r="D540" s="4" t="s">
        <v>59</v>
      </c>
      <c r="E540" s="4" t="s">
        <v>560</v>
      </c>
      <c r="F540" s="6">
        <v>15000</v>
      </c>
      <c r="G540" s="5">
        <v>6840000</v>
      </c>
      <c r="H540" s="4" t="s">
        <v>561</v>
      </c>
      <c r="I540" s="21">
        <f t="shared" si="43"/>
        <v>510.12666666666672</v>
      </c>
      <c r="J540" s="21"/>
      <c r="K540" s="9">
        <v>729.89</v>
      </c>
      <c r="L540" s="10" t="s">
        <v>823</v>
      </c>
      <c r="M540" s="9">
        <v>250</v>
      </c>
      <c r="N540" s="10" t="s">
        <v>824</v>
      </c>
      <c r="O540" s="9">
        <v>550.49</v>
      </c>
      <c r="P540" s="10" t="s">
        <v>825</v>
      </c>
    </row>
    <row r="541" spans="1:16" x14ac:dyDescent="0.25">
      <c r="A541" s="4" t="s">
        <v>553</v>
      </c>
      <c r="B541" s="4" t="s">
        <v>25</v>
      </c>
      <c r="C541" s="5">
        <v>499</v>
      </c>
      <c r="D541" s="4" t="s">
        <v>22</v>
      </c>
      <c r="E541" s="4" t="s">
        <v>118</v>
      </c>
      <c r="F541" s="6">
        <v>20000</v>
      </c>
      <c r="G541" s="5">
        <v>9980000</v>
      </c>
      <c r="H541" s="4" t="s">
        <v>562</v>
      </c>
      <c r="I541" s="21">
        <f t="shared" si="43"/>
        <v>510.12666666666672</v>
      </c>
      <c r="J541" s="21"/>
      <c r="K541" s="9">
        <v>729.89</v>
      </c>
      <c r="L541" s="10" t="s">
        <v>823</v>
      </c>
      <c r="M541" s="9">
        <v>250</v>
      </c>
      <c r="N541" s="10" t="s">
        <v>824</v>
      </c>
      <c r="O541" s="9">
        <v>550.49</v>
      </c>
      <c r="P541" s="10" t="s">
        <v>825</v>
      </c>
    </row>
    <row r="542" spans="1:16" x14ac:dyDescent="0.25">
      <c r="C542" s="3"/>
      <c r="F542" s="8"/>
      <c r="G542" s="3"/>
    </row>
    <row r="543" spans="1:16" x14ac:dyDescent="0.25">
      <c r="A543" s="26" t="s">
        <v>563</v>
      </c>
      <c r="B543" s="26"/>
      <c r="C543" s="26"/>
      <c r="D543" s="26"/>
      <c r="E543" s="26"/>
      <c r="F543" s="26"/>
      <c r="G543" s="26"/>
      <c r="H543" s="26"/>
    </row>
    <row r="544" spans="1:16" x14ac:dyDescent="0.25">
      <c r="C544" s="3"/>
      <c r="E544" t="s">
        <v>11</v>
      </c>
      <c r="F544" s="2">
        <v>10000</v>
      </c>
      <c r="G544" s="3"/>
    </row>
    <row r="545" spans="1:16" ht="30" x14ac:dyDescent="0.25">
      <c r="A545" s="4" t="s">
        <v>12</v>
      </c>
      <c r="B545" s="4" t="s">
        <v>13</v>
      </c>
      <c r="C545" s="4" t="s">
        <v>14</v>
      </c>
      <c r="D545" s="4" t="s">
        <v>15</v>
      </c>
      <c r="E545" s="4" t="s">
        <v>16</v>
      </c>
      <c r="F545" s="4" t="s">
        <v>17</v>
      </c>
      <c r="G545" s="4" t="s">
        <v>18</v>
      </c>
      <c r="H545" s="4" t="s">
        <v>19</v>
      </c>
      <c r="I545" s="19" t="s">
        <v>1108</v>
      </c>
      <c r="J545" s="19"/>
    </row>
    <row r="546" spans="1:16" ht="105" x14ac:dyDescent="0.25">
      <c r="A546" s="4" t="s">
        <v>564</v>
      </c>
      <c r="B546" s="4" t="s">
        <v>28</v>
      </c>
      <c r="C546" s="5">
        <v>114</v>
      </c>
      <c r="D546" s="4" t="s">
        <v>29</v>
      </c>
      <c r="E546" s="4" t="s">
        <v>102</v>
      </c>
      <c r="F546" s="6">
        <v>10000</v>
      </c>
      <c r="G546" s="5">
        <v>1140000</v>
      </c>
      <c r="H546" s="7" t="s">
        <v>565</v>
      </c>
      <c r="I546" s="21">
        <f t="shared" ref="I546:I552" si="44">+(K546+M546+O546)/3</f>
        <v>510.12666666666672</v>
      </c>
      <c r="J546" s="21"/>
      <c r="K546" s="9">
        <v>729.89</v>
      </c>
      <c r="L546" s="10" t="s">
        <v>823</v>
      </c>
      <c r="M546" s="9">
        <v>250</v>
      </c>
      <c r="N546" s="10" t="s">
        <v>824</v>
      </c>
      <c r="O546" s="9">
        <v>550.49</v>
      </c>
      <c r="P546" s="10" t="s">
        <v>825</v>
      </c>
    </row>
    <row r="547" spans="1:16" ht="120" x14ac:dyDescent="0.25">
      <c r="A547" s="4" t="s">
        <v>564</v>
      </c>
      <c r="B547" s="4" t="s">
        <v>28</v>
      </c>
      <c r="C547" s="5">
        <v>128</v>
      </c>
      <c r="D547" s="4" t="s">
        <v>81</v>
      </c>
      <c r="E547" s="4" t="s">
        <v>102</v>
      </c>
      <c r="F547" s="6">
        <v>10000</v>
      </c>
      <c r="G547" s="5">
        <v>1280000</v>
      </c>
      <c r="H547" s="7" t="s">
        <v>566</v>
      </c>
      <c r="I547" s="21">
        <f t="shared" si="44"/>
        <v>510.12666666666672</v>
      </c>
      <c r="J547" s="21"/>
      <c r="K547" s="9">
        <v>729.89</v>
      </c>
      <c r="L547" s="10" t="s">
        <v>823</v>
      </c>
      <c r="M547" s="9">
        <v>250</v>
      </c>
      <c r="N547" s="10" t="s">
        <v>824</v>
      </c>
      <c r="O547" s="9">
        <v>550.49</v>
      </c>
      <c r="P547" s="10" t="s">
        <v>825</v>
      </c>
    </row>
    <row r="548" spans="1:16" x14ac:dyDescent="0.25">
      <c r="A548" s="4" t="s">
        <v>564</v>
      </c>
      <c r="B548" s="4" t="s">
        <v>28</v>
      </c>
      <c r="C548" s="5">
        <v>159</v>
      </c>
      <c r="D548" s="4" t="s">
        <v>22</v>
      </c>
      <c r="E548" s="4" t="s">
        <v>116</v>
      </c>
      <c r="F548" s="6">
        <v>10000</v>
      </c>
      <c r="G548" s="5">
        <v>1590000</v>
      </c>
      <c r="H548" s="4" t="s">
        <v>555</v>
      </c>
      <c r="I548" s="21">
        <f t="shared" si="44"/>
        <v>510.12666666666672</v>
      </c>
      <c r="J548" s="21"/>
      <c r="K548" s="9">
        <v>729.89</v>
      </c>
      <c r="L548" s="10" t="s">
        <v>823</v>
      </c>
      <c r="M548" s="9">
        <v>250</v>
      </c>
      <c r="N548" s="10" t="s">
        <v>824</v>
      </c>
      <c r="O548" s="9">
        <v>550.49</v>
      </c>
      <c r="P548" s="10" t="s">
        <v>825</v>
      </c>
    </row>
    <row r="549" spans="1:16" ht="105" x14ac:dyDescent="0.25">
      <c r="A549" s="4" t="s">
        <v>564</v>
      </c>
      <c r="B549" s="4" t="s">
        <v>25</v>
      </c>
      <c r="C549" s="5">
        <v>213</v>
      </c>
      <c r="D549" s="4" t="s">
        <v>29</v>
      </c>
      <c r="E549" s="4" t="s">
        <v>115</v>
      </c>
      <c r="F549" s="6">
        <v>10000</v>
      </c>
      <c r="G549" s="5">
        <v>2130000</v>
      </c>
      <c r="H549" s="7" t="s">
        <v>567</v>
      </c>
      <c r="I549" s="21">
        <f t="shared" si="44"/>
        <v>510.12666666666672</v>
      </c>
      <c r="J549" s="21"/>
      <c r="K549" s="9">
        <v>729.89</v>
      </c>
      <c r="L549" s="10" t="s">
        <v>823</v>
      </c>
      <c r="M549" s="9">
        <v>250</v>
      </c>
      <c r="N549" s="10" t="s">
        <v>824</v>
      </c>
      <c r="O549" s="9">
        <v>550.49</v>
      </c>
      <c r="P549" s="10" t="s">
        <v>825</v>
      </c>
    </row>
    <row r="550" spans="1:16" x14ac:dyDescent="0.25">
      <c r="A550" s="4" t="s">
        <v>564</v>
      </c>
      <c r="B550" s="4" t="s">
        <v>28</v>
      </c>
      <c r="C550" s="5">
        <v>489</v>
      </c>
      <c r="D550" s="4" t="s">
        <v>59</v>
      </c>
      <c r="E550" s="4" t="s">
        <v>560</v>
      </c>
      <c r="F550" s="6">
        <v>8000</v>
      </c>
      <c r="G550" s="5">
        <v>3912000</v>
      </c>
      <c r="H550" s="4" t="s">
        <v>568</v>
      </c>
      <c r="I550" s="21">
        <f t="shared" si="44"/>
        <v>510.12666666666672</v>
      </c>
      <c r="J550" s="21"/>
      <c r="K550" s="9">
        <v>729.89</v>
      </c>
      <c r="L550" s="10" t="s">
        <v>823</v>
      </c>
      <c r="M550" s="9">
        <v>250</v>
      </c>
      <c r="N550" s="10" t="s">
        <v>824</v>
      </c>
      <c r="O550" s="9">
        <v>550.49</v>
      </c>
      <c r="P550" s="10" t="s">
        <v>825</v>
      </c>
    </row>
    <row r="551" spans="1:16" x14ac:dyDescent="0.25">
      <c r="A551" s="4" t="s">
        <v>564</v>
      </c>
      <c r="B551" s="4" t="s">
        <v>25</v>
      </c>
      <c r="C551" s="5">
        <v>499</v>
      </c>
      <c r="D551" s="4" t="s">
        <v>22</v>
      </c>
      <c r="E551" s="4" t="s">
        <v>118</v>
      </c>
      <c r="F551" s="6">
        <v>10000</v>
      </c>
      <c r="G551" s="5">
        <v>4990000</v>
      </c>
      <c r="H551" s="4" t="s">
        <v>555</v>
      </c>
      <c r="I551" s="21">
        <f t="shared" si="44"/>
        <v>510.12666666666672</v>
      </c>
      <c r="J551" s="21"/>
      <c r="K551" s="9">
        <v>729.89</v>
      </c>
      <c r="L551" s="10" t="s">
        <v>823</v>
      </c>
      <c r="M551" s="9">
        <v>250</v>
      </c>
      <c r="N551" s="10" t="s">
        <v>824</v>
      </c>
      <c r="O551" s="9">
        <v>550.49</v>
      </c>
      <c r="P551" s="10" t="s">
        <v>825</v>
      </c>
    </row>
    <row r="552" spans="1:16" x14ac:dyDescent="0.25">
      <c r="A552" s="4" t="s">
        <v>564</v>
      </c>
      <c r="B552" s="4" t="s">
        <v>28</v>
      </c>
      <c r="C552" s="5">
        <v>502.63</v>
      </c>
      <c r="D552" s="4" t="s">
        <v>26</v>
      </c>
      <c r="E552" s="4" t="s">
        <v>569</v>
      </c>
      <c r="F552" s="6">
        <v>400</v>
      </c>
      <c r="G552" s="5">
        <v>201052</v>
      </c>
      <c r="H552" s="4" t="s">
        <v>569</v>
      </c>
      <c r="I552" s="21">
        <f t="shared" si="44"/>
        <v>510.12666666666672</v>
      </c>
      <c r="J552" s="21"/>
      <c r="K552" s="9">
        <v>729.89</v>
      </c>
      <c r="L552" s="10" t="s">
        <v>823</v>
      </c>
      <c r="M552" s="9">
        <v>250</v>
      </c>
      <c r="N552" s="10" t="s">
        <v>824</v>
      </c>
      <c r="O552" s="9">
        <v>550.49</v>
      </c>
      <c r="P552" s="10" t="s">
        <v>825</v>
      </c>
    </row>
    <row r="553" spans="1:16" x14ac:dyDescent="0.25">
      <c r="C553" s="3"/>
      <c r="F553" s="8"/>
      <c r="G553" s="3"/>
    </row>
    <row r="554" spans="1:16" x14ac:dyDescent="0.25">
      <c r="A554" s="26" t="s">
        <v>570</v>
      </c>
      <c r="B554" s="26"/>
      <c r="C554" s="26"/>
      <c r="D554" s="26"/>
      <c r="E554" s="26"/>
      <c r="F554" s="26"/>
      <c r="G554" s="26"/>
      <c r="H554" s="26"/>
    </row>
    <row r="555" spans="1:16" x14ac:dyDescent="0.25">
      <c r="C555" s="3"/>
      <c r="E555" t="s">
        <v>11</v>
      </c>
      <c r="F555" s="2">
        <v>500</v>
      </c>
      <c r="G555" s="3"/>
    </row>
    <row r="556" spans="1:16" ht="30" x14ac:dyDescent="0.25">
      <c r="A556" s="4" t="s">
        <v>12</v>
      </c>
      <c r="B556" s="4" t="s">
        <v>13</v>
      </c>
      <c r="C556" s="4" t="s">
        <v>14</v>
      </c>
      <c r="D556" s="4" t="s">
        <v>15</v>
      </c>
      <c r="E556" s="4" t="s">
        <v>16</v>
      </c>
      <c r="F556" s="4" t="s">
        <v>17</v>
      </c>
      <c r="G556" s="4" t="s">
        <v>18</v>
      </c>
      <c r="H556" s="4" t="s">
        <v>19</v>
      </c>
      <c r="I556" s="19" t="s">
        <v>1108</v>
      </c>
      <c r="J556" s="19"/>
    </row>
    <row r="557" spans="1:16" x14ac:dyDescent="0.25">
      <c r="A557" s="4" t="s">
        <v>571</v>
      </c>
      <c r="B557" s="4" t="s">
        <v>25</v>
      </c>
      <c r="C557" s="5">
        <v>834</v>
      </c>
      <c r="D557" s="4" t="s">
        <v>29</v>
      </c>
      <c r="E557" s="4" t="s">
        <v>23</v>
      </c>
      <c r="F557" s="6">
        <v>500</v>
      </c>
      <c r="G557" s="5">
        <v>417000</v>
      </c>
      <c r="H557" s="4" t="s">
        <v>572</v>
      </c>
      <c r="I557" s="21">
        <f t="shared" ref="I557:I561" si="45">+(K557+M557+O557)/3</f>
        <v>2083.3333333333335</v>
      </c>
      <c r="J557" s="21"/>
      <c r="K557" s="9">
        <v>2300</v>
      </c>
      <c r="L557" s="13" t="s">
        <v>943</v>
      </c>
      <c r="M557" s="9">
        <v>1960</v>
      </c>
      <c r="N557" s="13" t="s">
        <v>944</v>
      </c>
      <c r="O557" s="9">
        <v>1990</v>
      </c>
      <c r="P557" s="13" t="s">
        <v>945</v>
      </c>
    </row>
    <row r="558" spans="1:16" x14ac:dyDescent="0.25">
      <c r="A558" s="4" t="s">
        <v>571</v>
      </c>
      <c r="B558" s="4" t="s">
        <v>28</v>
      </c>
      <c r="C558" s="5">
        <v>850</v>
      </c>
      <c r="D558" s="4" t="s">
        <v>22</v>
      </c>
      <c r="E558" s="4" t="s">
        <v>573</v>
      </c>
      <c r="F558" s="6">
        <v>500</v>
      </c>
      <c r="G558" s="5">
        <v>425000</v>
      </c>
      <c r="H558" s="4" t="s">
        <v>574</v>
      </c>
      <c r="I558" s="21">
        <f t="shared" si="45"/>
        <v>2083.3333333333335</v>
      </c>
      <c r="J558" s="21"/>
      <c r="K558" s="9">
        <v>2300</v>
      </c>
      <c r="L558" s="13" t="s">
        <v>943</v>
      </c>
      <c r="M558" s="9">
        <v>1960</v>
      </c>
      <c r="N558" s="13" t="s">
        <v>944</v>
      </c>
      <c r="O558" s="9">
        <v>1990</v>
      </c>
      <c r="P558" s="13" t="s">
        <v>945</v>
      </c>
    </row>
    <row r="559" spans="1:16" x14ac:dyDescent="0.25">
      <c r="A559" s="4" t="s">
        <v>571</v>
      </c>
      <c r="B559" s="4" t="s">
        <v>28</v>
      </c>
      <c r="C559" s="5">
        <v>1214.8499999999999</v>
      </c>
      <c r="D559" s="4" t="s">
        <v>26</v>
      </c>
      <c r="E559" s="4" t="s">
        <v>575</v>
      </c>
      <c r="F559" s="6">
        <v>100</v>
      </c>
      <c r="G559" s="5">
        <v>121485</v>
      </c>
      <c r="H559" s="4" t="s">
        <v>576</v>
      </c>
      <c r="I559" s="21">
        <f t="shared" si="45"/>
        <v>2083.3333333333335</v>
      </c>
      <c r="J559" s="21"/>
      <c r="K559" s="9">
        <v>2300</v>
      </c>
      <c r="L559" s="13" t="s">
        <v>943</v>
      </c>
      <c r="M559" s="9">
        <v>1960</v>
      </c>
      <c r="N559" s="13" t="s">
        <v>944</v>
      </c>
      <c r="O559" s="9">
        <v>1990</v>
      </c>
      <c r="P559" s="13" t="s">
        <v>945</v>
      </c>
    </row>
    <row r="560" spans="1:16" x14ac:dyDescent="0.25">
      <c r="A560" s="4" t="s">
        <v>571</v>
      </c>
      <c r="B560" s="4" t="s">
        <v>28</v>
      </c>
      <c r="C560" s="5">
        <v>1780</v>
      </c>
      <c r="D560" s="4" t="s">
        <v>29</v>
      </c>
      <c r="E560" s="4" t="s">
        <v>577</v>
      </c>
      <c r="F560" s="6">
        <v>500</v>
      </c>
      <c r="G560" s="5">
        <v>890000</v>
      </c>
      <c r="H560" s="4" t="s">
        <v>578</v>
      </c>
      <c r="I560" s="21">
        <f t="shared" si="45"/>
        <v>2083.3333333333335</v>
      </c>
      <c r="J560" s="21"/>
      <c r="K560" s="9">
        <v>2300</v>
      </c>
      <c r="L560" s="13" t="s">
        <v>943</v>
      </c>
      <c r="M560" s="9">
        <v>1960</v>
      </c>
      <c r="N560" s="13" t="s">
        <v>944</v>
      </c>
      <c r="O560" s="9">
        <v>1990</v>
      </c>
      <c r="P560" s="13" t="s">
        <v>945</v>
      </c>
    </row>
    <row r="561" spans="1:16" x14ac:dyDescent="0.25">
      <c r="A561" s="4" t="s">
        <v>571</v>
      </c>
      <c r="B561" s="4" t="s">
        <v>28</v>
      </c>
      <c r="C561" s="5">
        <v>2794.5</v>
      </c>
      <c r="D561" s="4" t="s">
        <v>59</v>
      </c>
      <c r="E561" s="4" t="s">
        <v>577</v>
      </c>
      <c r="F561" s="6">
        <v>400</v>
      </c>
      <c r="G561" s="5">
        <v>1117800</v>
      </c>
      <c r="H561" s="4" t="s">
        <v>579</v>
      </c>
      <c r="I561" s="21">
        <f t="shared" si="45"/>
        <v>2083.3333333333335</v>
      </c>
      <c r="J561" s="21"/>
      <c r="K561" s="9">
        <v>2300</v>
      </c>
      <c r="L561" s="13" t="s">
        <v>943</v>
      </c>
      <c r="M561" s="9">
        <v>1960</v>
      </c>
      <c r="N561" s="13" t="s">
        <v>944</v>
      </c>
      <c r="O561" s="9">
        <v>1990</v>
      </c>
      <c r="P561" s="13" t="s">
        <v>945</v>
      </c>
    </row>
    <row r="562" spans="1:16" x14ac:dyDescent="0.25">
      <c r="C562" s="3"/>
      <c r="F562" s="8"/>
      <c r="G562" s="3"/>
    </row>
    <row r="563" spans="1:16" x14ac:dyDescent="0.25">
      <c r="A563" s="26" t="s">
        <v>580</v>
      </c>
      <c r="B563" s="26"/>
      <c r="C563" s="26"/>
      <c r="D563" s="26"/>
      <c r="E563" s="26"/>
      <c r="F563" s="26"/>
      <c r="G563" s="26"/>
      <c r="H563" s="26"/>
    </row>
    <row r="564" spans="1:16" x14ac:dyDescent="0.25">
      <c r="C564" s="3"/>
      <c r="E564" t="s">
        <v>11</v>
      </c>
      <c r="F564" s="2">
        <v>800</v>
      </c>
      <c r="G564" s="3"/>
    </row>
    <row r="565" spans="1:16" ht="30" x14ac:dyDescent="0.25">
      <c r="A565" s="4" t="s">
        <v>12</v>
      </c>
      <c r="B565" s="4" t="s">
        <v>13</v>
      </c>
      <c r="C565" s="4" t="s">
        <v>14</v>
      </c>
      <c r="D565" s="4" t="s">
        <v>15</v>
      </c>
      <c r="E565" s="4" t="s">
        <v>16</v>
      </c>
      <c r="F565" s="4" t="s">
        <v>17</v>
      </c>
      <c r="G565" s="4" t="s">
        <v>18</v>
      </c>
      <c r="H565" s="4" t="s">
        <v>19</v>
      </c>
      <c r="I565" s="19" t="s">
        <v>1108</v>
      </c>
      <c r="J565" s="19"/>
    </row>
    <row r="566" spans="1:16" x14ac:dyDescent="0.25">
      <c r="A566" s="4" t="s">
        <v>581</v>
      </c>
      <c r="B566" s="4" t="s">
        <v>28</v>
      </c>
      <c r="C566" s="5">
        <v>804.1</v>
      </c>
      <c r="D566" s="4" t="s">
        <v>26</v>
      </c>
      <c r="E566" s="4" t="s">
        <v>582</v>
      </c>
      <c r="F566" s="6">
        <v>100</v>
      </c>
      <c r="G566" s="5">
        <v>80410</v>
      </c>
      <c r="H566" s="4" t="s">
        <v>582</v>
      </c>
      <c r="I566" s="21">
        <f t="shared" ref="I566:I569" si="46">+(K566+M566+O566)/3</f>
        <v>2784</v>
      </c>
      <c r="J566" s="21"/>
      <c r="K566" s="9">
        <v>3033</v>
      </c>
      <c r="L566" s="13" t="s">
        <v>946</v>
      </c>
      <c r="M566" s="9">
        <v>2820</v>
      </c>
      <c r="N566" s="13" t="s">
        <v>947</v>
      </c>
      <c r="O566" s="9">
        <v>2499</v>
      </c>
      <c r="P566" s="13" t="s">
        <v>948</v>
      </c>
    </row>
    <row r="567" spans="1:16" ht="105" x14ac:dyDescent="0.25">
      <c r="A567" s="4" t="s">
        <v>581</v>
      </c>
      <c r="B567" s="4" t="s">
        <v>28</v>
      </c>
      <c r="C567" s="5">
        <v>834</v>
      </c>
      <c r="D567" s="4" t="s">
        <v>29</v>
      </c>
      <c r="E567" s="4" t="s">
        <v>23</v>
      </c>
      <c r="F567" s="6">
        <v>800</v>
      </c>
      <c r="G567" s="5">
        <v>667200</v>
      </c>
      <c r="H567" s="7" t="s">
        <v>583</v>
      </c>
      <c r="I567" s="21">
        <f t="shared" si="46"/>
        <v>2784</v>
      </c>
      <c r="J567" s="21"/>
      <c r="K567" s="9">
        <v>3033</v>
      </c>
      <c r="L567" s="13" t="s">
        <v>946</v>
      </c>
      <c r="M567" s="9">
        <v>2820</v>
      </c>
      <c r="N567" s="13" t="s">
        <v>947</v>
      </c>
      <c r="O567" s="9">
        <v>2499</v>
      </c>
      <c r="P567" s="13" t="s">
        <v>948</v>
      </c>
    </row>
    <row r="568" spans="1:16" x14ac:dyDescent="0.25">
      <c r="A568" s="4" t="s">
        <v>581</v>
      </c>
      <c r="B568" s="4" t="s">
        <v>28</v>
      </c>
      <c r="C568" s="5">
        <v>850</v>
      </c>
      <c r="D568" s="4" t="s">
        <v>22</v>
      </c>
      <c r="E568" s="4" t="s">
        <v>573</v>
      </c>
      <c r="F568" s="6">
        <v>800</v>
      </c>
      <c r="G568" s="5">
        <v>680000</v>
      </c>
      <c r="H568" s="4" t="s">
        <v>574</v>
      </c>
      <c r="I568" s="21">
        <f t="shared" si="46"/>
        <v>2784</v>
      </c>
      <c r="J568" s="21"/>
      <c r="K568" s="9">
        <v>3033</v>
      </c>
      <c r="L568" s="13" t="s">
        <v>946</v>
      </c>
      <c r="M568" s="9">
        <v>2820</v>
      </c>
      <c r="N568" s="13" t="s">
        <v>947</v>
      </c>
      <c r="O568" s="9">
        <v>2499</v>
      </c>
      <c r="P568" s="13" t="s">
        <v>948</v>
      </c>
    </row>
    <row r="569" spans="1:16" ht="105" x14ac:dyDescent="0.25">
      <c r="A569" s="4" t="s">
        <v>581</v>
      </c>
      <c r="B569" s="4" t="s">
        <v>28</v>
      </c>
      <c r="C569" s="5">
        <v>3033</v>
      </c>
      <c r="D569" s="4" t="s">
        <v>59</v>
      </c>
      <c r="E569" s="4" t="s">
        <v>23</v>
      </c>
      <c r="F569" s="6">
        <v>700</v>
      </c>
      <c r="G569" s="5">
        <v>2123100</v>
      </c>
      <c r="H569" s="7" t="s">
        <v>584</v>
      </c>
      <c r="I569" s="21">
        <f t="shared" si="46"/>
        <v>2784</v>
      </c>
      <c r="J569" s="21"/>
      <c r="K569" s="9">
        <v>3033</v>
      </c>
      <c r="L569" s="13" t="s">
        <v>946</v>
      </c>
      <c r="M569" s="9">
        <v>2820</v>
      </c>
      <c r="N569" s="13" t="s">
        <v>947</v>
      </c>
      <c r="O569" s="9">
        <v>2499</v>
      </c>
      <c r="P569" s="13" t="s">
        <v>948</v>
      </c>
    </row>
    <row r="570" spans="1:16" x14ac:dyDescent="0.25">
      <c r="C570" s="3"/>
      <c r="F570" s="8"/>
      <c r="G570" s="3"/>
    </row>
    <row r="571" spans="1:16" x14ac:dyDescent="0.25">
      <c r="A571" s="26" t="s">
        <v>585</v>
      </c>
      <c r="B571" s="26"/>
      <c r="C571" s="26"/>
      <c r="D571" s="26"/>
      <c r="E571" s="26"/>
      <c r="F571" s="26"/>
      <c r="G571" s="26"/>
      <c r="H571" s="26"/>
    </row>
    <row r="572" spans="1:16" x14ac:dyDescent="0.25">
      <c r="C572" s="3"/>
      <c r="E572" t="s">
        <v>11</v>
      </c>
      <c r="F572" s="2">
        <v>2500</v>
      </c>
      <c r="G572" s="3"/>
    </row>
    <row r="573" spans="1:16" ht="30" x14ac:dyDescent="0.25">
      <c r="A573" s="4" t="s">
        <v>12</v>
      </c>
      <c r="B573" s="4" t="s">
        <v>13</v>
      </c>
      <c r="C573" s="4" t="s">
        <v>14</v>
      </c>
      <c r="D573" s="4" t="s">
        <v>15</v>
      </c>
      <c r="E573" s="4" t="s">
        <v>16</v>
      </c>
      <c r="F573" s="4" t="s">
        <v>17</v>
      </c>
      <c r="G573" s="4" t="s">
        <v>18</v>
      </c>
      <c r="H573" s="4" t="s">
        <v>19</v>
      </c>
      <c r="I573" s="19" t="s">
        <v>1108</v>
      </c>
      <c r="J573" s="19"/>
    </row>
    <row r="574" spans="1:16" x14ac:dyDescent="0.25">
      <c r="A574" s="4" t="s">
        <v>586</v>
      </c>
      <c r="B574" s="4" t="s">
        <v>25</v>
      </c>
      <c r="C574" s="5">
        <v>559</v>
      </c>
      <c r="D574" s="4" t="s">
        <v>22</v>
      </c>
      <c r="E574" s="4" t="s">
        <v>36</v>
      </c>
      <c r="F574" s="6">
        <v>2500</v>
      </c>
      <c r="G574" s="5">
        <v>1397500</v>
      </c>
      <c r="H574" s="4" t="s">
        <v>587</v>
      </c>
      <c r="I574" s="21">
        <f t="shared" ref="I574:I577" si="47">+(K574+M574+O574)/3</f>
        <v>1477.5033333333333</v>
      </c>
      <c r="J574" s="21"/>
      <c r="K574" s="9">
        <v>1292.6600000000001</v>
      </c>
      <c r="L574" s="13" t="s">
        <v>949</v>
      </c>
      <c r="M574" s="9">
        <v>1590</v>
      </c>
      <c r="N574" s="13" t="s">
        <v>950</v>
      </c>
      <c r="O574" s="9">
        <v>1549.85</v>
      </c>
      <c r="P574" s="13" t="s">
        <v>951</v>
      </c>
    </row>
    <row r="575" spans="1:16" ht="75" x14ac:dyDescent="0.25">
      <c r="A575" s="4" t="s">
        <v>586</v>
      </c>
      <c r="B575" s="4" t="s">
        <v>28</v>
      </c>
      <c r="C575" s="5">
        <v>659</v>
      </c>
      <c r="D575" s="4" t="s">
        <v>29</v>
      </c>
      <c r="E575" s="4" t="s">
        <v>36</v>
      </c>
      <c r="F575" s="6">
        <v>2500</v>
      </c>
      <c r="G575" s="5">
        <v>1647500</v>
      </c>
      <c r="H575" s="7" t="s">
        <v>588</v>
      </c>
      <c r="I575" s="21">
        <f t="shared" si="47"/>
        <v>1477.5033333333333</v>
      </c>
      <c r="J575" s="21"/>
      <c r="K575" s="9">
        <v>1292.6600000000001</v>
      </c>
      <c r="L575" s="13" t="s">
        <v>949</v>
      </c>
      <c r="M575" s="9">
        <v>1590</v>
      </c>
      <c r="N575" s="13" t="s">
        <v>950</v>
      </c>
      <c r="O575" s="9">
        <v>1549.85</v>
      </c>
      <c r="P575" s="13" t="s">
        <v>951</v>
      </c>
    </row>
    <row r="576" spans="1:16" x14ac:dyDescent="0.25">
      <c r="A576" s="4" t="s">
        <v>586</v>
      </c>
      <c r="B576" s="4" t="s">
        <v>28</v>
      </c>
      <c r="C576" s="5">
        <v>1234</v>
      </c>
      <c r="D576" s="4" t="s">
        <v>22</v>
      </c>
      <c r="E576" s="4" t="s">
        <v>39</v>
      </c>
      <c r="F576" s="6">
        <v>2500</v>
      </c>
      <c r="G576" s="5">
        <v>3085000</v>
      </c>
      <c r="H576" s="4" t="s">
        <v>589</v>
      </c>
      <c r="I576" s="21">
        <f t="shared" si="47"/>
        <v>1477.5033333333333</v>
      </c>
      <c r="J576" s="21"/>
      <c r="K576" s="9">
        <v>1292.6600000000001</v>
      </c>
      <c r="L576" s="13" t="s">
        <v>949</v>
      </c>
      <c r="M576" s="9">
        <v>1590</v>
      </c>
      <c r="N576" s="13" t="s">
        <v>950</v>
      </c>
      <c r="O576" s="9">
        <v>1549.85</v>
      </c>
      <c r="P576" s="13" t="s">
        <v>951</v>
      </c>
    </row>
    <row r="577" spans="1:16" x14ac:dyDescent="0.25">
      <c r="A577" s="4" t="s">
        <v>586</v>
      </c>
      <c r="B577" s="4" t="s">
        <v>28</v>
      </c>
      <c r="C577" s="5">
        <v>1677</v>
      </c>
      <c r="D577" s="4" t="s">
        <v>59</v>
      </c>
      <c r="E577" s="4" t="s">
        <v>39</v>
      </c>
      <c r="F577" s="6">
        <v>2300</v>
      </c>
      <c r="G577" s="5">
        <v>3857100</v>
      </c>
      <c r="H577" s="4" t="s">
        <v>590</v>
      </c>
      <c r="I577" s="21">
        <f t="shared" si="47"/>
        <v>1477.5033333333333</v>
      </c>
      <c r="J577" s="21"/>
      <c r="K577" s="9">
        <v>1292.6600000000001</v>
      </c>
      <c r="L577" s="13" t="s">
        <v>949</v>
      </c>
      <c r="M577" s="9">
        <v>1590</v>
      </c>
      <c r="N577" s="13" t="s">
        <v>950</v>
      </c>
      <c r="O577" s="9">
        <v>1549.85</v>
      </c>
      <c r="P577" s="13" t="s">
        <v>951</v>
      </c>
    </row>
    <row r="578" spans="1:16" x14ac:dyDescent="0.25">
      <c r="C578" s="3"/>
      <c r="F578" s="8"/>
      <c r="G578" s="3"/>
      <c r="K578" s="9">
        <v>655</v>
      </c>
      <c r="L578" s="13" t="s">
        <v>952</v>
      </c>
      <c r="M578" s="9">
        <v>357</v>
      </c>
      <c r="N578" s="13" t="s">
        <v>953</v>
      </c>
      <c r="O578" s="9">
        <v>430</v>
      </c>
      <c r="P578" s="13" t="s">
        <v>954</v>
      </c>
    </row>
    <row r="579" spans="1:16" x14ac:dyDescent="0.25">
      <c r="A579" s="26" t="s">
        <v>591</v>
      </c>
      <c r="B579" s="26"/>
      <c r="C579" s="26"/>
      <c r="D579" s="26"/>
      <c r="E579" s="26"/>
      <c r="F579" s="26"/>
      <c r="G579" s="26"/>
      <c r="H579" s="26"/>
    </row>
    <row r="580" spans="1:16" x14ac:dyDescent="0.25">
      <c r="C580" s="3"/>
      <c r="E580" t="s">
        <v>11</v>
      </c>
      <c r="F580" s="2">
        <v>2500</v>
      </c>
      <c r="G580" s="3"/>
    </row>
    <row r="581" spans="1:16" ht="30" x14ac:dyDescent="0.25">
      <c r="A581" s="4" t="s">
        <v>12</v>
      </c>
      <c r="B581" s="4" t="s">
        <v>13</v>
      </c>
      <c r="C581" s="4" t="s">
        <v>14</v>
      </c>
      <c r="D581" s="4" t="s">
        <v>15</v>
      </c>
      <c r="E581" s="4" t="s">
        <v>16</v>
      </c>
      <c r="F581" s="4" t="s">
        <v>17</v>
      </c>
      <c r="G581" s="4" t="s">
        <v>18</v>
      </c>
      <c r="H581" s="4" t="s">
        <v>19</v>
      </c>
      <c r="I581" s="19" t="s">
        <v>1108</v>
      </c>
      <c r="J581" s="19"/>
    </row>
    <row r="582" spans="1:16" x14ac:dyDescent="0.25">
      <c r="A582" s="4" t="s">
        <v>592</v>
      </c>
      <c r="B582" s="4" t="s">
        <v>25</v>
      </c>
      <c r="C582" s="5">
        <v>249</v>
      </c>
      <c r="D582" s="4" t="s">
        <v>22</v>
      </c>
      <c r="E582" s="4" t="s">
        <v>134</v>
      </c>
      <c r="F582" s="6">
        <v>2500</v>
      </c>
      <c r="G582" s="5">
        <v>622500</v>
      </c>
      <c r="H582" s="4" t="s">
        <v>593</v>
      </c>
      <c r="I582" s="21">
        <f t="shared" ref="I582:I587" si="48">+(K582+M582+O582)/3</f>
        <v>480.66666666666669</v>
      </c>
      <c r="J582" s="21"/>
      <c r="K582" s="9">
        <v>655</v>
      </c>
      <c r="L582" s="13" t="s">
        <v>952</v>
      </c>
      <c r="M582" s="9">
        <v>357</v>
      </c>
      <c r="N582" s="13" t="s">
        <v>953</v>
      </c>
      <c r="O582" s="9">
        <v>430</v>
      </c>
      <c r="P582" s="13" t="s">
        <v>954</v>
      </c>
    </row>
    <row r="583" spans="1:16" x14ac:dyDescent="0.25">
      <c r="A583" s="4" t="s">
        <v>592</v>
      </c>
      <c r="B583" s="4" t="s">
        <v>28</v>
      </c>
      <c r="C583" s="5">
        <v>274.18</v>
      </c>
      <c r="D583" s="4" t="s">
        <v>26</v>
      </c>
      <c r="E583" s="4" t="s">
        <v>594</v>
      </c>
      <c r="F583" s="6">
        <v>1000</v>
      </c>
      <c r="G583" s="5">
        <v>274180</v>
      </c>
      <c r="H583" s="4" t="s">
        <v>594</v>
      </c>
      <c r="I583" s="21">
        <f t="shared" si="48"/>
        <v>480.66666666666669</v>
      </c>
      <c r="J583" s="21"/>
      <c r="K583" s="9">
        <v>655</v>
      </c>
      <c r="L583" s="13" t="s">
        <v>952</v>
      </c>
      <c r="M583" s="9">
        <v>357</v>
      </c>
      <c r="N583" s="13" t="s">
        <v>953</v>
      </c>
      <c r="O583" s="9">
        <v>430</v>
      </c>
      <c r="P583" s="13" t="s">
        <v>954</v>
      </c>
    </row>
    <row r="584" spans="1:16" x14ac:dyDescent="0.25">
      <c r="A584" s="4" t="s">
        <v>592</v>
      </c>
      <c r="B584" s="4" t="s">
        <v>28</v>
      </c>
      <c r="C584" s="5">
        <v>281</v>
      </c>
      <c r="D584" s="4" t="s">
        <v>29</v>
      </c>
      <c r="E584" s="4" t="s">
        <v>23</v>
      </c>
      <c r="F584" s="6">
        <v>2500</v>
      </c>
      <c r="G584" s="5">
        <v>702500</v>
      </c>
      <c r="H584" s="4" t="s">
        <v>595</v>
      </c>
      <c r="I584" s="21">
        <f t="shared" si="48"/>
        <v>480.66666666666669</v>
      </c>
      <c r="J584" s="21"/>
      <c r="K584" s="9">
        <v>655</v>
      </c>
      <c r="L584" s="13" t="s">
        <v>952</v>
      </c>
      <c r="M584" s="9">
        <v>357</v>
      </c>
      <c r="N584" s="13" t="s">
        <v>953</v>
      </c>
      <c r="O584" s="9">
        <v>430</v>
      </c>
      <c r="P584" s="13" t="s">
        <v>954</v>
      </c>
    </row>
    <row r="585" spans="1:16" x14ac:dyDescent="0.25">
      <c r="A585" s="4" t="s">
        <v>592</v>
      </c>
      <c r="B585" s="4" t="s">
        <v>28</v>
      </c>
      <c r="C585" s="5">
        <v>630</v>
      </c>
      <c r="D585" s="4" t="s">
        <v>22</v>
      </c>
      <c r="E585" s="4" t="s">
        <v>36</v>
      </c>
      <c r="F585" s="6">
        <v>2500</v>
      </c>
      <c r="G585" s="5">
        <v>1575000</v>
      </c>
      <c r="H585" s="4" t="s">
        <v>596</v>
      </c>
      <c r="I585" s="21">
        <f t="shared" si="48"/>
        <v>703.23333333333323</v>
      </c>
      <c r="J585" s="21"/>
      <c r="K585" s="9">
        <v>655</v>
      </c>
      <c r="L585" s="13" t="s">
        <v>952</v>
      </c>
      <c r="M585" s="9">
        <v>711.7</v>
      </c>
      <c r="N585" s="13" t="s">
        <v>1155</v>
      </c>
      <c r="O585" s="9">
        <v>743</v>
      </c>
      <c r="P585" s="13" t="s">
        <v>1156</v>
      </c>
    </row>
    <row r="586" spans="1:16" ht="75" x14ac:dyDescent="0.25">
      <c r="A586" s="4" t="s">
        <v>592</v>
      </c>
      <c r="B586" s="4" t="s">
        <v>25</v>
      </c>
      <c r="C586" s="5">
        <v>739</v>
      </c>
      <c r="D586" s="4" t="s">
        <v>29</v>
      </c>
      <c r="E586" s="4" t="s">
        <v>36</v>
      </c>
      <c r="F586" s="6">
        <v>2500</v>
      </c>
      <c r="G586" s="5">
        <v>1847500</v>
      </c>
      <c r="H586" s="7" t="s">
        <v>597</v>
      </c>
      <c r="I586" s="21">
        <f t="shared" si="48"/>
        <v>703.23333333333323</v>
      </c>
      <c r="J586" s="21"/>
      <c r="K586" s="9">
        <v>655</v>
      </c>
      <c r="L586" s="13" t="s">
        <v>952</v>
      </c>
      <c r="M586" s="9">
        <v>711.7</v>
      </c>
      <c r="N586" s="13" t="s">
        <v>1155</v>
      </c>
      <c r="O586" s="9">
        <v>743</v>
      </c>
      <c r="P586" s="13" t="s">
        <v>1156</v>
      </c>
    </row>
    <row r="587" spans="1:16" x14ac:dyDescent="0.25">
      <c r="A587" s="4" t="s">
        <v>592</v>
      </c>
      <c r="B587" s="4" t="s">
        <v>28</v>
      </c>
      <c r="C587" s="5">
        <v>1165.5</v>
      </c>
      <c r="D587" s="4" t="s">
        <v>59</v>
      </c>
      <c r="E587" s="4" t="s">
        <v>36</v>
      </c>
      <c r="F587" s="6">
        <v>2300</v>
      </c>
      <c r="G587" s="5">
        <v>2680650</v>
      </c>
      <c r="H587" s="4" t="s">
        <v>598</v>
      </c>
      <c r="I587" s="21">
        <f t="shared" si="48"/>
        <v>703.23333333333323</v>
      </c>
      <c r="J587" s="21"/>
      <c r="K587" s="9">
        <v>655</v>
      </c>
      <c r="L587" s="13" t="s">
        <v>952</v>
      </c>
      <c r="M587" s="9">
        <v>711.7</v>
      </c>
      <c r="N587" s="13" t="s">
        <v>1155</v>
      </c>
      <c r="O587" s="9">
        <v>743</v>
      </c>
      <c r="P587" s="13" t="s">
        <v>1156</v>
      </c>
    </row>
    <row r="588" spans="1:16" x14ac:dyDescent="0.25">
      <c r="C588" s="3"/>
      <c r="F588" s="8"/>
      <c r="G588" s="3"/>
    </row>
    <row r="589" spans="1:16" x14ac:dyDescent="0.25">
      <c r="A589" s="26" t="s">
        <v>599</v>
      </c>
      <c r="B589" s="26"/>
      <c r="C589" s="26"/>
      <c r="D589" s="26"/>
      <c r="E589" s="26"/>
      <c r="F589" s="26"/>
      <c r="G589" s="26"/>
      <c r="H589" s="26"/>
    </row>
    <row r="590" spans="1:16" x14ac:dyDescent="0.25">
      <c r="C590" s="3"/>
      <c r="E590" t="s">
        <v>11</v>
      </c>
      <c r="F590" s="2">
        <v>2000</v>
      </c>
      <c r="G590" s="3"/>
    </row>
    <row r="591" spans="1:16" ht="30" x14ac:dyDescent="0.25">
      <c r="A591" s="4" t="s">
        <v>12</v>
      </c>
      <c r="B591" s="4" t="s">
        <v>13</v>
      </c>
      <c r="C591" s="4" t="s">
        <v>14</v>
      </c>
      <c r="D591" s="4" t="s">
        <v>15</v>
      </c>
      <c r="E591" s="4" t="s">
        <v>16</v>
      </c>
      <c r="F591" s="4" t="s">
        <v>17</v>
      </c>
      <c r="G591" s="4" t="s">
        <v>18</v>
      </c>
      <c r="H591" s="4" t="s">
        <v>19</v>
      </c>
      <c r="I591" s="19" t="s">
        <v>1108</v>
      </c>
      <c r="J591" s="19"/>
    </row>
    <row r="592" spans="1:16" x14ac:dyDescent="0.25">
      <c r="A592" s="4" t="s">
        <v>600</v>
      </c>
      <c r="B592" s="4" t="s">
        <v>28</v>
      </c>
      <c r="C592" s="5">
        <v>1285.99</v>
      </c>
      <c r="D592" s="4" t="s">
        <v>26</v>
      </c>
      <c r="E592" s="4" t="s">
        <v>601</v>
      </c>
      <c r="F592" s="6">
        <v>300</v>
      </c>
      <c r="G592" s="5">
        <v>385797</v>
      </c>
      <c r="H592" s="4" t="s">
        <v>601</v>
      </c>
      <c r="I592" s="21">
        <f t="shared" ref="I592:I596" si="49">+(K592+M592+O592)/3</f>
        <v>2005</v>
      </c>
      <c r="J592" s="21"/>
      <c r="K592" s="9">
        <v>1390</v>
      </c>
      <c r="L592" s="13" t="s">
        <v>955</v>
      </c>
      <c r="M592" s="9">
        <v>2100</v>
      </c>
      <c r="N592" s="13" t="s">
        <v>964</v>
      </c>
      <c r="O592" s="9">
        <v>2525</v>
      </c>
      <c r="P592" s="13" t="s">
        <v>956</v>
      </c>
    </row>
    <row r="593" spans="1:16" x14ac:dyDescent="0.25">
      <c r="A593" s="4" t="s">
        <v>600</v>
      </c>
      <c r="B593" s="4" t="s">
        <v>28</v>
      </c>
      <c r="C593" s="5">
        <v>1990</v>
      </c>
      <c r="D593" s="4" t="s">
        <v>22</v>
      </c>
      <c r="E593" s="4" t="s">
        <v>602</v>
      </c>
      <c r="F593" s="6">
        <v>2000</v>
      </c>
      <c r="G593" s="5">
        <v>3980000</v>
      </c>
      <c r="H593" s="4" t="s">
        <v>603</v>
      </c>
      <c r="I593" s="21">
        <f t="shared" si="49"/>
        <v>3013.6966666666667</v>
      </c>
      <c r="J593" s="21"/>
      <c r="K593" s="9">
        <v>2442.5</v>
      </c>
      <c r="L593" s="13" t="s">
        <v>957</v>
      </c>
      <c r="M593" s="9">
        <v>3451.59</v>
      </c>
      <c r="N593" s="13" t="s">
        <v>958</v>
      </c>
      <c r="O593" s="9">
        <v>3147</v>
      </c>
      <c r="P593" s="13" t="s">
        <v>959</v>
      </c>
    </row>
    <row r="594" spans="1:16" ht="60" x14ac:dyDescent="0.25">
      <c r="A594" s="4" t="s">
        <v>600</v>
      </c>
      <c r="B594" s="4" t="s">
        <v>28</v>
      </c>
      <c r="C594" s="5">
        <v>2370</v>
      </c>
      <c r="D594" s="4" t="s">
        <v>29</v>
      </c>
      <c r="E594" s="4" t="s">
        <v>604</v>
      </c>
      <c r="F594" s="6">
        <v>2000</v>
      </c>
      <c r="G594" s="5">
        <v>4740000</v>
      </c>
      <c r="H594" s="7" t="s">
        <v>605</v>
      </c>
      <c r="I594" s="21">
        <f t="shared" si="49"/>
        <v>3464.3333333333335</v>
      </c>
      <c r="J594" s="21"/>
      <c r="K594" s="9">
        <v>3500</v>
      </c>
      <c r="L594" s="13" t="s">
        <v>961</v>
      </c>
      <c r="M594" s="9">
        <v>2993</v>
      </c>
      <c r="N594" s="13" t="s">
        <v>962</v>
      </c>
      <c r="O594" s="9">
        <v>3900</v>
      </c>
      <c r="P594" s="13" t="s">
        <v>963</v>
      </c>
    </row>
    <row r="595" spans="1:16" ht="66" customHeight="1" x14ac:dyDescent="0.25">
      <c r="A595" s="4" t="s">
        <v>600</v>
      </c>
      <c r="B595" s="4" t="s">
        <v>28</v>
      </c>
      <c r="C595" s="5">
        <v>2700</v>
      </c>
      <c r="D595" s="4" t="s">
        <v>81</v>
      </c>
      <c r="E595" s="4" t="s">
        <v>82</v>
      </c>
      <c r="F595" s="6">
        <v>2000</v>
      </c>
      <c r="G595" s="5">
        <v>5400000</v>
      </c>
      <c r="H595" s="7" t="s">
        <v>606</v>
      </c>
      <c r="I595" s="21">
        <f t="shared" si="49"/>
        <v>3026</v>
      </c>
      <c r="J595" s="21"/>
      <c r="K595" s="9">
        <v>3290</v>
      </c>
      <c r="L595" s="13" t="s">
        <v>960</v>
      </c>
      <c r="M595" s="9">
        <v>3126</v>
      </c>
      <c r="N595" s="13" t="s">
        <v>965</v>
      </c>
      <c r="O595" s="9">
        <v>2662</v>
      </c>
      <c r="P595" s="13" t="s">
        <v>966</v>
      </c>
    </row>
    <row r="596" spans="1:16" ht="90" x14ac:dyDescent="0.25">
      <c r="A596" s="4" t="s">
        <v>600</v>
      </c>
      <c r="B596" s="4" t="s">
        <v>25</v>
      </c>
      <c r="C596" s="5">
        <v>3126</v>
      </c>
      <c r="D596" s="4" t="s">
        <v>81</v>
      </c>
      <c r="E596" s="4" t="s">
        <v>82</v>
      </c>
      <c r="F596" s="6">
        <v>2000</v>
      </c>
      <c r="G596" s="5">
        <v>6252000</v>
      </c>
      <c r="H596" s="7" t="s">
        <v>607</v>
      </c>
      <c r="I596" s="21">
        <f t="shared" si="49"/>
        <v>3464.3333333333335</v>
      </c>
      <c r="J596" s="21"/>
      <c r="K596" s="9">
        <v>3500</v>
      </c>
      <c r="L596" s="13" t="s">
        <v>961</v>
      </c>
      <c r="M596" s="9">
        <v>2993</v>
      </c>
      <c r="N596" s="13" t="s">
        <v>962</v>
      </c>
      <c r="O596" s="9">
        <v>3900</v>
      </c>
      <c r="P596" s="13" t="s">
        <v>963</v>
      </c>
    </row>
    <row r="597" spans="1:16" x14ac:dyDescent="0.25">
      <c r="C597" s="3"/>
      <c r="F597" s="8"/>
      <c r="G597" s="3"/>
    </row>
    <row r="598" spans="1:16" x14ac:dyDescent="0.25">
      <c r="A598" s="26" t="s">
        <v>608</v>
      </c>
      <c r="B598" s="26"/>
      <c r="C598" s="26"/>
      <c r="D598" s="26"/>
      <c r="E598" s="26"/>
      <c r="F598" s="26"/>
      <c r="G598" s="26"/>
      <c r="H598" s="26"/>
    </row>
    <row r="599" spans="1:16" x14ac:dyDescent="0.25">
      <c r="C599" s="3"/>
      <c r="E599" t="s">
        <v>11</v>
      </c>
      <c r="F599" s="2">
        <v>3000</v>
      </c>
      <c r="G599" s="3"/>
    </row>
    <row r="600" spans="1:16" ht="30" x14ac:dyDescent="0.25">
      <c r="A600" s="4" t="s">
        <v>12</v>
      </c>
      <c r="B600" s="4" t="s">
        <v>13</v>
      </c>
      <c r="C600" s="4" t="s">
        <v>14</v>
      </c>
      <c r="D600" s="4" t="s">
        <v>15</v>
      </c>
      <c r="E600" s="4" t="s">
        <v>16</v>
      </c>
      <c r="F600" s="4" t="s">
        <v>17</v>
      </c>
      <c r="G600" s="4" t="s">
        <v>18</v>
      </c>
      <c r="H600" s="4" t="s">
        <v>19</v>
      </c>
      <c r="I600" s="19" t="s">
        <v>1108</v>
      </c>
      <c r="J600" s="19"/>
    </row>
    <row r="601" spans="1:16" x14ac:dyDescent="0.25">
      <c r="A601" s="4" t="s">
        <v>609</v>
      </c>
      <c r="B601" s="4" t="s">
        <v>25</v>
      </c>
      <c r="C601" s="5">
        <v>698</v>
      </c>
      <c r="D601" s="4" t="s">
        <v>29</v>
      </c>
      <c r="E601" s="4" t="s">
        <v>160</v>
      </c>
      <c r="F601" s="6">
        <v>3000</v>
      </c>
      <c r="G601" s="5">
        <v>2094000</v>
      </c>
      <c r="H601" s="4" t="s">
        <v>610</v>
      </c>
      <c r="I601" s="21">
        <f t="shared" ref="I601:I607" si="50">+(K601+M601+O601)/3</f>
        <v>2005</v>
      </c>
      <c r="J601" s="21"/>
      <c r="K601" s="9">
        <v>1390</v>
      </c>
      <c r="L601" s="13" t="s">
        <v>955</v>
      </c>
      <c r="M601" s="9">
        <v>2100</v>
      </c>
      <c r="N601" s="13" t="s">
        <v>964</v>
      </c>
      <c r="O601" s="9">
        <v>2525</v>
      </c>
      <c r="P601" s="13" t="s">
        <v>956</v>
      </c>
    </row>
    <row r="602" spans="1:16" x14ac:dyDescent="0.25">
      <c r="A602" s="4" t="s">
        <v>609</v>
      </c>
      <c r="B602" s="4" t="s">
        <v>28</v>
      </c>
      <c r="C602" s="5">
        <v>1285.99</v>
      </c>
      <c r="D602" s="4" t="s">
        <v>26</v>
      </c>
      <c r="E602" s="4" t="s">
        <v>601</v>
      </c>
      <c r="F602" s="6">
        <v>300</v>
      </c>
      <c r="G602" s="5">
        <v>385797</v>
      </c>
      <c r="H602" s="4" t="s">
        <v>611</v>
      </c>
      <c r="I602" s="21">
        <f t="shared" si="50"/>
        <v>2005</v>
      </c>
      <c r="J602" s="21"/>
      <c r="K602" s="9">
        <v>1390</v>
      </c>
      <c r="L602" s="13" t="s">
        <v>955</v>
      </c>
      <c r="M602" s="9">
        <v>2100</v>
      </c>
      <c r="N602" s="13" t="s">
        <v>964</v>
      </c>
      <c r="O602" s="9">
        <v>2525</v>
      </c>
      <c r="P602" s="13" t="s">
        <v>956</v>
      </c>
    </row>
    <row r="603" spans="1:16" ht="90" x14ac:dyDescent="0.25">
      <c r="A603" s="4" t="s">
        <v>609</v>
      </c>
      <c r="B603" s="4" t="s">
        <v>25</v>
      </c>
      <c r="C603" s="5">
        <v>2167.4299999999998</v>
      </c>
      <c r="D603" s="4" t="s">
        <v>26</v>
      </c>
      <c r="E603" s="7" t="s">
        <v>612</v>
      </c>
      <c r="F603" s="6">
        <v>200</v>
      </c>
      <c r="G603" s="5">
        <v>433486</v>
      </c>
      <c r="H603" s="7" t="s">
        <v>612</v>
      </c>
      <c r="I603" s="21">
        <f t="shared" si="50"/>
        <v>3464.3333333333335</v>
      </c>
      <c r="J603" s="21"/>
      <c r="K603" s="9">
        <v>3500</v>
      </c>
      <c r="L603" s="13" t="s">
        <v>961</v>
      </c>
      <c r="M603" s="9">
        <v>2993</v>
      </c>
      <c r="N603" s="13" t="s">
        <v>962</v>
      </c>
      <c r="O603" s="9">
        <v>3900</v>
      </c>
      <c r="P603" s="13" t="s">
        <v>963</v>
      </c>
    </row>
    <row r="604" spans="1:16" x14ac:dyDescent="0.25">
      <c r="A604" s="4" t="s">
        <v>609</v>
      </c>
      <c r="B604" s="4" t="s">
        <v>28</v>
      </c>
      <c r="C604" s="5">
        <v>2370</v>
      </c>
      <c r="D604" s="4" t="s">
        <v>29</v>
      </c>
      <c r="E604" s="4" t="s">
        <v>604</v>
      </c>
      <c r="F604" s="6">
        <v>1000</v>
      </c>
      <c r="G604" s="5">
        <v>2370000</v>
      </c>
      <c r="H604" s="4" t="s">
        <v>613</v>
      </c>
      <c r="I604" s="21">
        <f t="shared" si="50"/>
        <v>3464.3333333333335</v>
      </c>
      <c r="J604" s="21"/>
      <c r="K604" s="9">
        <v>3500</v>
      </c>
      <c r="L604" s="13" t="s">
        <v>961</v>
      </c>
      <c r="M604" s="9">
        <v>2993</v>
      </c>
      <c r="N604" s="13" t="s">
        <v>962</v>
      </c>
      <c r="O604" s="9">
        <v>3900</v>
      </c>
      <c r="P604" s="13" t="s">
        <v>963</v>
      </c>
    </row>
    <row r="605" spans="1:16" ht="90" x14ac:dyDescent="0.25">
      <c r="A605" s="4" t="s">
        <v>609</v>
      </c>
      <c r="B605" s="4" t="s">
        <v>28</v>
      </c>
      <c r="C605" s="5">
        <v>2770</v>
      </c>
      <c r="D605" s="4" t="s">
        <v>81</v>
      </c>
      <c r="E605" s="4" t="s">
        <v>82</v>
      </c>
      <c r="F605" s="6">
        <v>3000</v>
      </c>
      <c r="G605" s="5">
        <v>8310000</v>
      </c>
      <c r="H605" s="7" t="s">
        <v>614</v>
      </c>
      <c r="I605" s="21">
        <f t="shared" si="50"/>
        <v>3026</v>
      </c>
      <c r="J605" s="21"/>
      <c r="K605" s="9">
        <v>3290</v>
      </c>
      <c r="L605" s="13" t="s">
        <v>960</v>
      </c>
      <c r="M605" s="9">
        <v>3126</v>
      </c>
      <c r="N605" s="13" t="s">
        <v>965</v>
      </c>
      <c r="O605" s="9">
        <v>2662</v>
      </c>
      <c r="P605" s="13" t="s">
        <v>966</v>
      </c>
    </row>
    <row r="606" spans="1:16" x14ac:dyDescent="0.25">
      <c r="A606" s="4" t="s">
        <v>609</v>
      </c>
      <c r="B606" s="4" t="s">
        <v>28</v>
      </c>
      <c r="C606" s="5">
        <v>2941.5</v>
      </c>
      <c r="D606" s="4" t="s">
        <v>59</v>
      </c>
      <c r="E606" s="4" t="s">
        <v>194</v>
      </c>
      <c r="F606" s="6">
        <v>2500</v>
      </c>
      <c r="G606" s="5">
        <v>7353750</v>
      </c>
      <c r="H606" s="4" t="s">
        <v>615</v>
      </c>
      <c r="I606" s="21">
        <f t="shared" si="50"/>
        <v>3026</v>
      </c>
      <c r="J606" s="21"/>
      <c r="K606" s="9">
        <v>3290</v>
      </c>
      <c r="L606" s="13" t="s">
        <v>960</v>
      </c>
      <c r="M606" s="9">
        <v>3126</v>
      </c>
      <c r="N606" s="13" t="s">
        <v>965</v>
      </c>
      <c r="O606" s="9">
        <v>2662</v>
      </c>
      <c r="P606" s="13" t="s">
        <v>966</v>
      </c>
    </row>
    <row r="607" spans="1:16" ht="90" x14ac:dyDescent="0.25">
      <c r="A607" s="4" t="s">
        <v>609</v>
      </c>
      <c r="B607" s="4" t="s">
        <v>25</v>
      </c>
      <c r="C607" s="5">
        <v>3126</v>
      </c>
      <c r="D607" s="4" t="s">
        <v>81</v>
      </c>
      <c r="E607" s="4" t="s">
        <v>82</v>
      </c>
      <c r="F607" s="6">
        <v>3000</v>
      </c>
      <c r="G607" s="5">
        <v>9378000</v>
      </c>
      <c r="H607" s="7" t="s">
        <v>616</v>
      </c>
      <c r="I607" s="21">
        <f t="shared" si="50"/>
        <v>3464.3333333333335</v>
      </c>
      <c r="J607" s="21"/>
      <c r="K607" s="9">
        <v>3500</v>
      </c>
      <c r="L607" s="13" t="s">
        <v>961</v>
      </c>
      <c r="M607" s="9">
        <v>2993</v>
      </c>
      <c r="N607" s="13" t="s">
        <v>962</v>
      </c>
      <c r="O607" s="9">
        <v>3900</v>
      </c>
      <c r="P607" s="13" t="s">
        <v>963</v>
      </c>
    </row>
    <row r="608" spans="1:16" x14ac:dyDescent="0.25">
      <c r="C608" s="3"/>
      <c r="F608" s="8"/>
      <c r="G608" s="3"/>
    </row>
    <row r="609" spans="1:16" x14ac:dyDescent="0.25">
      <c r="A609" s="26" t="s">
        <v>617</v>
      </c>
      <c r="B609" s="26"/>
      <c r="C609" s="26"/>
      <c r="D609" s="26"/>
      <c r="E609" s="26"/>
      <c r="F609" s="26"/>
      <c r="G609" s="26"/>
      <c r="H609" s="26"/>
    </row>
    <row r="610" spans="1:16" x14ac:dyDescent="0.25">
      <c r="C610" s="3"/>
      <c r="E610" t="s">
        <v>11</v>
      </c>
      <c r="F610" s="2">
        <v>5000</v>
      </c>
      <c r="G610" s="3"/>
    </row>
    <row r="611" spans="1:16" ht="30" x14ac:dyDescent="0.25">
      <c r="A611" s="4" t="s">
        <v>12</v>
      </c>
      <c r="B611" s="4" t="s">
        <v>13</v>
      </c>
      <c r="C611" s="4" t="s">
        <v>14</v>
      </c>
      <c r="D611" s="4" t="s">
        <v>15</v>
      </c>
      <c r="E611" s="4" t="s">
        <v>16</v>
      </c>
      <c r="F611" s="4" t="s">
        <v>17</v>
      </c>
      <c r="G611" s="4" t="s">
        <v>18</v>
      </c>
      <c r="H611" s="4" t="s">
        <v>19</v>
      </c>
      <c r="I611" s="19" t="s">
        <v>1108</v>
      </c>
      <c r="J611" s="19"/>
    </row>
    <row r="612" spans="1:16" x14ac:dyDescent="0.25">
      <c r="A612" s="4" t="s">
        <v>618</v>
      </c>
      <c r="B612" s="4" t="s">
        <v>28</v>
      </c>
      <c r="C612" s="5">
        <v>270</v>
      </c>
      <c r="D612" s="4" t="s">
        <v>22</v>
      </c>
      <c r="E612" s="4" t="s">
        <v>619</v>
      </c>
      <c r="F612" s="6">
        <v>5000</v>
      </c>
      <c r="G612" s="5">
        <v>1350000</v>
      </c>
      <c r="H612" s="4" t="s">
        <v>620</v>
      </c>
      <c r="I612" s="21">
        <f t="shared" ref="I612:I615" si="51">+(K612+M612+O612)/3</f>
        <v>510.69666666666672</v>
      </c>
      <c r="J612" s="21"/>
      <c r="K612" s="9">
        <v>397.73</v>
      </c>
      <c r="L612" s="13" t="s">
        <v>969</v>
      </c>
      <c r="M612" s="9">
        <v>440</v>
      </c>
      <c r="N612" s="13" t="s">
        <v>967</v>
      </c>
      <c r="O612" s="9">
        <v>694.36</v>
      </c>
      <c r="P612" s="13" t="s">
        <v>968</v>
      </c>
    </row>
    <row r="613" spans="1:16" x14ac:dyDescent="0.25">
      <c r="A613" s="4" t="s">
        <v>618</v>
      </c>
      <c r="B613" s="4" t="s">
        <v>28</v>
      </c>
      <c r="C613" s="5">
        <v>306.25</v>
      </c>
      <c r="D613" s="4" t="s">
        <v>26</v>
      </c>
      <c r="E613" s="4" t="s">
        <v>621</v>
      </c>
      <c r="F613" s="6">
        <v>1000</v>
      </c>
      <c r="G613" s="5">
        <v>306250</v>
      </c>
      <c r="H613" s="4" t="s">
        <v>621</v>
      </c>
      <c r="I613" s="21">
        <f t="shared" si="51"/>
        <v>510.69666666666672</v>
      </c>
      <c r="J613" s="21"/>
      <c r="K613" s="9">
        <v>397.73</v>
      </c>
      <c r="L613" s="13" t="s">
        <v>969</v>
      </c>
      <c r="M613" s="9">
        <v>440</v>
      </c>
      <c r="N613" s="13" t="s">
        <v>967</v>
      </c>
      <c r="O613" s="9">
        <v>694.36</v>
      </c>
      <c r="P613" s="13" t="s">
        <v>968</v>
      </c>
    </row>
    <row r="614" spans="1:16" x14ac:dyDescent="0.25">
      <c r="A614" s="4" t="s">
        <v>618</v>
      </c>
      <c r="B614" s="4" t="s">
        <v>28</v>
      </c>
      <c r="C614" s="5">
        <v>332</v>
      </c>
      <c r="D614" s="4" t="s">
        <v>29</v>
      </c>
      <c r="E614" s="4" t="s">
        <v>622</v>
      </c>
      <c r="F614" s="6">
        <v>5000</v>
      </c>
      <c r="G614" s="5">
        <v>1660000</v>
      </c>
      <c r="H614" s="4" t="s">
        <v>623</v>
      </c>
      <c r="I614" s="21">
        <f t="shared" si="51"/>
        <v>510.69666666666672</v>
      </c>
      <c r="J614" s="21"/>
      <c r="K614" s="9">
        <v>397.73</v>
      </c>
      <c r="L614" s="13" t="s">
        <v>969</v>
      </c>
      <c r="M614" s="9">
        <v>440</v>
      </c>
      <c r="N614" s="13" t="s">
        <v>967</v>
      </c>
      <c r="O614" s="9">
        <v>694.36</v>
      </c>
      <c r="P614" s="13" t="s">
        <v>968</v>
      </c>
    </row>
    <row r="615" spans="1:16" x14ac:dyDescent="0.25">
      <c r="A615" s="4" t="s">
        <v>618</v>
      </c>
      <c r="B615" s="4" t="s">
        <v>28</v>
      </c>
      <c r="C615" s="5">
        <v>792</v>
      </c>
      <c r="D615" s="4" t="s">
        <v>81</v>
      </c>
      <c r="E615" s="4" t="s">
        <v>82</v>
      </c>
      <c r="F615" s="6">
        <v>5000</v>
      </c>
      <c r="G615" s="5">
        <v>3960000</v>
      </c>
      <c r="H615" s="4" t="s">
        <v>624</v>
      </c>
      <c r="I615" s="21">
        <f t="shared" si="51"/>
        <v>510.69666666666672</v>
      </c>
      <c r="J615" s="21"/>
      <c r="K615" s="9">
        <v>397.73</v>
      </c>
      <c r="L615" s="13" t="s">
        <v>969</v>
      </c>
      <c r="M615" s="9">
        <v>440</v>
      </c>
      <c r="N615" s="13" t="s">
        <v>967</v>
      </c>
      <c r="O615" s="9">
        <v>694.36</v>
      </c>
      <c r="P615" s="13" t="s">
        <v>968</v>
      </c>
    </row>
    <row r="616" spans="1:16" x14ac:dyDescent="0.25">
      <c r="C616" s="3"/>
      <c r="F616" s="8"/>
      <c r="G616" s="3"/>
    </row>
    <row r="617" spans="1:16" x14ac:dyDescent="0.25">
      <c r="A617" s="26" t="s">
        <v>625</v>
      </c>
      <c r="B617" s="26"/>
      <c r="C617" s="26"/>
      <c r="D617" s="26"/>
      <c r="E617" s="26"/>
      <c r="F617" s="26"/>
      <c r="G617" s="26"/>
      <c r="H617" s="26"/>
    </row>
    <row r="618" spans="1:16" x14ac:dyDescent="0.25">
      <c r="C618" s="3"/>
      <c r="E618" t="s">
        <v>11</v>
      </c>
      <c r="F618" s="2">
        <v>5000</v>
      </c>
      <c r="G618" s="3"/>
    </row>
    <row r="619" spans="1:16" ht="30" x14ac:dyDescent="0.25">
      <c r="A619" s="4" t="s">
        <v>12</v>
      </c>
      <c r="B619" s="4" t="s">
        <v>13</v>
      </c>
      <c r="C619" s="4" t="s">
        <v>14</v>
      </c>
      <c r="D619" s="4" t="s">
        <v>15</v>
      </c>
      <c r="E619" s="4" t="s">
        <v>16</v>
      </c>
      <c r="F619" s="4" t="s">
        <v>17</v>
      </c>
      <c r="G619" s="4" t="s">
        <v>18</v>
      </c>
      <c r="H619" s="4" t="s">
        <v>19</v>
      </c>
      <c r="I619" s="19" t="s">
        <v>1108</v>
      </c>
      <c r="J619" s="19"/>
    </row>
    <row r="620" spans="1:16" x14ac:dyDescent="0.25">
      <c r="A620" s="4" t="s">
        <v>626</v>
      </c>
      <c r="B620" s="4" t="s">
        <v>28</v>
      </c>
      <c r="C620" s="5">
        <v>353.42</v>
      </c>
      <c r="D620" s="4" t="s">
        <v>26</v>
      </c>
      <c r="E620" s="4" t="s">
        <v>627</v>
      </c>
      <c r="F620" s="6">
        <v>100</v>
      </c>
      <c r="G620" s="5">
        <v>35342</v>
      </c>
      <c r="H620" s="4" t="s">
        <v>627</v>
      </c>
      <c r="I620" s="21">
        <f t="shared" ref="I620:I623" si="52">+(K620+M620+O620)/3</f>
        <v>596.97666666666669</v>
      </c>
      <c r="J620" s="21"/>
      <c r="K620" s="9">
        <v>470.93</v>
      </c>
      <c r="L620" s="13" t="s">
        <v>970</v>
      </c>
      <c r="M620" s="9">
        <v>490</v>
      </c>
      <c r="N620" s="13" t="s">
        <v>971</v>
      </c>
      <c r="O620" s="9">
        <v>830</v>
      </c>
      <c r="P620" s="13" t="s">
        <v>972</v>
      </c>
    </row>
    <row r="621" spans="1:16" x14ac:dyDescent="0.25">
      <c r="A621" s="4" t="s">
        <v>626</v>
      </c>
      <c r="B621" s="4" t="s">
        <v>28</v>
      </c>
      <c r="C621" s="5">
        <v>379</v>
      </c>
      <c r="D621" s="4" t="s">
        <v>29</v>
      </c>
      <c r="E621" s="4" t="s">
        <v>622</v>
      </c>
      <c r="F621" s="6">
        <v>5000</v>
      </c>
      <c r="G621" s="5">
        <v>1895000</v>
      </c>
      <c r="H621" s="4" t="s">
        <v>628</v>
      </c>
      <c r="I621" s="21">
        <f t="shared" si="52"/>
        <v>596.97666666666669</v>
      </c>
      <c r="J621" s="21"/>
      <c r="K621" s="9">
        <v>470.93</v>
      </c>
      <c r="L621" s="13" t="s">
        <v>970</v>
      </c>
      <c r="M621" s="9">
        <v>490</v>
      </c>
      <c r="N621" s="13" t="s">
        <v>971</v>
      </c>
      <c r="O621" s="9">
        <v>830</v>
      </c>
      <c r="P621" s="13" t="s">
        <v>972</v>
      </c>
    </row>
    <row r="622" spans="1:16" x14ac:dyDescent="0.25">
      <c r="A622" s="4" t="s">
        <v>626</v>
      </c>
      <c r="B622" s="4" t="s">
        <v>28</v>
      </c>
      <c r="C622" s="5">
        <v>396</v>
      </c>
      <c r="D622" s="4" t="s">
        <v>22</v>
      </c>
      <c r="E622" s="4" t="s">
        <v>279</v>
      </c>
      <c r="F622" s="6">
        <v>5000</v>
      </c>
      <c r="G622" s="5">
        <v>1980000</v>
      </c>
      <c r="H622" s="4" t="s">
        <v>629</v>
      </c>
      <c r="I622" s="21">
        <f t="shared" si="52"/>
        <v>596.97666666666669</v>
      </c>
      <c r="J622" s="21"/>
      <c r="K622" s="9">
        <v>470.93</v>
      </c>
      <c r="L622" s="13" t="s">
        <v>970</v>
      </c>
      <c r="M622" s="9">
        <v>490</v>
      </c>
      <c r="N622" s="13" t="s">
        <v>971</v>
      </c>
      <c r="O622" s="9">
        <v>830</v>
      </c>
      <c r="P622" s="13" t="s">
        <v>972</v>
      </c>
    </row>
    <row r="623" spans="1:16" x14ac:dyDescent="0.25">
      <c r="A623" s="4" t="s">
        <v>626</v>
      </c>
      <c r="B623" s="4" t="s">
        <v>28</v>
      </c>
      <c r="C623" s="5">
        <v>878</v>
      </c>
      <c r="D623" s="4" t="s">
        <v>81</v>
      </c>
      <c r="E623" s="4" t="s">
        <v>82</v>
      </c>
      <c r="F623" s="6">
        <v>5000</v>
      </c>
      <c r="G623" s="5">
        <v>4390000</v>
      </c>
      <c r="H623" s="4" t="s">
        <v>630</v>
      </c>
      <c r="I623" s="21">
        <f t="shared" si="52"/>
        <v>596.97666666666669</v>
      </c>
      <c r="J623" s="21"/>
      <c r="K623" s="9">
        <v>470.93</v>
      </c>
      <c r="L623" s="13" t="s">
        <v>970</v>
      </c>
      <c r="M623" s="9">
        <v>490</v>
      </c>
      <c r="N623" s="13" t="s">
        <v>971</v>
      </c>
      <c r="O623" s="9">
        <v>830</v>
      </c>
      <c r="P623" s="13" t="s">
        <v>972</v>
      </c>
    </row>
    <row r="624" spans="1:16" x14ac:dyDescent="0.25">
      <c r="C624" s="3"/>
      <c r="F624" s="8"/>
      <c r="G624" s="3"/>
    </row>
    <row r="625" spans="1:16" x14ac:dyDescent="0.25">
      <c r="A625" s="26" t="s">
        <v>631</v>
      </c>
      <c r="B625" s="26"/>
      <c r="C625" s="26"/>
      <c r="D625" s="26"/>
      <c r="E625" s="26"/>
      <c r="F625" s="26"/>
      <c r="G625" s="26"/>
      <c r="H625" s="26"/>
    </row>
    <row r="626" spans="1:16" x14ac:dyDescent="0.25">
      <c r="C626" s="3"/>
      <c r="E626" t="s">
        <v>11</v>
      </c>
      <c r="F626" s="2">
        <v>5000</v>
      </c>
      <c r="G626" s="3"/>
    </row>
    <row r="627" spans="1:16" ht="30" x14ac:dyDescent="0.25">
      <c r="A627" s="4" t="s">
        <v>12</v>
      </c>
      <c r="B627" s="4" t="s">
        <v>13</v>
      </c>
      <c r="C627" s="4" t="s">
        <v>14</v>
      </c>
      <c r="D627" s="4" t="s">
        <v>15</v>
      </c>
      <c r="E627" s="4" t="s">
        <v>16</v>
      </c>
      <c r="F627" s="4" t="s">
        <v>17</v>
      </c>
      <c r="G627" s="4" t="s">
        <v>18</v>
      </c>
      <c r="H627" s="4" t="s">
        <v>19</v>
      </c>
      <c r="I627" s="19" t="s">
        <v>1108</v>
      </c>
      <c r="J627" s="19"/>
    </row>
    <row r="628" spans="1:16" ht="60" x14ac:dyDescent="0.25">
      <c r="A628" s="4" t="s">
        <v>632</v>
      </c>
      <c r="B628" s="4" t="s">
        <v>28</v>
      </c>
      <c r="C628" s="5">
        <v>165</v>
      </c>
      <c r="D628" s="4" t="s">
        <v>81</v>
      </c>
      <c r="E628" s="4" t="s">
        <v>82</v>
      </c>
      <c r="F628" s="6">
        <v>5000</v>
      </c>
      <c r="G628" s="5">
        <v>825000</v>
      </c>
      <c r="H628" s="7" t="s">
        <v>633</v>
      </c>
      <c r="I628" s="21">
        <f t="shared" ref="I628:I633" si="53">+(K628+M628+O628)/3</f>
        <v>357.83333333333331</v>
      </c>
      <c r="J628" s="21"/>
      <c r="K628" s="9">
        <v>251</v>
      </c>
      <c r="L628" s="13" t="s">
        <v>973</v>
      </c>
      <c r="M628" s="9">
        <f>1690/4</f>
        <v>422.5</v>
      </c>
      <c r="N628" s="13" t="s">
        <v>974</v>
      </c>
      <c r="O628" s="9">
        <v>400</v>
      </c>
      <c r="P628" s="13" t="s">
        <v>975</v>
      </c>
    </row>
    <row r="629" spans="1:16" ht="60" x14ac:dyDescent="0.25">
      <c r="A629" s="4" t="s">
        <v>632</v>
      </c>
      <c r="B629" s="4" t="s">
        <v>28</v>
      </c>
      <c r="C629" s="5">
        <v>199</v>
      </c>
      <c r="D629" s="4" t="s">
        <v>22</v>
      </c>
      <c r="E629" s="4" t="s">
        <v>198</v>
      </c>
      <c r="F629" s="6">
        <v>5000</v>
      </c>
      <c r="G629" s="5">
        <v>995000</v>
      </c>
      <c r="H629" s="7" t="s">
        <v>634</v>
      </c>
      <c r="I629" s="21">
        <f t="shared" si="53"/>
        <v>357.83333333333331</v>
      </c>
      <c r="J629" s="21"/>
      <c r="K629" s="9">
        <v>251</v>
      </c>
      <c r="L629" s="13" t="s">
        <v>973</v>
      </c>
      <c r="M629" s="9">
        <f>1690/4</f>
        <v>422.5</v>
      </c>
      <c r="N629" s="13" t="s">
        <v>974</v>
      </c>
      <c r="O629" s="9">
        <v>400</v>
      </c>
      <c r="P629" s="13" t="s">
        <v>975</v>
      </c>
    </row>
    <row r="630" spans="1:16" ht="60" x14ac:dyDescent="0.25">
      <c r="A630" s="4" t="s">
        <v>632</v>
      </c>
      <c r="B630" s="4" t="s">
        <v>25</v>
      </c>
      <c r="C630" s="5">
        <v>250</v>
      </c>
      <c r="D630" s="4" t="s">
        <v>81</v>
      </c>
      <c r="E630" s="4" t="s">
        <v>82</v>
      </c>
      <c r="F630" s="6">
        <v>5000</v>
      </c>
      <c r="G630" s="5">
        <v>1250000</v>
      </c>
      <c r="H630" s="7" t="s">
        <v>635</v>
      </c>
      <c r="I630" s="21">
        <f t="shared" si="53"/>
        <v>1345.6666666666667</v>
      </c>
      <c r="J630" s="21"/>
      <c r="K630" s="9">
        <v>1737</v>
      </c>
      <c r="L630" s="13" t="s">
        <v>977</v>
      </c>
      <c r="M630" s="9">
        <v>1650</v>
      </c>
      <c r="N630" s="13" t="s">
        <v>978</v>
      </c>
      <c r="O630" s="9">
        <v>650</v>
      </c>
      <c r="P630" s="13" t="s">
        <v>979</v>
      </c>
    </row>
    <row r="631" spans="1:16" ht="60" x14ac:dyDescent="0.25">
      <c r="A631" s="4" t="s">
        <v>632</v>
      </c>
      <c r="B631" s="4" t="s">
        <v>28</v>
      </c>
      <c r="C631" s="5">
        <v>340</v>
      </c>
      <c r="D631" s="4" t="s">
        <v>29</v>
      </c>
      <c r="E631" s="4" t="s">
        <v>200</v>
      </c>
      <c r="F631" s="6">
        <v>5000</v>
      </c>
      <c r="G631" s="5">
        <v>1700000</v>
      </c>
      <c r="H631" s="7" t="s">
        <v>636</v>
      </c>
      <c r="I631" s="21">
        <f t="shared" si="53"/>
        <v>1345.6666666666667</v>
      </c>
      <c r="J631" s="21"/>
      <c r="K631" s="9">
        <v>1737</v>
      </c>
      <c r="L631" s="13" t="s">
        <v>976</v>
      </c>
      <c r="M631" s="9">
        <v>1650</v>
      </c>
      <c r="N631" s="13" t="s">
        <v>978</v>
      </c>
      <c r="O631" s="9">
        <v>650</v>
      </c>
      <c r="P631" s="13" t="s">
        <v>979</v>
      </c>
    </row>
    <row r="632" spans="1:16" ht="60" x14ac:dyDescent="0.25">
      <c r="A632" s="4" t="s">
        <v>632</v>
      </c>
      <c r="B632" s="4" t="s">
        <v>32</v>
      </c>
      <c r="C632" s="5">
        <v>350</v>
      </c>
      <c r="D632" s="4" t="s">
        <v>81</v>
      </c>
      <c r="E632" s="4" t="s">
        <v>82</v>
      </c>
      <c r="F632" s="6">
        <v>5000</v>
      </c>
      <c r="G632" s="5">
        <v>1750000</v>
      </c>
      <c r="H632" s="7" t="s">
        <v>637</v>
      </c>
      <c r="I632" s="21">
        <f t="shared" si="53"/>
        <v>1040.3333333333333</v>
      </c>
      <c r="J632" s="21"/>
      <c r="K632" s="9">
        <v>1270</v>
      </c>
      <c r="L632" s="13" t="s">
        <v>980</v>
      </c>
      <c r="M632" s="9">
        <v>1200</v>
      </c>
      <c r="N632" s="13" t="s">
        <v>981</v>
      </c>
      <c r="O632" s="9">
        <v>651</v>
      </c>
      <c r="P632" s="13" t="s">
        <v>982</v>
      </c>
    </row>
    <row r="633" spans="1:16" x14ac:dyDescent="0.25">
      <c r="A633" s="4" t="s">
        <v>632</v>
      </c>
      <c r="B633" s="4" t="s">
        <v>28</v>
      </c>
      <c r="C633" s="5">
        <v>605.35</v>
      </c>
      <c r="D633" s="4" t="s">
        <v>26</v>
      </c>
      <c r="E633" s="4" t="s">
        <v>638</v>
      </c>
      <c r="F633" s="6">
        <v>50</v>
      </c>
      <c r="G633" s="5">
        <v>30267.5</v>
      </c>
      <c r="H633" s="4" t="s">
        <v>638</v>
      </c>
      <c r="I633" s="21">
        <f t="shared" si="53"/>
        <v>1316.6666666666667</v>
      </c>
      <c r="J633" s="21"/>
      <c r="K633" s="9">
        <v>1650</v>
      </c>
      <c r="L633" s="13" t="s">
        <v>978</v>
      </c>
      <c r="M633" s="9">
        <v>1650</v>
      </c>
      <c r="N633" s="13" t="s">
        <v>978</v>
      </c>
      <c r="O633" s="9">
        <v>650</v>
      </c>
      <c r="P633" s="13" t="s">
        <v>979</v>
      </c>
    </row>
    <row r="634" spans="1:16" x14ac:dyDescent="0.25">
      <c r="C634" s="3"/>
      <c r="F634" s="8"/>
      <c r="G634" s="3"/>
    </row>
    <row r="635" spans="1:16" x14ac:dyDescent="0.25">
      <c r="A635" s="26" t="s">
        <v>639</v>
      </c>
      <c r="B635" s="26"/>
      <c r="C635" s="26"/>
      <c r="D635" s="26"/>
      <c r="E635" s="26"/>
      <c r="F635" s="26"/>
      <c r="G635" s="26"/>
      <c r="H635" s="26"/>
    </row>
    <row r="636" spans="1:16" x14ac:dyDescent="0.25">
      <c r="C636" s="3"/>
      <c r="E636" t="s">
        <v>11</v>
      </c>
      <c r="F636" s="2">
        <v>8000</v>
      </c>
      <c r="G636" s="3"/>
    </row>
    <row r="637" spans="1:16" ht="30" x14ac:dyDescent="0.25">
      <c r="A637" s="4" t="s">
        <v>12</v>
      </c>
      <c r="B637" s="4" t="s">
        <v>13</v>
      </c>
      <c r="C637" s="4" t="s">
        <v>14</v>
      </c>
      <c r="D637" s="4" t="s">
        <v>15</v>
      </c>
      <c r="E637" s="4" t="s">
        <v>16</v>
      </c>
      <c r="F637" s="4" t="s">
        <v>17</v>
      </c>
      <c r="G637" s="4" t="s">
        <v>18</v>
      </c>
      <c r="H637" s="4" t="s">
        <v>19</v>
      </c>
      <c r="I637" s="19" t="s">
        <v>1108</v>
      </c>
      <c r="J637" s="19"/>
    </row>
    <row r="638" spans="1:16" x14ac:dyDescent="0.25">
      <c r="A638" s="4" t="s">
        <v>640</v>
      </c>
      <c r="B638" s="4" t="s">
        <v>25</v>
      </c>
      <c r="C638" s="5">
        <v>1230</v>
      </c>
      <c r="D638" s="4" t="s">
        <v>22</v>
      </c>
      <c r="E638" s="4" t="s">
        <v>641</v>
      </c>
      <c r="F638" s="6">
        <v>8000</v>
      </c>
      <c r="G638" s="5">
        <v>9840000</v>
      </c>
      <c r="H638" s="7" t="s">
        <v>642</v>
      </c>
      <c r="I638" s="21">
        <f t="shared" ref="I638:I644" si="54">+(K638+M638+O638)/3</f>
        <v>1943</v>
      </c>
      <c r="J638" s="21"/>
      <c r="K638" s="9">
        <v>1990</v>
      </c>
      <c r="L638" s="13" t="s">
        <v>983</v>
      </c>
      <c r="M638" s="9">
        <v>2545</v>
      </c>
      <c r="N638" s="13" t="s">
        <v>984</v>
      </c>
      <c r="O638" s="9">
        <v>1294</v>
      </c>
      <c r="P638" s="13" t="s">
        <v>985</v>
      </c>
    </row>
    <row r="639" spans="1:16" ht="105" x14ac:dyDescent="0.25">
      <c r="A639" s="4" t="s">
        <v>640</v>
      </c>
      <c r="B639" s="4" t="s">
        <v>28</v>
      </c>
      <c r="C639" s="5">
        <v>1554</v>
      </c>
      <c r="D639" s="4" t="s">
        <v>29</v>
      </c>
      <c r="E639" s="4" t="s">
        <v>248</v>
      </c>
      <c r="F639" s="6">
        <v>8000</v>
      </c>
      <c r="G639" s="5">
        <v>12432000</v>
      </c>
      <c r="H639" s="7" t="s">
        <v>643</v>
      </c>
      <c r="I639" s="21">
        <f t="shared" si="54"/>
        <v>1943</v>
      </c>
      <c r="J639" s="21"/>
      <c r="K639" s="9">
        <v>1990</v>
      </c>
      <c r="L639" s="13" t="s">
        <v>983</v>
      </c>
      <c r="M639" s="9">
        <v>2545</v>
      </c>
      <c r="N639" s="13" t="s">
        <v>984</v>
      </c>
      <c r="O639" s="9">
        <v>1294</v>
      </c>
      <c r="P639" s="13" t="s">
        <v>985</v>
      </c>
    </row>
    <row r="640" spans="1:16" ht="30" x14ac:dyDescent="0.25">
      <c r="A640" s="4" t="s">
        <v>640</v>
      </c>
      <c r="B640" s="4" t="s">
        <v>28</v>
      </c>
      <c r="C640" s="5">
        <v>1850</v>
      </c>
      <c r="D640" s="4" t="s">
        <v>22</v>
      </c>
      <c r="E640" s="4" t="s">
        <v>644</v>
      </c>
      <c r="F640" s="6">
        <v>8000</v>
      </c>
      <c r="G640" s="5">
        <v>14800000</v>
      </c>
      <c r="H640" s="7" t="s">
        <v>645</v>
      </c>
      <c r="I640" s="21">
        <f t="shared" si="54"/>
        <v>1943</v>
      </c>
      <c r="J640" s="21"/>
      <c r="K640" s="9">
        <v>1990</v>
      </c>
      <c r="L640" s="13" t="s">
        <v>983</v>
      </c>
      <c r="M640" s="9">
        <v>2545</v>
      </c>
      <c r="N640" s="13" t="s">
        <v>984</v>
      </c>
      <c r="O640" s="9">
        <v>1294</v>
      </c>
      <c r="P640" s="13" t="s">
        <v>985</v>
      </c>
    </row>
    <row r="641" spans="1:16" ht="105" x14ac:dyDescent="0.25">
      <c r="A641" s="4" t="s">
        <v>640</v>
      </c>
      <c r="B641" s="4" t="s">
        <v>25</v>
      </c>
      <c r="C641" s="5">
        <v>1937</v>
      </c>
      <c r="D641" s="4" t="s">
        <v>29</v>
      </c>
      <c r="E641" s="4" t="s">
        <v>235</v>
      </c>
      <c r="F641" s="6">
        <v>8000</v>
      </c>
      <c r="G641" s="5">
        <v>15496000</v>
      </c>
      <c r="H641" s="7" t="s">
        <v>646</v>
      </c>
      <c r="I641" s="21">
        <f t="shared" si="54"/>
        <v>2795</v>
      </c>
      <c r="J641" s="21"/>
      <c r="K641" s="9">
        <v>3290</v>
      </c>
      <c r="L641" s="13" t="s">
        <v>987</v>
      </c>
      <c r="M641" s="9">
        <v>2444</v>
      </c>
      <c r="N641" s="13" t="s">
        <v>986</v>
      </c>
      <c r="O641" s="9">
        <v>2651</v>
      </c>
      <c r="P641" s="13" t="s">
        <v>988</v>
      </c>
    </row>
    <row r="642" spans="1:16" ht="75" x14ac:dyDescent="0.25">
      <c r="A642" s="4" t="s">
        <v>640</v>
      </c>
      <c r="B642" s="4" t="s">
        <v>28</v>
      </c>
      <c r="C642" s="5">
        <v>2126.9499999999998</v>
      </c>
      <c r="D642" s="4" t="s">
        <v>26</v>
      </c>
      <c r="E642" s="7" t="s">
        <v>647</v>
      </c>
      <c r="F642" s="6">
        <v>200</v>
      </c>
      <c r="G642" s="5">
        <v>425390</v>
      </c>
      <c r="H642" s="7" t="s">
        <v>648</v>
      </c>
      <c r="I642" s="21">
        <f t="shared" si="54"/>
        <v>2795</v>
      </c>
      <c r="J642" s="21"/>
      <c r="K642" s="9">
        <v>3290</v>
      </c>
      <c r="L642" s="13" t="s">
        <v>987</v>
      </c>
      <c r="M642" s="9">
        <v>2444</v>
      </c>
      <c r="N642" s="13" t="s">
        <v>986</v>
      </c>
      <c r="O642" s="9">
        <v>2651</v>
      </c>
      <c r="P642" s="13" t="s">
        <v>988</v>
      </c>
    </row>
    <row r="643" spans="1:16" x14ac:dyDescent="0.25">
      <c r="A643" s="4" t="s">
        <v>640</v>
      </c>
      <c r="B643" s="4" t="s">
        <v>25</v>
      </c>
      <c r="C643" s="5">
        <v>2126.9499999999998</v>
      </c>
      <c r="D643" s="4" t="s">
        <v>26</v>
      </c>
      <c r="E643" s="4" t="s">
        <v>649</v>
      </c>
      <c r="F643" s="6">
        <v>60</v>
      </c>
      <c r="G643" s="5">
        <v>127617</v>
      </c>
      <c r="H643" s="4" t="s">
        <v>650</v>
      </c>
      <c r="I643" s="21">
        <f t="shared" si="54"/>
        <v>2795</v>
      </c>
      <c r="J643" s="21"/>
      <c r="K643" s="9">
        <v>3290</v>
      </c>
      <c r="L643" s="13" t="s">
        <v>987</v>
      </c>
      <c r="M643" s="9">
        <v>2444</v>
      </c>
      <c r="N643" s="13" t="s">
        <v>986</v>
      </c>
      <c r="O643" s="9">
        <v>2651</v>
      </c>
      <c r="P643" s="13" t="s">
        <v>988</v>
      </c>
    </row>
    <row r="644" spans="1:16" x14ac:dyDescent="0.25">
      <c r="A644" s="4" t="s">
        <v>640</v>
      </c>
      <c r="B644" s="4" t="s">
        <v>28</v>
      </c>
      <c r="C644" s="5">
        <v>2748</v>
      </c>
      <c r="D644" s="4" t="s">
        <v>59</v>
      </c>
      <c r="E644" s="4" t="s">
        <v>235</v>
      </c>
      <c r="F644" s="6">
        <v>7000</v>
      </c>
      <c r="G644" s="5">
        <v>19236000</v>
      </c>
      <c r="H644" s="4" t="s">
        <v>651</v>
      </c>
      <c r="I644" s="21">
        <f t="shared" si="54"/>
        <v>2795</v>
      </c>
      <c r="J644" s="21"/>
      <c r="K644" s="9">
        <v>3290</v>
      </c>
      <c r="L644" s="13" t="s">
        <v>987</v>
      </c>
      <c r="M644" s="9">
        <v>2444</v>
      </c>
      <c r="N644" s="13" t="s">
        <v>986</v>
      </c>
      <c r="O644" s="9">
        <v>2651</v>
      </c>
      <c r="P644" s="13" t="s">
        <v>988</v>
      </c>
    </row>
    <row r="645" spans="1:16" x14ac:dyDescent="0.25">
      <c r="C645" s="3"/>
      <c r="F645" s="8"/>
      <c r="G645" s="3"/>
    </row>
    <row r="646" spans="1:16" x14ac:dyDescent="0.25">
      <c r="A646" s="26" t="s">
        <v>652</v>
      </c>
      <c r="B646" s="26"/>
      <c r="C646" s="26"/>
      <c r="D646" s="26"/>
      <c r="E646" s="26"/>
      <c r="F646" s="26"/>
      <c r="G646" s="26"/>
      <c r="H646" s="26"/>
    </row>
    <row r="647" spans="1:16" x14ac:dyDescent="0.25">
      <c r="C647" s="3"/>
      <c r="E647" t="s">
        <v>11</v>
      </c>
      <c r="F647" s="2">
        <v>6000</v>
      </c>
      <c r="G647" s="3"/>
    </row>
    <row r="648" spans="1:16" ht="30" x14ac:dyDescent="0.25">
      <c r="A648" s="4" t="s">
        <v>12</v>
      </c>
      <c r="B648" s="4" t="s">
        <v>13</v>
      </c>
      <c r="C648" s="4" t="s">
        <v>14</v>
      </c>
      <c r="D648" s="4" t="s">
        <v>15</v>
      </c>
      <c r="E648" s="4" t="s">
        <v>16</v>
      </c>
      <c r="F648" s="4" t="s">
        <v>17</v>
      </c>
      <c r="G648" s="4" t="s">
        <v>18</v>
      </c>
      <c r="H648" s="4" t="s">
        <v>19</v>
      </c>
      <c r="I648" s="19" t="s">
        <v>1108</v>
      </c>
      <c r="J648" s="19"/>
    </row>
    <row r="649" spans="1:16" x14ac:dyDescent="0.25">
      <c r="A649" s="4" t="s">
        <v>653</v>
      </c>
      <c r="B649" s="4" t="s">
        <v>28</v>
      </c>
      <c r="C649" s="5">
        <v>2520.67</v>
      </c>
      <c r="D649" s="4" t="s">
        <v>26</v>
      </c>
      <c r="E649" s="4" t="s">
        <v>654</v>
      </c>
      <c r="F649" s="6">
        <v>300</v>
      </c>
      <c r="G649" s="5">
        <v>756201</v>
      </c>
      <c r="H649" s="4" t="s">
        <v>655</v>
      </c>
      <c r="I649" s="21">
        <f t="shared" ref="I649:I654" si="55">+(K649+M649+O649)/3</f>
        <v>3985.6666666666665</v>
      </c>
      <c r="J649" s="21"/>
      <c r="K649" s="9">
        <v>5800</v>
      </c>
      <c r="L649" s="13" t="s">
        <v>989</v>
      </c>
      <c r="M649" s="9">
        <v>3292</v>
      </c>
      <c r="N649" s="13" t="s">
        <v>990</v>
      </c>
      <c r="O649" s="9">
        <v>2865</v>
      </c>
      <c r="P649" s="13" t="s">
        <v>991</v>
      </c>
    </row>
    <row r="650" spans="1:16" x14ac:dyDescent="0.25">
      <c r="A650" s="4" t="s">
        <v>653</v>
      </c>
      <c r="B650" s="4" t="s">
        <v>28</v>
      </c>
      <c r="C650" s="5">
        <v>2549</v>
      </c>
      <c r="D650" s="4" t="s">
        <v>29</v>
      </c>
      <c r="E650" s="4" t="s">
        <v>235</v>
      </c>
      <c r="F650" s="6">
        <v>6000</v>
      </c>
      <c r="G650" s="5">
        <v>15294000</v>
      </c>
      <c r="H650" s="4" t="s">
        <v>656</v>
      </c>
      <c r="I650" s="21">
        <f t="shared" si="55"/>
        <v>3985.6666666666665</v>
      </c>
      <c r="J650" s="21"/>
      <c r="K650" s="9">
        <v>5800</v>
      </c>
      <c r="L650" s="13" t="s">
        <v>989</v>
      </c>
      <c r="M650" s="9">
        <v>3292</v>
      </c>
      <c r="N650" s="13" t="s">
        <v>990</v>
      </c>
      <c r="O650" s="9">
        <v>2865</v>
      </c>
      <c r="P650" s="13" t="s">
        <v>991</v>
      </c>
    </row>
    <row r="651" spans="1:16" x14ac:dyDescent="0.25">
      <c r="A651" s="4" t="s">
        <v>653</v>
      </c>
      <c r="B651" s="4" t="s">
        <v>28</v>
      </c>
      <c r="C651" s="5">
        <v>4992</v>
      </c>
      <c r="D651" s="4" t="s">
        <v>22</v>
      </c>
      <c r="E651" s="4" t="s">
        <v>241</v>
      </c>
      <c r="F651" s="6">
        <v>6000</v>
      </c>
      <c r="G651" s="5">
        <v>29952000</v>
      </c>
      <c r="H651" s="4" t="s">
        <v>657</v>
      </c>
      <c r="I651" s="21">
        <f t="shared" si="55"/>
        <v>6310</v>
      </c>
      <c r="J651" s="21"/>
      <c r="K651" s="9">
        <v>6990</v>
      </c>
      <c r="L651" s="13" t="s">
        <v>992</v>
      </c>
      <c r="M651" s="9">
        <v>3990</v>
      </c>
      <c r="N651" s="13" t="s">
        <v>993</v>
      </c>
      <c r="O651" s="9">
        <v>7950</v>
      </c>
      <c r="P651" s="13" t="s">
        <v>994</v>
      </c>
    </row>
    <row r="652" spans="1:16" x14ac:dyDescent="0.25">
      <c r="A652" s="4" t="s">
        <v>653</v>
      </c>
      <c r="B652" s="4" t="s">
        <v>32</v>
      </c>
      <c r="C652" s="5">
        <v>5990</v>
      </c>
      <c r="D652" s="4" t="s">
        <v>29</v>
      </c>
      <c r="E652" s="4" t="s">
        <v>241</v>
      </c>
      <c r="F652" s="6">
        <v>6000</v>
      </c>
      <c r="G652" s="5">
        <v>35940000</v>
      </c>
      <c r="H652" s="4" t="s">
        <v>658</v>
      </c>
      <c r="I652" s="21">
        <f t="shared" si="55"/>
        <v>5981.666666666667</v>
      </c>
      <c r="J652" s="21"/>
      <c r="K652" s="9">
        <v>6900</v>
      </c>
      <c r="L652" s="13" t="s">
        <v>997</v>
      </c>
      <c r="M652" s="9">
        <v>6251</v>
      </c>
      <c r="N652" s="13" t="s">
        <v>995</v>
      </c>
      <c r="O652" s="9">
        <v>4794</v>
      </c>
      <c r="P652" s="13" t="s">
        <v>996</v>
      </c>
    </row>
    <row r="653" spans="1:16" ht="90" x14ac:dyDescent="0.25">
      <c r="A653" s="4" t="s">
        <v>653</v>
      </c>
      <c r="B653" s="4" t="s">
        <v>25</v>
      </c>
      <c r="C653" s="5">
        <v>6030</v>
      </c>
      <c r="D653" s="4" t="s">
        <v>29</v>
      </c>
      <c r="E653" s="4" t="s">
        <v>241</v>
      </c>
      <c r="F653" s="6">
        <v>6000</v>
      </c>
      <c r="G653" s="5">
        <v>36180000</v>
      </c>
      <c r="H653" s="7" t="s">
        <v>659</v>
      </c>
      <c r="I653" s="21">
        <f t="shared" si="55"/>
        <v>6310</v>
      </c>
      <c r="J653" s="21"/>
      <c r="K653" s="9">
        <v>6990</v>
      </c>
      <c r="L653" s="13" t="s">
        <v>992</v>
      </c>
      <c r="M653" s="9">
        <v>3990</v>
      </c>
      <c r="N653" s="13" t="s">
        <v>993</v>
      </c>
      <c r="O653" s="9">
        <v>7950</v>
      </c>
      <c r="P653" s="13" t="s">
        <v>994</v>
      </c>
    </row>
    <row r="654" spans="1:16" x14ac:dyDescent="0.25">
      <c r="A654" s="4" t="s">
        <v>653</v>
      </c>
      <c r="B654" s="4" t="s">
        <v>25</v>
      </c>
      <c r="C654" s="5">
        <v>6642</v>
      </c>
      <c r="D654" s="4" t="s">
        <v>22</v>
      </c>
      <c r="E654" s="4" t="s">
        <v>256</v>
      </c>
      <c r="F654" s="6">
        <v>6000</v>
      </c>
      <c r="G654" s="5">
        <v>39852000</v>
      </c>
      <c r="H654" s="4" t="s">
        <v>660</v>
      </c>
      <c r="I654" s="21">
        <f t="shared" si="55"/>
        <v>6310</v>
      </c>
      <c r="J654" s="21"/>
      <c r="K654" s="9">
        <v>6990</v>
      </c>
      <c r="L654" s="13" t="s">
        <v>992</v>
      </c>
      <c r="M654" s="9">
        <v>3990</v>
      </c>
      <c r="N654" s="13" t="s">
        <v>993</v>
      </c>
      <c r="O654" s="9">
        <v>7950</v>
      </c>
      <c r="P654" s="13" t="s">
        <v>994</v>
      </c>
    </row>
    <row r="655" spans="1:16" x14ac:dyDescent="0.25">
      <c r="C655" s="3"/>
      <c r="F655" s="8"/>
      <c r="G655" s="3"/>
    </row>
    <row r="656" spans="1:16" x14ac:dyDescent="0.25">
      <c r="A656" s="26" t="s">
        <v>661</v>
      </c>
      <c r="B656" s="26"/>
      <c r="C656" s="26"/>
      <c r="D656" s="26"/>
      <c r="E656" s="26"/>
      <c r="F656" s="26"/>
      <c r="G656" s="26"/>
      <c r="H656" s="26"/>
    </row>
    <row r="657" spans="1:16" x14ac:dyDescent="0.25">
      <c r="C657" s="3"/>
      <c r="E657" t="s">
        <v>11</v>
      </c>
      <c r="F657" s="2">
        <v>6000</v>
      </c>
      <c r="G657" s="3"/>
    </row>
    <row r="658" spans="1:16" ht="30" x14ac:dyDescent="0.25">
      <c r="A658" s="4" t="s">
        <v>12</v>
      </c>
      <c r="B658" s="4" t="s">
        <v>13</v>
      </c>
      <c r="C658" s="4" t="s">
        <v>14</v>
      </c>
      <c r="D658" s="4" t="s">
        <v>15</v>
      </c>
      <c r="E658" s="4" t="s">
        <v>16</v>
      </c>
      <c r="F658" s="4" t="s">
        <v>17</v>
      </c>
      <c r="G658" s="4" t="s">
        <v>18</v>
      </c>
      <c r="H658" s="4" t="s">
        <v>19</v>
      </c>
      <c r="I658" s="19" t="s">
        <v>1108</v>
      </c>
      <c r="J658" s="19"/>
    </row>
    <row r="659" spans="1:16" x14ac:dyDescent="0.25">
      <c r="A659" s="4" t="s">
        <v>662</v>
      </c>
      <c r="B659" s="4" t="s">
        <v>28</v>
      </c>
      <c r="C659" s="5">
        <v>2520</v>
      </c>
      <c r="D659" s="4" t="s">
        <v>26</v>
      </c>
      <c r="E659" s="4" t="s">
        <v>663</v>
      </c>
      <c r="F659" s="6">
        <v>300</v>
      </c>
      <c r="G659" s="5">
        <v>756000</v>
      </c>
      <c r="H659" s="4" t="s">
        <v>663</v>
      </c>
      <c r="I659" s="21">
        <f t="shared" ref="I659:I664" si="56">+(K659+M659+O659)/3</f>
        <v>4055.6666666666665</v>
      </c>
      <c r="J659" s="21"/>
      <c r="K659" s="9">
        <v>3250</v>
      </c>
      <c r="L659" s="13" t="s">
        <v>998</v>
      </c>
      <c r="M659" s="9">
        <v>4750</v>
      </c>
      <c r="N659" s="13" t="s">
        <v>999</v>
      </c>
      <c r="O659" s="9">
        <v>4167</v>
      </c>
      <c r="P659" s="13" t="s">
        <v>1000</v>
      </c>
    </row>
    <row r="660" spans="1:16" x14ac:dyDescent="0.25">
      <c r="A660" s="4" t="s">
        <v>662</v>
      </c>
      <c r="B660" s="4" t="s">
        <v>28</v>
      </c>
      <c r="C660" s="5">
        <v>2549</v>
      </c>
      <c r="D660" s="4" t="s">
        <v>29</v>
      </c>
      <c r="E660" s="4" t="s">
        <v>235</v>
      </c>
      <c r="F660" s="6">
        <v>6000</v>
      </c>
      <c r="G660" s="5">
        <v>15294000</v>
      </c>
      <c r="H660" s="4" t="s">
        <v>664</v>
      </c>
      <c r="I660" s="21">
        <f t="shared" si="56"/>
        <v>4055.6666666666665</v>
      </c>
      <c r="J660" s="21"/>
      <c r="K660" s="9">
        <v>3250</v>
      </c>
      <c r="L660" s="13" t="s">
        <v>998</v>
      </c>
      <c r="M660" s="9">
        <v>4750</v>
      </c>
      <c r="N660" s="13" t="s">
        <v>999</v>
      </c>
      <c r="O660" s="9">
        <v>4167</v>
      </c>
      <c r="P660" s="13" t="s">
        <v>1000</v>
      </c>
    </row>
    <row r="661" spans="1:16" x14ac:dyDescent="0.25">
      <c r="A661" s="4" t="s">
        <v>662</v>
      </c>
      <c r="B661" s="4" t="s">
        <v>28</v>
      </c>
      <c r="C661" s="5">
        <v>4992</v>
      </c>
      <c r="D661" s="4" t="s">
        <v>22</v>
      </c>
      <c r="E661" s="4" t="s">
        <v>241</v>
      </c>
      <c r="F661" s="6">
        <v>6000</v>
      </c>
      <c r="G661" s="5">
        <v>29952000</v>
      </c>
      <c r="H661" s="4" t="s">
        <v>660</v>
      </c>
      <c r="I661" s="21">
        <f t="shared" si="56"/>
        <v>5956.666666666667</v>
      </c>
      <c r="J661" s="21"/>
      <c r="K661" s="9">
        <v>4000</v>
      </c>
      <c r="L661" s="13" t="s">
        <v>993</v>
      </c>
      <c r="M661" s="9">
        <v>7150</v>
      </c>
      <c r="N661" s="13" t="s">
        <v>1001</v>
      </c>
      <c r="O661" s="9">
        <v>6720</v>
      </c>
      <c r="P661" s="13" t="s">
        <v>1002</v>
      </c>
    </row>
    <row r="662" spans="1:16" x14ac:dyDescent="0.25">
      <c r="A662" s="4" t="s">
        <v>662</v>
      </c>
      <c r="B662" s="4" t="s">
        <v>32</v>
      </c>
      <c r="C662" s="5">
        <v>6030</v>
      </c>
      <c r="D662" s="4" t="s">
        <v>29</v>
      </c>
      <c r="E662" s="4" t="s">
        <v>241</v>
      </c>
      <c r="F662" s="6">
        <v>6000</v>
      </c>
      <c r="G662" s="5">
        <v>36180000</v>
      </c>
      <c r="H662" s="4" t="s">
        <v>665</v>
      </c>
      <c r="I662" s="21">
        <f t="shared" si="56"/>
        <v>7774.666666666667</v>
      </c>
      <c r="J662" s="21"/>
      <c r="K662" s="9">
        <v>8990</v>
      </c>
      <c r="L662" s="13" t="s">
        <v>1003</v>
      </c>
      <c r="M662" s="9">
        <v>6900</v>
      </c>
      <c r="N662" s="13" t="s">
        <v>997</v>
      </c>
      <c r="O662" s="9">
        <v>7434</v>
      </c>
      <c r="P662" s="13" t="s">
        <v>1004</v>
      </c>
    </row>
    <row r="663" spans="1:16" x14ac:dyDescent="0.25">
      <c r="A663" s="4" t="s">
        <v>662</v>
      </c>
      <c r="B663" s="4" t="s">
        <v>25</v>
      </c>
      <c r="C663" s="5">
        <v>6642</v>
      </c>
      <c r="D663" s="4" t="s">
        <v>22</v>
      </c>
      <c r="E663" s="4" t="s">
        <v>256</v>
      </c>
      <c r="F663" s="6">
        <v>6000</v>
      </c>
      <c r="G663" s="5">
        <v>39852000</v>
      </c>
      <c r="H663" s="4" t="s">
        <v>666</v>
      </c>
      <c r="I663" s="21">
        <f t="shared" si="56"/>
        <v>5956.666666666667</v>
      </c>
      <c r="J663" s="21"/>
      <c r="K663" s="9">
        <v>4000</v>
      </c>
      <c r="L663" s="13" t="s">
        <v>993</v>
      </c>
      <c r="M663" s="9">
        <v>7150</v>
      </c>
      <c r="N663" s="13" t="s">
        <v>1001</v>
      </c>
      <c r="O663" s="9">
        <v>6720</v>
      </c>
      <c r="P663" s="13" t="s">
        <v>1002</v>
      </c>
    </row>
    <row r="664" spans="1:16" ht="51.75" customHeight="1" x14ac:dyDescent="0.25">
      <c r="A664" s="4" t="s">
        <v>662</v>
      </c>
      <c r="B664" s="4" t="s">
        <v>25</v>
      </c>
      <c r="C664" s="5">
        <v>7290</v>
      </c>
      <c r="D664" s="4" t="s">
        <v>29</v>
      </c>
      <c r="E664" s="4" t="s">
        <v>235</v>
      </c>
      <c r="F664" s="6">
        <v>6000</v>
      </c>
      <c r="G664" s="5">
        <v>43740000</v>
      </c>
      <c r="H664" s="7" t="s">
        <v>667</v>
      </c>
      <c r="I664" s="21">
        <f t="shared" si="56"/>
        <v>7774.666666666667</v>
      </c>
      <c r="J664" s="21"/>
      <c r="K664" s="9">
        <v>8990</v>
      </c>
      <c r="L664" s="13" t="s">
        <v>1003</v>
      </c>
      <c r="M664" s="9">
        <v>6900</v>
      </c>
      <c r="N664" s="13" t="s">
        <v>997</v>
      </c>
      <c r="O664" s="9">
        <v>7434</v>
      </c>
      <c r="P664" s="13" t="s">
        <v>1004</v>
      </c>
    </row>
    <row r="665" spans="1:16" x14ac:dyDescent="0.25">
      <c r="C665" s="3"/>
      <c r="F665" s="8"/>
      <c r="G665" s="3"/>
    </row>
    <row r="666" spans="1:16" x14ac:dyDescent="0.25">
      <c r="A666" s="26" t="s">
        <v>668</v>
      </c>
      <c r="B666" s="26"/>
      <c r="C666" s="26"/>
      <c r="D666" s="26"/>
      <c r="E666" s="26"/>
      <c r="F666" s="26"/>
      <c r="G666" s="26"/>
      <c r="H666" s="26"/>
    </row>
    <row r="667" spans="1:16" x14ac:dyDescent="0.25">
      <c r="C667" s="3"/>
      <c r="E667" t="s">
        <v>11</v>
      </c>
      <c r="F667" s="2">
        <v>1500</v>
      </c>
      <c r="G667" s="3"/>
    </row>
    <row r="668" spans="1:16" ht="30" x14ac:dyDescent="0.25">
      <c r="A668" s="4" t="s">
        <v>12</v>
      </c>
      <c r="B668" s="4" t="s">
        <v>13</v>
      </c>
      <c r="C668" s="4" t="s">
        <v>14</v>
      </c>
      <c r="D668" s="4" t="s">
        <v>15</v>
      </c>
      <c r="E668" s="4" t="s">
        <v>16</v>
      </c>
      <c r="F668" s="4" t="s">
        <v>17</v>
      </c>
      <c r="G668" s="4" t="s">
        <v>18</v>
      </c>
      <c r="H668" s="4" t="s">
        <v>19</v>
      </c>
      <c r="I668" s="19" t="s">
        <v>1108</v>
      </c>
      <c r="J668" s="19"/>
    </row>
    <row r="669" spans="1:16" x14ac:dyDescent="0.25">
      <c r="A669" s="4" t="s">
        <v>669</v>
      </c>
      <c r="B669" s="4" t="s">
        <v>25</v>
      </c>
      <c r="C669" s="5">
        <v>290</v>
      </c>
      <c r="D669" s="4" t="s">
        <v>22</v>
      </c>
      <c r="E669" s="4" t="s">
        <v>134</v>
      </c>
      <c r="F669" s="6">
        <v>1500</v>
      </c>
      <c r="G669" s="5">
        <v>435000</v>
      </c>
      <c r="H669" s="4" t="s">
        <v>670</v>
      </c>
      <c r="I669" s="21">
        <f t="shared" ref="I669:I678" si="57">+(K669+M669+O669)/3</f>
        <v>675.02</v>
      </c>
      <c r="J669" s="21"/>
      <c r="K669" s="9">
        <v>693.06</v>
      </c>
      <c r="L669" s="13" t="s">
        <v>1005</v>
      </c>
      <c r="M669" s="9">
        <v>1032</v>
      </c>
      <c r="N669" s="13" t="s">
        <v>1006</v>
      </c>
      <c r="O669" s="9">
        <v>300</v>
      </c>
      <c r="P669" s="13" t="s">
        <v>1007</v>
      </c>
    </row>
    <row r="670" spans="1:16" x14ac:dyDescent="0.25">
      <c r="A670" s="4" t="s">
        <v>669</v>
      </c>
      <c r="B670" s="4" t="s">
        <v>28</v>
      </c>
      <c r="C670" s="5">
        <v>326</v>
      </c>
      <c r="D670" s="4" t="s">
        <v>29</v>
      </c>
      <c r="E670" s="4" t="s">
        <v>23</v>
      </c>
      <c r="F670" s="6">
        <v>1500</v>
      </c>
      <c r="G670" s="5">
        <v>489000</v>
      </c>
      <c r="H670" s="4" t="s">
        <v>671</v>
      </c>
      <c r="I670" s="21">
        <f t="shared" si="57"/>
        <v>733.33333333333337</v>
      </c>
      <c r="J670" s="21"/>
      <c r="K670" s="9">
        <v>550</v>
      </c>
      <c r="L670" s="13" t="s">
        <v>1008</v>
      </c>
      <c r="M670" s="9">
        <v>1150</v>
      </c>
      <c r="N670" s="13" t="s">
        <v>1009</v>
      </c>
      <c r="O670" s="9">
        <v>500</v>
      </c>
      <c r="P670" s="13" t="s">
        <v>1010</v>
      </c>
    </row>
    <row r="671" spans="1:16" x14ac:dyDescent="0.25">
      <c r="A671" s="4" t="s">
        <v>669</v>
      </c>
      <c r="B671" s="4" t="s">
        <v>28</v>
      </c>
      <c r="C671" s="5">
        <v>460.61</v>
      </c>
      <c r="D671" s="4" t="s">
        <v>26</v>
      </c>
      <c r="E671" s="4" t="s">
        <v>672</v>
      </c>
      <c r="F671" s="6">
        <v>100</v>
      </c>
      <c r="G671" s="5">
        <v>46061</v>
      </c>
      <c r="H671" s="4" t="s">
        <v>672</v>
      </c>
      <c r="I671" s="21">
        <f t="shared" si="57"/>
        <v>804.19999999999993</v>
      </c>
      <c r="J671" s="21"/>
      <c r="K671" s="9">
        <v>570.6</v>
      </c>
      <c r="L671" s="13" t="s">
        <v>1011</v>
      </c>
      <c r="M671" s="9">
        <v>1032</v>
      </c>
      <c r="N671" s="13" t="s">
        <v>1012</v>
      </c>
      <c r="O671" s="9">
        <v>810</v>
      </c>
      <c r="P671" s="13" t="s">
        <v>1013</v>
      </c>
    </row>
    <row r="672" spans="1:16" x14ac:dyDescent="0.25">
      <c r="A672" s="4" t="s">
        <v>669</v>
      </c>
      <c r="B672" s="4" t="s">
        <v>25</v>
      </c>
      <c r="C672" s="5">
        <v>476</v>
      </c>
      <c r="D672" s="4" t="s">
        <v>29</v>
      </c>
      <c r="E672" s="4" t="s">
        <v>23</v>
      </c>
      <c r="F672" s="6">
        <v>1500</v>
      </c>
      <c r="G672" s="5">
        <v>714000</v>
      </c>
      <c r="H672" s="4" t="s">
        <v>673</v>
      </c>
      <c r="I672" s="21">
        <f t="shared" si="57"/>
        <v>804.19999999999993</v>
      </c>
      <c r="J672" s="21"/>
      <c r="K672" s="9">
        <v>570.6</v>
      </c>
      <c r="L672" s="13" t="s">
        <v>1011</v>
      </c>
      <c r="M672" s="9">
        <v>1032</v>
      </c>
      <c r="N672" s="13" t="s">
        <v>1012</v>
      </c>
      <c r="O672" s="9">
        <v>810</v>
      </c>
      <c r="P672" s="13" t="s">
        <v>1013</v>
      </c>
    </row>
    <row r="673" spans="1:16" x14ac:dyDescent="0.25">
      <c r="A673" s="4" t="s">
        <v>669</v>
      </c>
      <c r="B673" s="4" t="s">
        <v>28</v>
      </c>
      <c r="C673" s="5">
        <v>550</v>
      </c>
      <c r="D673" s="4" t="s">
        <v>22</v>
      </c>
      <c r="E673" s="4" t="s">
        <v>674</v>
      </c>
      <c r="F673" s="6">
        <v>1500</v>
      </c>
      <c r="G673" s="5">
        <v>825000</v>
      </c>
      <c r="H673" s="4" t="s">
        <v>675</v>
      </c>
      <c r="I673" s="21">
        <f t="shared" si="57"/>
        <v>804.19999999999993</v>
      </c>
      <c r="J673" s="21"/>
      <c r="K673" s="9">
        <v>570.6</v>
      </c>
      <c r="L673" s="13" t="s">
        <v>1011</v>
      </c>
      <c r="M673" s="9">
        <v>1032</v>
      </c>
      <c r="N673" s="13" t="s">
        <v>1012</v>
      </c>
      <c r="O673" s="9">
        <v>810</v>
      </c>
      <c r="P673" s="13" t="s">
        <v>1013</v>
      </c>
    </row>
    <row r="674" spans="1:16" ht="90" x14ac:dyDescent="0.25">
      <c r="A674" s="4" t="s">
        <v>669</v>
      </c>
      <c r="B674" s="4" t="s">
        <v>32</v>
      </c>
      <c r="C674" s="5">
        <v>999</v>
      </c>
      <c r="D674" s="4" t="s">
        <v>29</v>
      </c>
      <c r="E674" s="4" t="s">
        <v>23</v>
      </c>
      <c r="F674" s="6">
        <v>1500</v>
      </c>
      <c r="G674" s="5">
        <v>1498500</v>
      </c>
      <c r="H674" s="7" t="s">
        <v>676</v>
      </c>
      <c r="I674" s="21">
        <f t="shared" si="57"/>
        <v>2625</v>
      </c>
      <c r="J674" s="21"/>
      <c r="K674" s="9">
        <v>2600</v>
      </c>
      <c r="L674" s="13" t="s">
        <v>1014</v>
      </c>
      <c r="M674" s="9">
        <v>4075</v>
      </c>
      <c r="N674" s="13" t="s">
        <v>1015</v>
      </c>
      <c r="O674" s="9">
        <v>1200</v>
      </c>
      <c r="P674" s="13" t="s">
        <v>1016</v>
      </c>
    </row>
    <row r="675" spans="1:16" ht="75" x14ac:dyDescent="0.25">
      <c r="A675" s="4" t="s">
        <v>669</v>
      </c>
      <c r="B675" s="4" t="s">
        <v>25</v>
      </c>
      <c r="C675" s="5">
        <v>1200.8499999999999</v>
      </c>
      <c r="D675" s="4" t="s">
        <v>26</v>
      </c>
      <c r="E675" s="7" t="s">
        <v>677</v>
      </c>
      <c r="F675" s="6">
        <v>50</v>
      </c>
      <c r="G675" s="5">
        <v>60042.5</v>
      </c>
      <c r="H675" s="7" t="s">
        <v>677</v>
      </c>
      <c r="I675" s="21">
        <f t="shared" si="57"/>
        <v>733.33333333333337</v>
      </c>
      <c r="J675" s="21"/>
      <c r="K675" s="9">
        <v>550</v>
      </c>
      <c r="L675" s="13" t="s">
        <v>1008</v>
      </c>
      <c r="M675" s="9">
        <v>1150</v>
      </c>
      <c r="N675" s="13" t="s">
        <v>1009</v>
      </c>
      <c r="O675" s="9">
        <v>500</v>
      </c>
      <c r="P675" s="13" t="s">
        <v>1010</v>
      </c>
    </row>
    <row r="676" spans="1:16" ht="75" x14ac:dyDescent="0.25">
      <c r="A676" s="4" t="s">
        <v>669</v>
      </c>
      <c r="B676" s="4" t="s">
        <v>21</v>
      </c>
      <c r="C676" s="5">
        <v>1405</v>
      </c>
      <c r="D676" s="4" t="s">
        <v>29</v>
      </c>
      <c r="E676" s="4" t="s">
        <v>23</v>
      </c>
      <c r="F676" s="6">
        <v>1500</v>
      </c>
      <c r="G676" s="5">
        <v>2107500</v>
      </c>
      <c r="H676" s="7" t="s">
        <v>678</v>
      </c>
      <c r="I676" s="21">
        <f t="shared" si="57"/>
        <v>2625</v>
      </c>
      <c r="J676" s="21"/>
      <c r="K676" s="9">
        <v>2600</v>
      </c>
      <c r="L676" s="13" t="s">
        <v>1014</v>
      </c>
      <c r="M676" s="9">
        <v>4075</v>
      </c>
      <c r="N676" s="13" t="s">
        <v>1015</v>
      </c>
      <c r="O676" s="9">
        <v>1200</v>
      </c>
      <c r="P676" s="13" t="s">
        <v>1016</v>
      </c>
    </row>
    <row r="677" spans="1:16" ht="75" x14ac:dyDescent="0.25">
      <c r="A677" s="4" t="s">
        <v>669</v>
      </c>
      <c r="B677" s="4" t="s">
        <v>32</v>
      </c>
      <c r="C677" s="5">
        <v>3420.94</v>
      </c>
      <c r="D677" s="4" t="s">
        <v>26</v>
      </c>
      <c r="E677" s="7" t="s">
        <v>679</v>
      </c>
      <c r="F677" s="6">
        <v>20</v>
      </c>
      <c r="G677" s="5">
        <v>68418.8</v>
      </c>
      <c r="H677" s="7" t="s">
        <v>679</v>
      </c>
      <c r="I677" s="21">
        <f t="shared" si="57"/>
        <v>2625</v>
      </c>
      <c r="J677" s="21"/>
      <c r="K677" s="9">
        <v>2600</v>
      </c>
      <c r="L677" s="13" t="s">
        <v>1014</v>
      </c>
      <c r="M677" s="9">
        <v>4075</v>
      </c>
      <c r="N677" s="13" t="s">
        <v>1015</v>
      </c>
      <c r="O677" s="9">
        <v>1200</v>
      </c>
      <c r="P677" s="13" t="s">
        <v>1016</v>
      </c>
    </row>
    <row r="678" spans="1:16" x14ac:dyDescent="0.25">
      <c r="A678" s="4" t="s">
        <v>669</v>
      </c>
      <c r="B678" s="4" t="s">
        <v>28</v>
      </c>
      <c r="C678" s="5">
        <v>6148.5</v>
      </c>
      <c r="D678" s="4" t="s">
        <v>59</v>
      </c>
      <c r="E678" s="4" t="s">
        <v>134</v>
      </c>
      <c r="F678" s="6">
        <v>1200</v>
      </c>
      <c r="G678" s="5">
        <v>7378200</v>
      </c>
      <c r="H678" s="4" t="s">
        <v>680</v>
      </c>
      <c r="I678" s="21">
        <f t="shared" si="57"/>
        <v>4870.333333333333</v>
      </c>
      <c r="J678" s="21"/>
      <c r="K678" s="9">
        <v>4620</v>
      </c>
      <c r="L678" s="13" t="s">
        <v>1157</v>
      </c>
      <c r="M678" s="9">
        <v>4075</v>
      </c>
      <c r="N678" s="13" t="s">
        <v>1015</v>
      </c>
      <c r="O678" s="9">
        <v>5916</v>
      </c>
      <c r="P678" s="13" t="s">
        <v>1158</v>
      </c>
    </row>
    <row r="679" spans="1:16" x14ac:dyDescent="0.25">
      <c r="C679" s="3"/>
      <c r="F679" s="8"/>
      <c r="G679" s="3"/>
    </row>
    <row r="680" spans="1:16" x14ac:dyDescent="0.25">
      <c r="A680" s="26" t="s">
        <v>681</v>
      </c>
      <c r="B680" s="26"/>
      <c r="C680" s="26"/>
      <c r="D680" s="26"/>
      <c r="E680" s="26"/>
      <c r="F680" s="26"/>
      <c r="G680" s="26"/>
      <c r="H680" s="26"/>
    </row>
    <row r="681" spans="1:16" x14ac:dyDescent="0.25">
      <c r="C681" s="3"/>
      <c r="E681" t="s">
        <v>11</v>
      </c>
      <c r="F681" s="2">
        <v>10000</v>
      </c>
      <c r="G681" s="3"/>
    </row>
    <row r="682" spans="1:16" ht="30" x14ac:dyDescent="0.25">
      <c r="A682" s="4" t="s">
        <v>12</v>
      </c>
      <c r="B682" s="4" t="s">
        <v>13</v>
      </c>
      <c r="C682" s="4" t="s">
        <v>14</v>
      </c>
      <c r="D682" s="4" t="s">
        <v>15</v>
      </c>
      <c r="E682" s="4" t="s">
        <v>16</v>
      </c>
      <c r="F682" s="4" t="s">
        <v>17</v>
      </c>
      <c r="G682" s="4" t="s">
        <v>18</v>
      </c>
      <c r="H682" s="4" t="s">
        <v>19</v>
      </c>
      <c r="I682" s="19" t="s">
        <v>1108</v>
      </c>
      <c r="J682" s="19"/>
    </row>
    <row r="683" spans="1:16" x14ac:dyDescent="0.25">
      <c r="A683" s="4" t="s">
        <v>682</v>
      </c>
      <c r="B683" s="4" t="s">
        <v>28</v>
      </c>
      <c r="C683" s="5">
        <v>75</v>
      </c>
      <c r="D683" s="4" t="s">
        <v>22</v>
      </c>
      <c r="E683" s="4" t="s">
        <v>102</v>
      </c>
      <c r="F683" s="6">
        <v>10000</v>
      </c>
      <c r="G683" s="5">
        <v>750000</v>
      </c>
      <c r="H683" s="4" t="s">
        <v>683</v>
      </c>
      <c r="I683" s="21">
        <f t="shared" ref="I683:I690" si="58">+(K683+M683+O683)/3</f>
        <v>195.1</v>
      </c>
      <c r="J683" s="21"/>
      <c r="K683" s="9">
        <v>146.88999999999999</v>
      </c>
      <c r="L683" s="13" t="s">
        <v>1017</v>
      </c>
      <c r="M683" s="9">
        <v>116.54</v>
      </c>
      <c r="N683" s="13" t="s">
        <v>1018</v>
      </c>
      <c r="O683" s="9">
        <v>321.87</v>
      </c>
      <c r="P683" s="13" t="s">
        <v>1019</v>
      </c>
    </row>
    <row r="684" spans="1:16" x14ac:dyDescent="0.25">
      <c r="A684" s="4" t="s">
        <v>682</v>
      </c>
      <c r="B684" s="4" t="s">
        <v>28</v>
      </c>
      <c r="C684" s="5">
        <v>85</v>
      </c>
      <c r="D684" s="4" t="s">
        <v>29</v>
      </c>
      <c r="E684" s="4" t="s">
        <v>674</v>
      </c>
      <c r="F684" s="6">
        <v>10000</v>
      </c>
      <c r="G684" s="5">
        <v>850000</v>
      </c>
      <c r="H684" s="4" t="s">
        <v>684</v>
      </c>
      <c r="I684" s="21">
        <f t="shared" si="58"/>
        <v>195.1</v>
      </c>
      <c r="J684" s="21"/>
      <c r="K684" s="9">
        <v>146.88999999999999</v>
      </c>
      <c r="L684" s="13" t="s">
        <v>1017</v>
      </c>
      <c r="M684" s="9">
        <v>116.54</v>
      </c>
      <c r="N684" s="13" t="s">
        <v>1018</v>
      </c>
      <c r="O684" s="9">
        <v>321.87</v>
      </c>
      <c r="P684" s="13" t="s">
        <v>1019</v>
      </c>
    </row>
    <row r="685" spans="1:16" x14ac:dyDescent="0.25">
      <c r="A685" s="4" t="s">
        <v>682</v>
      </c>
      <c r="B685" s="4" t="s">
        <v>25</v>
      </c>
      <c r="C685" s="5">
        <v>90</v>
      </c>
      <c r="D685" s="4" t="s">
        <v>29</v>
      </c>
      <c r="E685" s="4" t="s">
        <v>674</v>
      </c>
      <c r="F685" s="6">
        <v>10000</v>
      </c>
      <c r="G685" s="5">
        <v>900000</v>
      </c>
      <c r="H685" s="4" t="s">
        <v>685</v>
      </c>
      <c r="I685" s="21">
        <f t="shared" si="58"/>
        <v>195.1</v>
      </c>
      <c r="J685" s="21"/>
      <c r="K685" s="9">
        <v>146.88999999999999</v>
      </c>
      <c r="L685" s="13" t="s">
        <v>1017</v>
      </c>
      <c r="M685" s="9">
        <v>116.54</v>
      </c>
      <c r="N685" s="13" t="s">
        <v>1018</v>
      </c>
      <c r="O685" s="9">
        <v>321.87</v>
      </c>
      <c r="P685" s="13" t="s">
        <v>1019</v>
      </c>
    </row>
    <row r="686" spans="1:16" ht="60" x14ac:dyDescent="0.25">
      <c r="A686" s="4" t="s">
        <v>682</v>
      </c>
      <c r="B686" s="4" t="s">
        <v>28</v>
      </c>
      <c r="C686" s="5">
        <v>94.21</v>
      </c>
      <c r="D686" s="4" t="s">
        <v>26</v>
      </c>
      <c r="E686" s="7" t="s">
        <v>686</v>
      </c>
      <c r="F686" s="6">
        <v>500</v>
      </c>
      <c r="G686" s="5">
        <v>47105</v>
      </c>
      <c r="H686" s="7" t="s">
        <v>686</v>
      </c>
      <c r="I686" s="21">
        <f t="shared" si="58"/>
        <v>195.1</v>
      </c>
      <c r="J686" s="21"/>
      <c r="K686" s="9">
        <v>146.88999999999999</v>
      </c>
      <c r="L686" s="13" t="s">
        <v>1017</v>
      </c>
      <c r="M686" s="9">
        <v>116.54</v>
      </c>
      <c r="N686" s="13" t="s">
        <v>1018</v>
      </c>
      <c r="O686" s="9">
        <v>321.87</v>
      </c>
      <c r="P686" s="13" t="s">
        <v>1019</v>
      </c>
    </row>
    <row r="687" spans="1:16" x14ac:dyDescent="0.25">
      <c r="A687" s="4" t="s">
        <v>682</v>
      </c>
      <c r="B687" s="4" t="s">
        <v>25</v>
      </c>
      <c r="C687" s="5">
        <v>101.82</v>
      </c>
      <c r="D687" s="4" t="s">
        <v>26</v>
      </c>
      <c r="E687" s="4" t="s">
        <v>687</v>
      </c>
      <c r="F687" s="6">
        <v>300</v>
      </c>
      <c r="G687" s="5">
        <v>30546</v>
      </c>
      <c r="H687" s="4" t="s">
        <v>687</v>
      </c>
      <c r="I687" s="21">
        <f t="shared" si="58"/>
        <v>195.1</v>
      </c>
      <c r="J687" s="21"/>
      <c r="K687" s="9">
        <v>146.88999999999999</v>
      </c>
      <c r="L687" s="13" t="s">
        <v>1017</v>
      </c>
      <c r="M687" s="9">
        <v>116.54</v>
      </c>
      <c r="N687" s="13" t="s">
        <v>1018</v>
      </c>
      <c r="O687" s="9">
        <v>321.87</v>
      </c>
      <c r="P687" s="13" t="s">
        <v>1019</v>
      </c>
    </row>
    <row r="688" spans="1:16" x14ac:dyDescent="0.25">
      <c r="A688" s="4" t="s">
        <v>682</v>
      </c>
      <c r="B688" s="4" t="s">
        <v>32</v>
      </c>
      <c r="C688" s="5">
        <v>160</v>
      </c>
      <c r="D688" s="4" t="s">
        <v>29</v>
      </c>
      <c r="E688" s="4" t="s">
        <v>102</v>
      </c>
      <c r="F688" s="6">
        <v>10000</v>
      </c>
      <c r="G688" s="5">
        <v>1600000</v>
      </c>
      <c r="H688" s="4" t="s">
        <v>688</v>
      </c>
      <c r="I688" s="21">
        <f t="shared" si="58"/>
        <v>195.1</v>
      </c>
      <c r="J688" s="21"/>
      <c r="K688" s="9">
        <v>146.88999999999999</v>
      </c>
      <c r="L688" s="13" t="s">
        <v>1017</v>
      </c>
      <c r="M688" s="9">
        <v>116.54</v>
      </c>
      <c r="N688" s="13" t="s">
        <v>1018</v>
      </c>
      <c r="O688" s="9">
        <v>321.87</v>
      </c>
      <c r="P688" s="13" t="s">
        <v>1019</v>
      </c>
    </row>
    <row r="689" spans="1:16" ht="60" x14ac:dyDescent="0.25">
      <c r="A689" s="4" t="s">
        <v>682</v>
      </c>
      <c r="B689" s="4" t="s">
        <v>21</v>
      </c>
      <c r="C689" s="5">
        <v>210</v>
      </c>
      <c r="D689" s="4" t="s">
        <v>29</v>
      </c>
      <c r="E689" s="4" t="s">
        <v>689</v>
      </c>
      <c r="F689" s="6">
        <v>10000</v>
      </c>
      <c r="G689" s="5">
        <v>2100000</v>
      </c>
      <c r="H689" s="7" t="s">
        <v>690</v>
      </c>
      <c r="I689" s="21">
        <f t="shared" si="58"/>
        <v>195.1</v>
      </c>
      <c r="J689" s="21"/>
      <c r="K689" s="9">
        <v>146.88999999999999</v>
      </c>
      <c r="L689" s="13" t="s">
        <v>1017</v>
      </c>
      <c r="M689" s="9">
        <v>116.54</v>
      </c>
      <c r="N689" s="13" t="s">
        <v>1018</v>
      </c>
      <c r="O689" s="9">
        <v>321.87</v>
      </c>
      <c r="P689" s="13" t="s">
        <v>1019</v>
      </c>
    </row>
    <row r="690" spans="1:16" x14ac:dyDescent="0.25">
      <c r="A690" s="4" t="s">
        <v>682</v>
      </c>
      <c r="B690" s="4" t="s">
        <v>28</v>
      </c>
      <c r="C690" s="5">
        <v>288</v>
      </c>
      <c r="D690" s="4" t="s">
        <v>59</v>
      </c>
      <c r="E690" s="4" t="s">
        <v>134</v>
      </c>
      <c r="F690" s="6">
        <v>8000</v>
      </c>
      <c r="G690" s="5">
        <v>2304000</v>
      </c>
      <c r="H690" s="4" t="s">
        <v>691</v>
      </c>
      <c r="I690" s="21">
        <f t="shared" si="58"/>
        <v>195.1</v>
      </c>
      <c r="J690" s="21"/>
      <c r="K690" s="9">
        <v>146.88999999999999</v>
      </c>
      <c r="L690" s="13" t="s">
        <v>1017</v>
      </c>
      <c r="M690" s="9">
        <v>116.54</v>
      </c>
      <c r="N690" s="13" t="s">
        <v>1018</v>
      </c>
      <c r="O690" s="9">
        <v>321.87</v>
      </c>
      <c r="P690" s="13" t="s">
        <v>1019</v>
      </c>
    </row>
    <row r="691" spans="1:16" x14ac:dyDescent="0.25">
      <c r="C691" s="3"/>
      <c r="F691" s="8"/>
      <c r="G691" s="3"/>
    </row>
    <row r="692" spans="1:16" x14ac:dyDescent="0.25">
      <c r="A692" s="26" t="s">
        <v>692</v>
      </c>
      <c r="B692" s="26"/>
      <c r="C692" s="26"/>
      <c r="D692" s="26"/>
      <c r="E692" s="26"/>
      <c r="F692" s="26"/>
      <c r="G692" s="26"/>
      <c r="H692" s="26"/>
    </row>
    <row r="693" spans="1:16" x14ac:dyDescent="0.25">
      <c r="C693" s="3"/>
      <c r="E693" t="s">
        <v>11</v>
      </c>
      <c r="F693" s="2">
        <v>50000</v>
      </c>
      <c r="G693" s="3"/>
    </row>
    <row r="694" spans="1:16" ht="30" x14ac:dyDescent="0.25">
      <c r="A694" s="4" t="s">
        <v>12</v>
      </c>
      <c r="B694" s="4" t="s">
        <v>13</v>
      </c>
      <c r="C694" s="4" t="s">
        <v>14</v>
      </c>
      <c r="D694" s="4" t="s">
        <v>15</v>
      </c>
      <c r="E694" s="4" t="s">
        <v>16</v>
      </c>
      <c r="F694" s="4" t="s">
        <v>17</v>
      </c>
      <c r="G694" s="4" t="s">
        <v>18</v>
      </c>
      <c r="H694" s="4" t="s">
        <v>19</v>
      </c>
      <c r="I694" s="19" t="s">
        <v>1108</v>
      </c>
      <c r="J694" s="19"/>
    </row>
    <row r="695" spans="1:16" x14ac:dyDescent="0.25">
      <c r="A695" s="4" t="s">
        <v>693</v>
      </c>
      <c r="B695" s="4" t="s">
        <v>28</v>
      </c>
      <c r="C695" s="5">
        <v>67</v>
      </c>
      <c r="D695" s="4" t="s">
        <v>29</v>
      </c>
      <c r="E695" s="4" t="s">
        <v>327</v>
      </c>
      <c r="F695" s="6">
        <v>50000</v>
      </c>
      <c r="G695" s="5">
        <v>3350000</v>
      </c>
      <c r="H695" s="4" t="s">
        <v>326</v>
      </c>
      <c r="I695" s="21">
        <f t="shared" ref="I695:I699" si="59">+(K695+M695+O695)/3</f>
        <v>652.25</v>
      </c>
      <c r="J695" s="21"/>
      <c r="K695" s="9">
        <v>380</v>
      </c>
      <c r="L695" s="13" t="s">
        <v>868</v>
      </c>
      <c r="M695" s="9">
        <f t="shared" ref="M695:M700" si="60">1699/4</f>
        <v>424.75</v>
      </c>
      <c r="N695" s="13" t="s">
        <v>869</v>
      </c>
      <c r="O695" s="9">
        <v>1152</v>
      </c>
      <c r="P695" s="10" t="s">
        <v>870</v>
      </c>
    </row>
    <row r="696" spans="1:16" x14ac:dyDescent="0.25">
      <c r="A696" s="4" t="s">
        <v>693</v>
      </c>
      <c r="B696" s="4" t="s">
        <v>25</v>
      </c>
      <c r="C696" s="5">
        <v>74</v>
      </c>
      <c r="D696" s="4" t="s">
        <v>29</v>
      </c>
      <c r="E696" s="4" t="s">
        <v>102</v>
      </c>
      <c r="F696" s="6">
        <v>50000</v>
      </c>
      <c r="G696" s="5">
        <v>3700000</v>
      </c>
      <c r="H696" s="4" t="s">
        <v>326</v>
      </c>
      <c r="I696" s="21">
        <f t="shared" si="59"/>
        <v>652.25</v>
      </c>
      <c r="J696" s="21"/>
      <c r="K696" s="9">
        <v>380</v>
      </c>
      <c r="L696" s="13" t="s">
        <v>868</v>
      </c>
      <c r="M696" s="9">
        <f t="shared" si="60"/>
        <v>424.75</v>
      </c>
      <c r="N696" s="13" t="s">
        <v>869</v>
      </c>
      <c r="O696" s="9">
        <v>1152</v>
      </c>
      <c r="P696" s="10" t="s">
        <v>870</v>
      </c>
    </row>
    <row r="697" spans="1:16" ht="105" x14ac:dyDescent="0.25">
      <c r="A697" s="4" t="s">
        <v>693</v>
      </c>
      <c r="B697" s="4" t="s">
        <v>28</v>
      </c>
      <c r="C697" s="5">
        <v>86.33</v>
      </c>
      <c r="D697" s="4" t="s">
        <v>26</v>
      </c>
      <c r="E697" s="4" t="s">
        <v>330</v>
      </c>
      <c r="F697" s="6">
        <v>500</v>
      </c>
      <c r="G697" s="5">
        <v>43165</v>
      </c>
      <c r="H697" s="7" t="s">
        <v>694</v>
      </c>
      <c r="I697" s="21">
        <f t="shared" si="59"/>
        <v>652.25</v>
      </c>
      <c r="J697" s="21"/>
      <c r="K697" s="9">
        <v>380</v>
      </c>
      <c r="L697" s="13" t="s">
        <v>868</v>
      </c>
      <c r="M697" s="9">
        <f t="shared" si="60"/>
        <v>424.75</v>
      </c>
      <c r="N697" s="13" t="s">
        <v>869</v>
      </c>
      <c r="O697" s="9">
        <v>1152</v>
      </c>
      <c r="P697" s="10" t="s">
        <v>870</v>
      </c>
    </row>
    <row r="698" spans="1:16" x14ac:dyDescent="0.25">
      <c r="A698" s="4" t="s">
        <v>693</v>
      </c>
      <c r="B698" s="4" t="s">
        <v>32</v>
      </c>
      <c r="C698" s="5">
        <v>128</v>
      </c>
      <c r="D698" s="4" t="s">
        <v>29</v>
      </c>
      <c r="E698" s="4" t="s">
        <v>102</v>
      </c>
      <c r="F698" s="6">
        <v>50000</v>
      </c>
      <c r="G698" s="5">
        <v>6400000</v>
      </c>
      <c r="H698" s="4" t="s">
        <v>695</v>
      </c>
      <c r="I698" s="21">
        <f t="shared" si="59"/>
        <v>652.25</v>
      </c>
      <c r="J698" s="21"/>
      <c r="K698" s="9">
        <v>380</v>
      </c>
      <c r="L698" s="13" t="s">
        <v>868</v>
      </c>
      <c r="M698" s="9">
        <f t="shared" si="60"/>
        <v>424.75</v>
      </c>
      <c r="N698" s="13" t="s">
        <v>869</v>
      </c>
      <c r="O698" s="9">
        <v>1152</v>
      </c>
      <c r="P698" s="10" t="s">
        <v>870</v>
      </c>
    </row>
    <row r="699" spans="1:16" x14ac:dyDescent="0.25">
      <c r="A699" s="4" t="s">
        <v>693</v>
      </c>
      <c r="B699" s="4" t="s">
        <v>28</v>
      </c>
      <c r="C699" s="5">
        <v>288</v>
      </c>
      <c r="D699" s="4" t="s">
        <v>22</v>
      </c>
      <c r="E699" s="4" t="s">
        <v>352</v>
      </c>
      <c r="F699" s="6">
        <v>50000</v>
      </c>
      <c r="G699" s="5">
        <v>14400000</v>
      </c>
      <c r="H699" s="4" t="s">
        <v>696</v>
      </c>
      <c r="I699" s="21">
        <f t="shared" si="59"/>
        <v>652.25</v>
      </c>
      <c r="J699" s="21"/>
      <c r="K699" s="9">
        <v>380</v>
      </c>
      <c r="L699" s="13" t="s">
        <v>868</v>
      </c>
      <c r="M699" s="9">
        <f t="shared" si="60"/>
        <v>424.75</v>
      </c>
      <c r="N699" s="13" t="s">
        <v>869</v>
      </c>
      <c r="O699" s="9">
        <v>1152</v>
      </c>
      <c r="P699" s="10" t="s">
        <v>870</v>
      </c>
    </row>
    <row r="700" spans="1:16" x14ac:dyDescent="0.25">
      <c r="C700" s="3"/>
      <c r="F700" s="8"/>
      <c r="G700" s="3"/>
      <c r="K700" s="9">
        <v>380</v>
      </c>
      <c r="L700" s="13" t="s">
        <v>868</v>
      </c>
      <c r="M700" s="9">
        <f t="shared" si="60"/>
        <v>424.75</v>
      </c>
      <c r="N700" s="13" t="s">
        <v>869</v>
      </c>
      <c r="O700" s="9">
        <v>1152</v>
      </c>
      <c r="P700" s="10" t="s">
        <v>870</v>
      </c>
    </row>
    <row r="701" spans="1:16" x14ac:dyDescent="0.25">
      <c r="A701" s="26" t="s">
        <v>697</v>
      </c>
      <c r="B701" s="26"/>
      <c r="C701" s="26"/>
      <c r="D701" s="26"/>
      <c r="E701" s="26"/>
      <c r="F701" s="26"/>
      <c r="G701" s="26"/>
      <c r="H701" s="26"/>
    </row>
    <row r="702" spans="1:16" x14ac:dyDescent="0.25">
      <c r="C702" s="3"/>
      <c r="E702" t="s">
        <v>11</v>
      </c>
      <c r="F702" s="2">
        <v>2500</v>
      </c>
      <c r="G702" s="3"/>
    </row>
    <row r="703" spans="1:16" ht="30" x14ac:dyDescent="0.25">
      <c r="A703" s="4" t="s">
        <v>12</v>
      </c>
      <c r="B703" s="4" t="s">
        <v>13</v>
      </c>
      <c r="C703" s="4" t="s">
        <v>14</v>
      </c>
      <c r="D703" s="4" t="s">
        <v>15</v>
      </c>
      <c r="E703" s="4" t="s">
        <v>16</v>
      </c>
      <c r="F703" s="4" t="s">
        <v>17</v>
      </c>
      <c r="G703" s="4" t="s">
        <v>18</v>
      </c>
      <c r="H703" s="4" t="s">
        <v>19</v>
      </c>
      <c r="I703" s="19" t="s">
        <v>1108</v>
      </c>
      <c r="J703" s="19"/>
    </row>
    <row r="704" spans="1:16" x14ac:dyDescent="0.25">
      <c r="A704" s="4" t="s">
        <v>698</v>
      </c>
      <c r="B704" s="4" t="s">
        <v>28</v>
      </c>
      <c r="C704" s="5">
        <v>5500</v>
      </c>
      <c r="D704" s="4" t="s">
        <v>22</v>
      </c>
      <c r="E704" s="4" t="s">
        <v>644</v>
      </c>
      <c r="F704" s="6">
        <v>2500</v>
      </c>
      <c r="G704" s="5">
        <v>13750000</v>
      </c>
      <c r="H704" s="4" t="s">
        <v>699</v>
      </c>
      <c r="I704" s="21">
        <f t="shared" ref="I704:I713" si="61">+(K704+M704+O704)/3</f>
        <v>7321.2133333333331</v>
      </c>
      <c r="J704" s="21"/>
      <c r="K704" s="9">
        <v>7450</v>
      </c>
      <c r="L704" s="13" t="s">
        <v>1020</v>
      </c>
      <c r="M704" s="9">
        <v>7846.26</v>
      </c>
      <c r="N704" s="13" t="s">
        <v>1021</v>
      </c>
      <c r="O704" s="9">
        <v>6667.38</v>
      </c>
      <c r="P704" s="10" t="s">
        <v>1022</v>
      </c>
    </row>
    <row r="705" spans="1:16" x14ac:dyDescent="0.25">
      <c r="A705" s="4" t="s">
        <v>698</v>
      </c>
      <c r="B705" s="4" t="s">
        <v>28</v>
      </c>
      <c r="C705" s="5">
        <v>5889</v>
      </c>
      <c r="D705" s="4" t="s">
        <v>29</v>
      </c>
      <c r="E705" s="4" t="s">
        <v>526</v>
      </c>
      <c r="F705" s="6">
        <v>2500</v>
      </c>
      <c r="G705" s="5">
        <v>14722500</v>
      </c>
      <c r="H705" s="4" t="s">
        <v>700</v>
      </c>
      <c r="I705" s="21">
        <f t="shared" si="61"/>
        <v>7321.2133333333331</v>
      </c>
      <c r="J705" s="21"/>
      <c r="K705" s="9">
        <v>7450</v>
      </c>
      <c r="L705" s="13" t="s">
        <v>1020</v>
      </c>
      <c r="M705" s="9">
        <v>7846.26</v>
      </c>
      <c r="N705" s="13" t="s">
        <v>1021</v>
      </c>
      <c r="O705" s="9">
        <v>6667.38</v>
      </c>
      <c r="P705" s="10" t="s">
        <v>1022</v>
      </c>
    </row>
    <row r="706" spans="1:16" ht="90" x14ac:dyDescent="0.25">
      <c r="A706" s="4" t="s">
        <v>698</v>
      </c>
      <c r="B706" s="4" t="s">
        <v>28</v>
      </c>
      <c r="C706" s="5">
        <v>5995</v>
      </c>
      <c r="D706" s="4" t="s">
        <v>26</v>
      </c>
      <c r="E706" s="7" t="s">
        <v>701</v>
      </c>
      <c r="F706" s="6">
        <v>100</v>
      </c>
      <c r="G706" s="5">
        <v>599500</v>
      </c>
      <c r="H706" s="7" t="s">
        <v>701</v>
      </c>
      <c r="I706" s="21">
        <f t="shared" si="61"/>
        <v>7321.2133333333331</v>
      </c>
      <c r="J706" s="21"/>
      <c r="K706" s="9">
        <v>7450</v>
      </c>
      <c r="L706" s="13" t="s">
        <v>1020</v>
      </c>
      <c r="M706" s="9">
        <v>7846.26</v>
      </c>
      <c r="N706" s="13" t="s">
        <v>1021</v>
      </c>
      <c r="O706" s="9">
        <v>6667.38</v>
      </c>
      <c r="P706" s="10" t="s">
        <v>1022</v>
      </c>
    </row>
    <row r="707" spans="1:16" x14ac:dyDescent="0.25">
      <c r="A707" s="4" t="s">
        <v>698</v>
      </c>
      <c r="B707" s="4" t="s">
        <v>28</v>
      </c>
      <c r="C707" s="5">
        <v>9375</v>
      </c>
      <c r="D707" s="4" t="s">
        <v>59</v>
      </c>
      <c r="E707" s="4" t="s">
        <v>644</v>
      </c>
      <c r="F707" s="6">
        <v>2300</v>
      </c>
      <c r="G707" s="5">
        <v>21562500</v>
      </c>
      <c r="H707" s="4" t="s">
        <v>702</v>
      </c>
      <c r="I707" s="21">
        <f t="shared" si="61"/>
        <v>7321.2133333333331</v>
      </c>
      <c r="J707" s="21"/>
      <c r="K707" s="9">
        <v>7450</v>
      </c>
      <c r="L707" s="13" t="s">
        <v>1020</v>
      </c>
      <c r="M707" s="9">
        <v>7846.26</v>
      </c>
      <c r="N707" s="13" t="s">
        <v>1021</v>
      </c>
      <c r="O707" s="9">
        <v>6667.38</v>
      </c>
      <c r="P707" s="10" t="s">
        <v>1022</v>
      </c>
    </row>
    <row r="708" spans="1:16" ht="60" x14ac:dyDescent="0.25">
      <c r="A708" s="4" t="s">
        <v>698</v>
      </c>
      <c r="B708" s="4" t="s">
        <v>28</v>
      </c>
      <c r="C708" s="5">
        <v>9380</v>
      </c>
      <c r="D708" s="4" t="s">
        <v>81</v>
      </c>
      <c r="E708" s="4" t="s">
        <v>703</v>
      </c>
      <c r="F708" s="6">
        <v>2500</v>
      </c>
      <c r="G708" s="5">
        <v>23450000</v>
      </c>
      <c r="H708" s="7" t="s">
        <v>704</v>
      </c>
      <c r="I708" s="21">
        <f t="shared" si="61"/>
        <v>7321.2133333333331</v>
      </c>
      <c r="J708" s="21"/>
      <c r="K708" s="9">
        <v>7450</v>
      </c>
      <c r="L708" s="13" t="s">
        <v>1020</v>
      </c>
      <c r="M708" s="9">
        <v>7846.26</v>
      </c>
      <c r="N708" s="13" t="s">
        <v>1021</v>
      </c>
      <c r="O708" s="9">
        <v>6667.38</v>
      </c>
      <c r="P708" s="10" t="s">
        <v>1022</v>
      </c>
    </row>
    <row r="709" spans="1:16" x14ac:dyDescent="0.25">
      <c r="A709" s="4" t="s">
        <v>698</v>
      </c>
      <c r="B709" s="4" t="s">
        <v>32</v>
      </c>
      <c r="C709" s="5">
        <v>10240</v>
      </c>
      <c r="D709" s="4" t="s">
        <v>29</v>
      </c>
      <c r="E709" s="4" t="s">
        <v>526</v>
      </c>
      <c r="F709" s="6">
        <v>2500</v>
      </c>
      <c r="G709" s="5">
        <v>25600000</v>
      </c>
      <c r="H709" s="4" t="s">
        <v>705</v>
      </c>
      <c r="I709" s="21">
        <f t="shared" si="61"/>
        <v>13046.333333333334</v>
      </c>
      <c r="J709" s="21"/>
      <c r="K709" s="9">
        <v>11768</v>
      </c>
      <c r="L709" s="13" t="s">
        <v>1023</v>
      </c>
      <c r="M709" s="9">
        <v>14381</v>
      </c>
      <c r="N709" s="13" t="s">
        <v>1024</v>
      </c>
      <c r="O709" s="9">
        <v>12990</v>
      </c>
      <c r="P709" s="10" t="s">
        <v>1025</v>
      </c>
    </row>
    <row r="710" spans="1:16" ht="60" x14ac:dyDescent="0.25">
      <c r="A710" s="4" t="s">
        <v>698</v>
      </c>
      <c r="B710" s="4" t="s">
        <v>25</v>
      </c>
      <c r="C710" s="5">
        <v>11680</v>
      </c>
      <c r="D710" s="4" t="s">
        <v>81</v>
      </c>
      <c r="E710" s="4" t="s">
        <v>706</v>
      </c>
      <c r="F710" s="6">
        <v>2500</v>
      </c>
      <c r="G710" s="5">
        <v>29200000</v>
      </c>
      <c r="H710" s="7" t="s">
        <v>707</v>
      </c>
      <c r="I710" s="21">
        <f t="shared" si="61"/>
        <v>14606.333333333334</v>
      </c>
      <c r="J710" s="21"/>
      <c r="K710" s="9">
        <v>12860</v>
      </c>
      <c r="L710" s="13" t="s">
        <v>1026</v>
      </c>
      <c r="M710" s="9">
        <v>14959</v>
      </c>
      <c r="N710" s="13" t="s">
        <v>1027</v>
      </c>
      <c r="O710" s="9">
        <v>16000</v>
      </c>
      <c r="P710" s="10" t="s">
        <v>1028</v>
      </c>
    </row>
    <row r="711" spans="1:16" x14ac:dyDescent="0.25">
      <c r="A711" s="4" t="s">
        <v>698</v>
      </c>
      <c r="B711" s="4" t="s">
        <v>25</v>
      </c>
      <c r="C711" s="5">
        <v>12050</v>
      </c>
      <c r="D711" s="4" t="s">
        <v>22</v>
      </c>
      <c r="E711" s="4" t="s">
        <v>644</v>
      </c>
      <c r="F711" s="6">
        <v>2500</v>
      </c>
      <c r="G711" s="5">
        <v>30125000</v>
      </c>
      <c r="H711" s="4" t="s">
        <v>708</v>
      </c>
      <c r="I711" s="21">
        <f t="shared" si="61"/>
        <v>14606.333333333334</v>
      </c>
      <c r="J711" s="21"/>
      <c r="K711" s="9">
        <v>12860</v>
      </c>
      <c r="L711" s="13" t="s">
        <v>1026</v>
      </c>
      <c r="M711" s="9">
        <v>14959</v>
      </c>
      <c r="N711" s="13" t="s">
        <v>1027</v>
      </c>
      <c r="O711" s="9">
        <v>16000</v>
      </c>
      <c r="P711" s="10" t="s">
        <v>1028</v>
      </c>
    </row>
    <row r="712" spans="1:16" x14ac:dyDescent="0.25">
      <c r="A712" s="4" t="s">
        <v>698</v>
      </c>
      <c r="B712" s="4" t="s">
        <v>25</v>
      </c>
      <c r="C712" s="5">
        <v>12649</v>
      </c>
      <c r="D712" s="4" t="s">
        <v>29</v>
      </c>
      <c r="E712" s="4" t="s">
        <v>526</v>
      </c>
      <c r="F712" s="6">
        <v>2500</v>
      </c>
      <c r="G712" s="5">
        <v>31622500</v>
      </c>
      <c r="H712" s="4" t="s">
        <v>709</v>
      </c>
      <c r="I712" s="21">
        <f t="shared" si="61"/>
        <v>14606.333333333334</v>
      </c>
      <c r="J712" s="21"/>
      <c r="K712" s="9">
        <v>12860</v>
      </c>
      <c r="L712" s="13" t="s">
        <v>1026</v>
      </c>
      <c r="M712" s="9">
        <v>14959</v>
      </c>
      <c r="N712" s="13" t="s">
        <v>1027</v>
      </c>
      <c r="O712" s="9">
        <v>16000</v>
      </c>
      <c r="P712" s="10" t="s">
        <v>1028</v>
      </c>
    </row>
    <row r="713" spans="1:16" x14ac:dyDescent="0.25">
      <c r="A713" s="4" t="s">
        <v>698</v>
      </c>
      <c r="B713" s="4" t="s">
        <v>21</v>
      </c>
      <c r="C713" s="5">
        <v>27900</v>
      </c>
      <c r="D713" s="4" t="s">
        <v>29</v>
      </c>
      <c r="E713" s="4" t="s">
        <v>526</v>
      </c>
      <c r="F713" s="6">
        <v>500</v>
      </c>
      <c r="G713" s="5">
        <v>13950000</v>
      </c>
      <c r="H713" s="4" t="s">
        <v>710</v>
      </c>
      <c r="I713" s="21">
        <f t="shared" si="61"/>
        <v>50778</v>
      </c>
      <c r="J713" s="21"/>
      <c r="K713" s="9">
        <v>50064</v>
      </c>
      <c r="L713" s="13" t="s">
        <v>1029</v>
      </c>
      <c r="M713" s="9">
        <v>50770</v>
      </c>
      <c r="N713" s="13" t="s">
        <v>1030</v>
      </c>
      <c r="O713" s="9">
        <v>51500</v>
      </c>
      <c r="P713" s="10" t="s">
        <v>1031</v>
      </c>
    </row>
    <row r="714" spans="1:16" x14ac:dyDescent="0.25">
      <c r="C714" s="3"/>
      <c r="F714" s="8"/>
      <c r="G714" s="3"/>
    </row>
    <row r="715" spans="1:16" x14ac:dyDescent="0.25">
      <c r="A715" s="26" t="s">
        <v>711</v>
      </c>
      <c r="B715" s="26"/>
      <c r="C715" s="26"/>
      <c r="D715" s="26"/>
      <c r="E715" s="26"/>
      <c r="F715" s="26"/>
      <c r="G715" s="26"/>
      <c r="H715" s="26"/>
    </row>
    <row r="716" spans="1:16" x14ac:dyDescent="0.25">
      <c r="C716" s="3"/>
      <c r="E716" t="s">
        <v>11</v>
      </c>
      <c r="F716" s="2">
        <v>8000</v>
      </c>
      <c r="G716" s="3"/>
    </row>
    <row r="717" spans="1:16" ht="30" x14ac:dyDescent="0.25">
      <c r="A717" s="4" t="s">
        <v>12</v>
      </c>
      <c r="B717" s="4" t="s">
        <v>13</v>
      </c>
      <c r="C717" s="4" t="s">
        <v>14</v>
      </c>
      <c r="D717" s="4" t="s">
        <v>15</v>
      </c>
      <c r="E717" s="4" t="s">
        <v>16</v>
      </c>
      <c r="F717" s="4" t="s">
        <v>17</v>
      </c>
      <c r="G717" s="4" t="s">
        <v>18</v>
      </c>
      <c r="H717" s="4" t="s">
        <v>19</v>
      </c>
      <c r="I717" s="19" t="s">
        <v>1108</v>
      </c>
      <c r="J717" s="19"/>
    </row>
    <row r="718" spans="1:16" x14ac:dyDescent="0.25">
      <c r="A718" s="4" t="s">
        <v>712</v>
      </c>
      <c r="B718" s="4" t="s">
        <v>28</v>
      </c>
      <c r="C718" s="5">
        <v>415</v>
      </c>
      <c r="D718" s="4" t="s">
        <v>22</v>
      </c>
      <c r="E718" s="4" t="s">
        <v>102</v>
      </c>
      <c r="F718" s="6">
        <v>8000</v>
      </c>
      <c r="G718" s="5">
        <v>3320000</v>
      </c>
      <c r="H718" s="4" t="s">
        <v>713</v>
      </c>
      <c r="I718" s="21">
        <f t="shared" ref="I718:I724" si="62">+(K718+M718+O718)/3</f>
        <v>1002.8833333333333</v>
      </c>
      <c r="J718" s="21"/>
      <c r="K718" s="9">
        <v>899</v>
      </c>
      <c r="L718" s="13" t="s">
        <v>1032</v>
      </c>
      <c r="M718" s="9">
        <v>819.65</v>
      </c>
      <c r="N718" s="13" t="s">
        <v>879</v>
      </c>
      <c r="O718" s="9">
        <v>1290</v>
      </c>
      <c r="P718" s="10" t="s">
        <v>1033</v>
      </c>
    </row>
    <row r="719" spans="1:16" x14ac:dyDescent="0.25">
      <c r="A719" s="4" t="s">
        <v>712</v>
      </c>
      <c r="B719" s="4" t="s">
        <v>32</v>
      </c>
      <c r="C719" s="5">
        <v>425</v>
      </c>
      <c r="D719" s="4" t="s">
        <v>29</v>
      </c>
      <c r="E719" s="4" t="s">
        <v>352</v>
      </c>
      <c r="F719" s="6">
        <v>8000</v>
      </c>
      <c r="G719" s="5">
        <v>3400000</v>
      </c>
      <c r="H719" s="4" t="s">
        <v>714</v>
      </c>
      <c r="I719" s="21">
        <f t="shared" si="62"/>
        <v>1002.8833333333333</v>
      </c>
      <c r="J719" s="21"/>
      <c r="K719" s="9">
        <v>899</v>
      </c>
      <c r="L719" s="13" t="s">
        <v>1032</v>
      </c>
      <c r="M719" s="9">
        <v>819.65</v>
      </c>
      <c r="N719" s="13" t="s">
        <v>879</v>
      </c>
      <c r="O719" s="9">
        <v>1290</v>
      </c>
      <c r="P719" s="10" t="s">
        <v>1033</v>
      </c>
    </row>
    <row r="720" spans="1:16" ht="90" x14ac:dyDescent="0.25">
      <c r="A720" s="4" t="s">
        <v>712</v>
      </c>
      <c r="B720" s="4" t="s">
        <v>21</v>
      </c>
      <c r="C720" s="5">
        <v>425</v>
      </c>
      <c r="D720" s="4" t="s">
        <v>29</v>
      </c>
      <c r="E720" s="4" t="s">
        <v>352</v>
      </c>
      <c r="F720" s="6">
        <v>8000</v>
      </c>
      <c r="G720" s="5">
        <v>3400000</v>
      </c>
      <c r="H720" s="7" t="s">
        <v>715</v>
      </c>
      <c r="I720" s="21">
        <f t="shared" si="62"/>
        <v>1002.8833333333333</v>
      </c>
      <c r="J720" s="21"/>
      <c r="K720" s="9">
        <v>899</v>
      </c>
      <c r="L720" s="13" t="s">
        <v>1032</v>
      </c>
      <c r="M720" s="9">
        <v>819.65</v>
      </c>
      <c r="N720" s="13" t="s">
        <v>879</v>
      </c>
      <c r="O720" s="9">
        <v>1290</v>
      </c>
      <c r="P720" s="10" t="s">
        <v>1033</v>
      </c>
    </row>
    <row r="721" spans="1:16" x14ac:dyDescent="0.25">
      <c r="A721" s="4" t="s">
        <v>712</v>
      </c>
      <c r="B721" s="4" t="s">
        <v>28</v>
      </c>
      <c r="C721" s="5">
        <v>570</v>
      </c>
      <c r="D721" s="4" t="s">
        <v>29</v>
      </c>
      <c r="E721" s="4" t="s">
        <v>102</v>
      </c>
      <c r="F721" s="6">
        <v>8000</v>
      </c>
      <c r="G721" s="5">
        <v>4560000</v>
      </c>
      <c r="H721" s="4" t="s">
        <v>714</v>
      </c>
      <c r="I721" s="21">
        <f t="shared" si="62"/>
        <v>1002.8833333333333</v>
      </c>
      <c r="J721" s="21"/>
      <c r="K721" s="9">
        <v>899</v>
      </c>
      <c r="L721" s="13" t="s">
        <v>1032</v>
      </c>
      <c r="M721" s="9">
        <v>819.65</v>
      </c>
      <c r="N721" s="13" t="s">
        <v>879</v>
      </c>
      <c r="O721" s="9">
        <v>1290</v>
      </c>
      <c r="P721" s="10" t="s">
        <v>1033</v>
      </c>
    </row>
    <row r="722" spans="1:16" ht="90" x14ac:dyDescent="0.25">
      <c r="A722" s="4" t="s">
        <v>712</v>
      </c>
      <c r="B722" s="4" t="s">
        <v>25</v>
      </c>
      <c r="C722" s="5">
        <v>570</v>
      </c>
      <c r="D722" s="4" t="s">
        <v>29</v>
      </c>
      <c r="E722" s="4" t="s">
        <v>102</v>
      </c>
      <c r="F722" s="6">
        <v>8000</v>
      </c>
      <c r="G722" s="5">
        <v>4560000</v>
      </c>
      <c r="H722" s="7" t="s">
        <v>716</v>
      </c>
      <c r="I722" s="21">
        <f t="shared" si="62"/>
        <v>1002.8833333333333</v>
      </c>
      <c r="J722" s="21"/>
      <c r="K722" s="9">
        <v>899</v>
      </c>
      <c r="L722" s="13" t="s">
        <v>1032</v>
      </c>
      <c r="M722" s="9">
        <v>819.65</v>
      </c>
      <c r="N722" s="13" t="s">
        <v>879</v>
      </c>
      <c r="O722" s="9">
        <v>1290</v>
      </c>
      <c r="P722" s="10" t="s">
        <v>1033</v>
      </c>
    </row>
    <row r="723" spans="1:16" x14ac:dyDescent="0.25">
      <c r="A723" s="4" t="s">
        <v>712</v>
      </c>
      <c r="B723" s="4" t="s">
        <v>28</v>
      </c>
      <c r="C723" s="5">
        <v>590.19000000000005</v>
      </c>
      <c r="D723" s="4" t="s">
        <v>26</v>
      </c>
      <c r="E723" s="4" t="s">
        <v>717</v>
      </c>
      <c r="F723" s="6">
        <v>500</v>
      </c>
      <c r="G723" s="5">
        <v>295095</v>
      </c>
      <c r="H723" s="4" t="s">
        <v>717</v>
      </c>
      <c r="I723" s="21">
        <f t="shared" si="62"/>
        <v>1002.8833333333333</v>
      </c>
      <c r="J723" s="21"/>
      <c r="K723" s="9">
        <v>899</v>
      </c>
      <c r="L723" s="13" t="s">
        <v>1032</v>
      </c>
      <c r="M723" s="9">
        <v>819.65</v>
      </c>
      <c r="N723" s="13" t="s">
        <v>879</v>
      </c>
      <c r="O723" s="9">
        <v>1290</v>
      </c>
      <c r="P723" s="10" t="s">
        <v>1033</v>
      </c>
    </row>
    <row r="724" spans="1:16" x14ac:dyDescent="0.25">
      <c r="A724" s="4" t="s">
        <v>712</v>
      </c>
      <c r="B724" s="4" t="s">
        <v>28</v>
      </c>
      <c r="C724" s="5">
        <v>940.5</v>
      </c>
      <c r="D724" s="4" t="s">
        <v>59</v>
      </c>
      <c r="E724" s="4" t="s">
        <v>134</v>
      </c>
      <c r="F724" s="6">
        <v>6000</v>
      </c>
      <c r="G724" s="5">
        <v>5643000</v>
      </c>
      <c r="H724" s="4" t="s">
        <v>718</v>
      </c>
      <c r="I724" s="21">
        <f t="shared" si="62"/>
        <v>1002.8833333333333</v>
      </c>
      <c r="J724" s="21"/>
      <c r="K724" s="9">
        <v>899</v>
      </c>
      <c r="L724" s="13" t="s">
        <v>1032</v>
      </c>
      <c r="M724" s="9">
        <v>819.65</v>
      </c>
      <c r="N724" s="13" t="s">
        <v>879</v>
      </c>
      <c r="O724" s="9">
        <v>1290</v>
      </c>
      <c r="P724" s="10" t="s">
        <v>1033</v>
      </c>
    </row>
    <row r="725" spans="1:16" x14ac:dyDescent="0.25">
      <c r="C725" s="3"/>
      <c r="F725" s="8"/>
      <c r="G725" s="3"/>
    </row>
    <row r="726" spans="1:16" x14ac:dyDescent="0.25">
      <c r="A726" s="26" t="s">
        <v>719</v>
      </c>
      <c r="B726" s="26"/>
      <c r="C726" s="26"/>
      <c r="D726" s="26"/>
      <c r="E726" s="26"/>
      <c r="F726" s="26"/>
      <c r="G726" s="26"/>
      <c r="H726" s="26"/>
    </row>
    <row r="727" spans="1:16" x14ac:dyDescent="0.25">
      <c r="C727" s="3"/>
      <c r="E727" t="s">
        <v>11</v>
      </c>
      <c r="F727" s="2">
        <v>3000</v>
      </c>
      <c r="G727" s="3"/>
    </row>
    <row r="728" spans="1:16" ht="30" x14ac:dyDescent="0.25">
      <c r="A728" s="4" t="s">
        <v>12</v>
      </c>
      <c r="B728" s="4" t="s">
        <v>13</v>
      </c>
      <c r="C728" s="4" t="s">
        <v>14</v>
      </c>
      <c r="D728" s="4" t="s">
        <v>15</v>
      </c>
      <c r="E728" s="4" t="s">
        <v>16</v>
      </c>
      <c r="F728" s="4" t="s">
        <v>17</v>
      </c>
      <c r="G728" s="4" t="s">
        <v>18</v>
      </c>
      <c r="H728" s="4" t="s">
        <v>19</v>
      </c>
      <c r="I728" s="19" t="s">
        <v>1108</v>
      </c>
      <c r="J728" s="19"/>
    </row>
    <row r="729" spans="1:16" x14ac:dyDescent="0.25">
      <c r="A729" s="4" t="s">
        <v>720</v>
      </c>
      <c r="B729" s="4" t="s">
        <v>25</v>
      </c>
      <c r="C729" s="5">
        <v>572</v>
      </c>
      <c r="D729" s="4" t="s">
        <v>29</v>
      </c>
      <c r="E729" s="4" t="s">
        <v>200</v>
      </c>
      <c r="F729" s="6">
        <v>3000</v>
      </c>
      <c r="G729" s="5">
        <v>1716000</v>
      </c>
      <c r="H729" s="4" t="s">
        <v>721</v>
      </c>
      <c r="I729" s="21">
        <f t="shared" ref="I729:I734" si="63">+(K729+M729+O729)/3</f>
        <v>741.33333333333337</v>
      </c>
      <c r="J729" s="21"/>
      <c r="K729" s="9">
        <v>550</v>
      </c>
      <c r="L729" s="13" t="s">
        <v>1034</v>
      </c>
      <c r="M729" s="9">
        <v>700</v>
      </c>
      <c r="N729" s="13" t="s">
        <v>1035</v>
      </c>
      <c r="O729" s="9">
        <v>974</v>
      </c>
      <c r="P729" s="10" t="s">
        <v>1036</v>
      </c>
    </row>
    <row r="730" spans="1:16" ht="75" x14ac:dyDescent="0.25">
      <c r="A730" s="4" t="s">
        <v>720</v>
      </c>
      <c r="B730" s="4" t="s">
        <v>28</v>
      </c>
      <c r="C730" s="5">
        <v>640.4</v>
      </c>
      <c r="D730" s="4" t="s">
        <v>26</v>
      </c>
      <c r="E730" s="7" t="s">
        <v>722</v>
      </c>
      <c r="F730" s="6">
        <v>100</v>
      </c>
      <c r="G730" s="5">
        <v>64040</v>
      </c>
      <c r="H730" s="7" t="s">
        <v>722</v>
      </c>
      <c r="I730" s="21">
        <f t="shared" si="63"/>
        <v>741.33333333333337</v>
      </c>
      <c r="J730" s="21"/>
      <c r="K730" s="9">
        <v>550</v>
      </c>
      <c r="L730" s="13" t="s">
        <v>1034</v>
      </c>
      <c r="M730" s="9">
        <v>700</v>
      </c>
      <c r="N730" s="13" t="s">
        <v>1035</v>
      </c>
      <c r="O730" s="9">
        <v>974</v>
      </c>
      <c r="P730" s="10" t="s">
        <v>1036</v>
      </c>
    </row>
    <row r="731" spans="1:16" x14ac:dyDescent="0.25">
      <c r="A731" s="4" t="s">
        <v>720</v>
      </c>
      <c r="B731" s="4" t="s">
        <v>28</v>
      </c>
      <c r="C731" s="5">
        <v>681.7</v>
      </c>
      <c r="D731" s="4" t="s">
        <v>22</v>
      </c>
      <c r="E731" s="4" t="s">
        <v>134</v>
      </c>
      <c r="F731" s="6">
        <v>3000</v>
      </c>
      <c r="G731" s="5">
        <v>2045100</v>
      </c>
      <c r="H731" s="4" t="s">
        <v>723</v>
      </c>
      <c r="I731" s="21">
        <f t="shared" si="63"/>
        <v>741.33333333333337</v>
      </c>
      <c r="J731" s="21"/>
      <c r="K731" s="9">
        <v>550</v>
      </c>
      <c r="L731" s="13" t="s">
        <v>1034</v>
      </c>
      <c r="M731" s="9">
        <v>700</v>
      </c>
      <c r="N731" s="13" t="s">
        <v>1035</v>
      </c>
      <c r="O731" s="9">
        <v>974</v>
      </c>
      <c r="P731" s="10" t="s">
        <v>1036</v>
      </c>
    </row>
    <row r="732" spans="1:16" ht="90" x14ac:dyDescent="0.25">
      <c r="A732" s="4" t="s">
        <v>720</v>
      </c>
      <c r="B732" s="4" t="s">
        <v>28</v>
      </c>
      <c r="C732" s="5">
        <v>700</v>
      </c>
      <c r="D732" s="4" t="s">
        <v>337</v>
      </c>
      <c r="E732" s="4" t="s">
        <v>724</v>
      </c>
      <c r="F732" s="6">
        <v>3000</v>
      </c>
      <c r="G732" s="5">
        <v>2100000</v>
      </c>
      <c r="H732" s="7" t="s">
        <v>725</v>
      </c>
      <c r="I732" s="21">
        <f t="shared" si="63"/>
        <v>908.33333333333337</v>
      </c>
      <c r="J732" s="21"/>
      <c r="K732" s="9">
        <v>1060</v>
      </c>
      <c r="L732" s="13" t="s">
        <v>1037</v>
      </c>
      <c r="M732" s="9">
        <v>675</v>
      </c>
      <c r="N732" s="13" t="s">
        <v>1038</v>
      </c>
      <c r="O732" s="9">
        <v>990</v>
      </c>
      <c r="P732" s="10" t="s">
        <v>1039</v>
      </c>
    </row>
    <row r="733" spans="1:16" x14ac:dyDescent="0.25">
      <c r="A733" s="4" t="s">
        <v>720</v>
      </c>
      <c r="B733" s="4" t="s">
        <v>28</v>
      </c>
      <c r="C733" s="5">
        <v>799</v>
      </c>
      <c r="D733" s="4" t="s">
        <v>29</v>
      </c>
      <c r="E733" s="4" t="s">
        <v>200</v>
      </c>
      <c r="F733" s="6">
        <v>3000</v>
      </c>
      <c r="G733" s="5">
        <v>2397000</v>
      </c>
      <c r="H733" s="4" t="s">
        <v>726</v>
      </c>
      <c r="I733" s="21">
        <f t="shared" si="63"/>
        <v>1203</v>
      </c>
      <c r="J733" s="21"/>
      <c r="K733" s="9">
        <v>1099</v>
      </c>
      <c r="L733" s="13" t="s">
        <v>1040</v>
      </c>
      <c r="M733" s="9">
        <v>1060</v>
      </c>
      <c r="N733" s="13" t="s">
        <v>1041</v>
      </c>
      <c r="O733" s="9">
        <v>1450</v>
      </c>
      <c r="P733" s="10" t="s">
        <v>1042</v>
      </c>
    </row>
    <row r="734" spans="1:16" x14ac:dyDescent="0.25">
      <c r="A734" s="4" t="s">
        <v>720</v>
      </c>
      <c r="B734" s="4" t="s">
        <v>28</v>
      </c>
      <c r="C734" s="5">
        <v>1174.5</v>
      </c>
      <c r="D734" s="4" t="s">
        <v>59</v>
      </c>
      <c r="E734" s="4" t="s">
        <v>134</v>
      </c>
      <c r="F734" s="6">
        <v>2500</v>
      </c>
      <c r="G734" s="5">
        <v>2936250</v>
      </c>
      <c r="H734" s="4" t="s">
        <v>727</v>
      </c>
      <c r="I734" s="21">
        <f t="shared" si="63"/>
        <v>1203</v>
      </c>
      <c r="J734" s="21"/>
      <c r="K734" s="9">
        <v>1099</v>
      </c>
      <c r="L734" s="13" t="s">
        <v>1040</v>
      </c>
      <c r="M734" s="9">
        <v>1060</v>
      </c>
      <c r="N734" s="13" t="s">
        <v>1041</v>
      </c>
      <c r="O734" s="9">
        <v>1450</v>
      </c>
      <c r="P734" s="10" t="s">
        <v>1042</v>
      </c>
    </row>
    <row r="735" spans="1:16" x14ac:dyDescent="0.25">
      <c r="C735" s="3"/>
      <c r="F735" s="8"/>
      <c r="G735" s="3"/>
    </row>
    <row r="736" spans="1:16" x14ac:dyDescent="0.25">
      <c r="A736" s="26" t="s">
        <v>728</v>
      </c>
      <c r="B736" s="26"/>
      <c r="C736" s="26"/>
      <c r="D736" s="26"/>
      <c r="E736" s="26"/>
      <c r="F736" s="26"/>
      <c r="G736" s="26"/>
      <c r="H736" s="26"/>
    </row>
    <row r="737" spans="1:16" x14ac:dyDescent="0.25">
      <c r="C737" s="3"/>
      <c r="E737" t="s">
        <v>11</v>
      </c>
      <c r="F737" s="2">
        <v>3000</v>
      </c>
      <c r="G737" s="3"/>
    </row>
    <row r="738" spans="1:16" ht="30" x14ac:dyDescent="0.25">
      <c r="A738" s="4" t="s">
        <v>12</v>
      </c>
      <c r="B738" s="4" t="s">
        <v>13</v>
      </c>
      <c r="C738" s="4" t="s">
        <v>14</v>
      </c>
      <c r="D738" s="4" t="s">
        <v>15</v>
      </c>
      <c r="E738" s="4" t="s">
        <v>16</v>
      </c>
      <c r="F738" s="4" t="s">
        <v>17</v>
      </c>
      <c r="G738" s="4" t="s">
        <v>18</v>
      </c>
      <c r="H738" s="4" t="s">
        <v>19</v>
      </c>
      <c r="I738" s="19" t="s">
        <v>1108</v>
      </c>
      <c r="J738" s="19"/>
    </row>
    <row r="739" spans="1:16" x14ac:dyDescent="0.25">
      <c r="A739" s="4" t="s">
        <v>729</v>
      </c>
      <c r="B739" s="4" t="s">
        <v>25</v>
      </c>
      <c r="C739" s="5">
        <v>478</v>
      </c>
      <c r="D739" s="4" t="s">
        <v>29</v>
      </c>
      <c r="E739" s="4" t="s">
        <v>200</v>
      </c>
      <c r="F739" s="6">
        <v>3000</v>
      </c>
      <c r="G739" s="5">
        <v>1434000</v>
      </c>
      <c r="H739" s="4" t="s">
        <v>730</v>
      </c>
      <c r="I739" s="21">
        <f t="shared" ref="I739:I743" si="64">+(K739+M739+O739)/3</f>
        <v>908.33333333333337</v>
      </c>
      <c r="J739" s="21"/>
      <c r="K739" s="9">
        <v>1060</v>
      </c>
      <c r="L739" s="13" t="s">
        <v>1037</v>
      </c>
      <c r="M739" s="9">
        <v>675</v>
      </c>
      <c r="N739" s="13" t="s">
        <v>1038</v>
      </c>
      <c r="O739" s="9">
        <v>990</v>
      </c>
      <c r="P739" s="10" t="s">
        <v>1039</v>
      </c>
    </row>
    <row r="740" spans="1:16" ht="90" x14ac:dyDescent="0.25">
      <c r="A740" s="4" t="s">
        <v>729</v>
      </c>
      <c r="B740" s="4" t="s">
        <v>28</v>
      </c>
      <c r="C740" s="5">
        <v>485.24</v>
      </c>
      <c r="D740" s="4" t="s">
        <v>26</v>
      </c>
      <c r="E740" s="7" t="s">
        <v>731</v>
      </c>
      <c r="F740" s="6">
        <v>50</v>
      </c>
      <c r="G740" s="5">
        <v>24262</v>
      </c>
      <c r="H740" s="7" t="s">
        <v>731</v>
      </c>
      <c r="I740" s="21">
        <f t="shared" si="64"/>
        <v>908.33333333333337</v>
      </c>
      <c r="J740" s="21"/>
      <c r="K740" s="9">
        <v>1060</v>
      </c>
      <c r="L740" s="13" t="s">
        <v>1037</v>
      </c>
      <c r="M740" s="9">
        <v>675</v>
      </c>
      <c r="N740" s="13" t="s">
        <v>1038</v>
      </c>
      <c r="O740" s="9">
        <v>990</v>
      </c>
      <c r="P740" s="10" t="s">
        <v>1039</v>
      </c>
    </row>
    <row r="741" spans="1:16" x14ac:dyDescent="0.25">
      <c r="A741" s="4" t="s">
        <v>729</v>
      </c>
      <c r="B741" s="4" t="s">
        <v>28</v>
      </c>
      <c r="C741" s="5">
        <v>489.3</v>
      </c>
      <c r="D741" s="4" t="s">
        <v>22</v>
      </c>
      <c r="E741" s="4" t="s">
        <v>134</v>
      </c>
      <c r="F741" s="6">
        <v>3000</v>
      </c>
      <c r="G741" s="5">
        <v>1467900</v>
      </c>
      <c r="H741" s="4" t="s">
        <v>732</v>
      </c>
      <c r="I741" s="21">
        <f t="shared" si="64"/>
        <v>741.33333333333337</v>
      </c>
      <c r="J741" s="21"/>
      <c r="K741" s="9">
        <v>550</v>
      </c>
      <c r="L741" s="13" t="s">
        <v>1034</v>
      </c>
      <c r="M741" s="9">
        <v>700</v>
      </c>
      <c r="N741" s="13" t="s">
        <v>1035</v>
      </c>
      <c r="O741" s="9">
        <v>974</v>
      </c>
      <c r="P741" s="10" t="s">
        <v>1036</v>
      </c>
    </row>
    <row r="742" spans="1:16" x14ac:dyDescent="0.25">
      <c r="A742" s="4" t="s">
        <v>729</v>
      </c>
      <c r="B742" s="4" t="s">
        <v>28</v>
      </c>
      <c r="C742" s="5">
        <v>572</v>
      </c>
      <c r="D742" s="4" t="s">
        <v>29</v>
      </c>
      <c r="E742" s="4" t="s">
        <v>200</v>
      </c>
      <c r="F742" s="6">
        <v>3000</v>
      </c>
      <c r="G742" s="5">
        <v>1716000</v>
      </c>
      <c r="H742" s="4" t="s">
        <v>721</v>
      </c>
      <c r="I742" s="21">
        <f t="shared" si="64"/>
        <v>741.33333333333337</v>
      </c>
      <c r="J742" s="21"/>
      <c r="K742" s="9">
        <v>550</v>
      </c>
      <c r="L742" s="13" t="s">
        <v>1034</v>
      </c>
      <c r="M742" s="9">
        <v>700</v>
      </c>
      <c r="N742" s="13" t="s">
        <v>1035</v>
      </c>
      <c r="O742" s="9">
        <v>974</v>
      </c>
      <c r="P742" s="10" t="s">
        <v>1036</v>
      </c>
    </row>
    <row r="743" spans="1:16" x14ac:dyDescent="0.25">
      <c r="A743" s="4" t="s">
        <v>729</v>
      </c>
      <c r="B743" s="4" t="s">
        <v>28</v>
      </c>
      <c r="C743" s="5">
        <v>841.5</v>
      </c>
      <c r="D743" s="4" t="s">
        <v>59</v>
      </c>
      <c r="E743" s="4" t="s">
        <v>134</v>
      </c>
      <c r="F743" s="6">
        <v>2500</v>
      </c>
      <c r="G743" s="5">
        <v>2103750</v>
      </c>
      <c r="H743" s="4" t="s">
        <v>733</v>
      </c>
      <c r="I743" s="21">
        <f t="shared" si="64"/>
        <v>741.33333333333337</v>
      </c>
      <c r="J743" s="21"/>
      <c r="K743" s="9">
        <v>550</v>
      </c>
      <c r="L743" s="13" t="s">
        <v>1034</v>
      </c>
      <c r="M743" s="9">
        <v>700</v>
      </c>
      <c r="N743" s="13" t="s">
        <v>1035</v>
      </c>
      <c r="O743" s="9">
        <v>974</v>
      </c>
      <c r="P743" s="10" t="s">
        <v>1036</v>
      </c>
    </row>
    <row r="744" spans="1:16" x14ac:dyDescent="0.25">
      <c r="C744" s="3"/>
      <c r="F744" s="8"/>
      <c r="G744" s="3"/>
    </row>
    <row r="745" spans="1:16" x14ac:dyDescent="0.25">
      <c r="A745" s="26" t="s">
        <v>734</v>
      </c>
      <c r="B745" s="26"/>
      <c r="C745" s="26"/>
      <c r="D745" s="26"/>
      <c r="E745" s="26"/>
      <c r="F745" s="26"/>
      <c r="G745" s="26"/>
      <c r="H745" s="26"/>
    </row>
    <row r="746" spans="1:16" x14ac:dyDescent="0.25">
      <c r="C746" s="3"/>
      <c r="E746" t="s">
        <v>11</v>
      </c>
      <c r="F746" s="2">
        <v>3000</v>
      </c>
      <c r="G746" s="3"/>
    </row>
    <row r="747" spans="1:16" ht="30" x14ac:dyDescent="0.25">
      <c r="A747" s="4" t="s">
        <v>12</v>
      </c>
      <c r="B747" s="4" t="s">
        <v>13</v>
      </c>
      <c r="C747" s="4" t="s">
        <v>14</v>
      </c>
      <c r="D747" s="4" t="s">
        <v>15</v>
      </c>
      <c r="E747" s="4" t="s">
        <v>16</v>
      </c>
      <c r="F747" s="4" t="s">
        <v>17</v>
      </c>
      <c r="G747" s="4" t="s">
        <v>18</v>
      </c>
      <c r="H747" s="4" t="s">
        <v>19</v>
      </c>
      <c r="I747" s="19" t="s">
        <v>1108</v>
      </c>
      <c r="J747" s="19"/>
    </row>
    <row r="748" spans="1:16" x14ac:dyDescent="0.25">
      <c r="A748" s="4" t="s">
        <v>735</v>
      </c>
      <c r="B748" s="4" t="s">
        <v>28</v>
      </c>
      <c r="C748" s="5">
        <v>239</v>
      </c>
      <c r="D748" s="4" t="s">
        <v>22</v>
      </c>
      <c r="E748" s="4" t="s">
        <v>134</v>
      </c>
      <c r="F748" s="6">
        <v>3000</v>
      </c>
      <c r="G748" s="5">
        <v>717000</v>
      </c>
      <c r="H748" s="4" t="s">
        <v>736</v>
      </c>
      <c r="I748" s="21">
        <f t="shared" ref="I748:I755" si="65">+(K748+M748+O748)/3</f>
        <v>574</v>
      </c>
      <c r="J748" s="21"/>
      <c r="K748" s="9">
        <v>647</v>
      </c>
      <c r="L748" s="13" t="s">
        <v>1043</v>
      </c>
      <c r="M748" s="9">
        <f>1600/4</f>
        <v>400</v>
      </c>
      <c r="N748" s="13" t="s">
        <v>1044</v>
      </c>
      <c r="O748" s="9">
        <v>675</v>
      </c>
      <c r="P748" s="10" t="s">
        <v>1045</v>
      </c>
    </row>
    <row r="749" spans="1:16" x14ac:dyDescent="0.25">
      <c r="A749" s="4" t="s">
        <v>735</v>
      </c>
      <c r="B749" s="4" t="s">
        <v>25</v>
      </c>
      <c r="C749" s="5">
        <v>260</v>
      </c>
      <c r="D749" s="4" t="s">
        <v>29</v>
      </c>
      <c r="E749" s="4" t="s">
        <v>200</v>
      </c>
      <c r="F749" s="6">
        <v>3000</v>
      </c>
      <c r="G749" s="5">
        <v>780000</v>
      </c>
      <c r="H749" s="4" t="s">
        <v>737</v>
      </c>
      <c r="I749" s="21">
        <f t="shared" si="65"/>
        <v>574</v>
      </c>
      <c r="J749" s="21"/>
      <c r="K749" s="9">
        <v>647</v>
      </c>
      <c r="L749" s="13" t="s">
        <v>1043</v>
      </c>
      <c r="M749" s="9">
        <f>1600/4</f>
        <v>400</v>
      </c>
      <c r="N749" s="13" t="s">
        <v>1044</v>
      </c>
      <c r="O749" s="9">
        <v>675</v>
      </c>
      <c r="P749" s="10" t="s">
        <v>1045</v>
      </c>
    </row>
    <row r="750" spans="1:16" x14ac:dyDescent="0.25">
      <c r="A750" s="4" t="s">
        <v>735</v>
      </c>
      <c r="B750" s="4" t="s">
        <v>28</v>
      </c>
      <c r="C750" s="5">
        <v>312.49</v>
      </c>
      <c r="D750" s="4" t="s">
        <v>26</v>
      </c>
      <c r="E750" s="4" t="s">
        <v>738</v>
      </c>
      <c r="F750" s="6">
        <v>100</v>
      </c>
      <c r="G750" s="5">
        <v>31249</v>
      </c>
      <c r="H750" s="4" t="s">
        <v>738</v>
      </c>
      <c r="I750" s="21">
        <f t="shared" si="65"/>
        <v>574</v>
      </c>
      <c r="J750" s="21"/>
      <c r="K750" s="9">
        <v>647</v>
      </c>
      <c r="L750" s="13" t="s">
        <v>1043</v>
      </c>
      <c r="M750" s="9">
        <f>1600/4</f>
        <v>400</v>
      </c>
      <c r="N750" s="13" t="s">
        <v>1044</v>
      </c>
      <c r="O750" s="9">
        <v>675</v>
      </c>
      <c r="P750" s="10" t="s">
        <v>1045</v>
      </c>
    </row>
    <row r="751" spans="1:16" x14ac:dyDescent="0.25">
      <c r="A751" s="4" t="s">
        <v>735</v>
      </c>
      <c r="B751" s="4" t="s">
        <v>25</v>
      </c>
      <c r="C751" s="5">
        <v>370</v>
      </c>
      <c r="D751" s="4" t="s">
        <v>22</v>
      </c>
      <c r="E751" s="4" t="s">
        <v>134</v>
      </c>
      <c r="F751" s="6">
        <v>3000</v>
      </c>
      <c r="G751" s="5">
        <v>1110000</v>
      </c>
      <c r="H751" s="4" t="s">
        <v>739</v>
      </c>
      <c r="I751" s="21">
        <f t="shared" si="65"/>
        <v>908.33333333333337</v>
      </c>
      <c r="J751" s="21"/>
      <c r="K751" s="9">
        <v>1060</v>
      </c>
      <c r="L751" s="13" t="s">
        <v>1037</v>
      </c>
      <c r="M751" s="9">
        <v>675</v>
      </c>
      <c r="N751" s="13" t="s">
        <v>1038</v>
      </c>
      <c r="O751" s="9">
        <v>990</v>
      </c>
      <c r="P751" s="10" t="s">
        <v>1039</v>
      </c>
    </row>
    <row r="752" spans="1:16" x14ac:dyDescent="0.25">
      <c r="A752" s="4" t="s">
        <v>735</v>
      </c>
      <c r="B752" s="4" t="s">
        <v>28</v>
      </c>
      <c r="C752" s="5">
        <v>478</v>
      </c>
      <c r="D752" s="4" t="s">
        <v>29</v>
      </c>
      <c r="E752" s="4" t="s">
        <v>200</v>
      </c>
      <c r="F752" s="6">
        <v>3000</v>
      </c>
      <c r="G752" s="5">
        <v>1434000</v>
      </c>
      <c r="H752" s="4" t="s">
        <v>730</v>
      </c>
      <c r="I752" s="21">
        <f t="shared" si="65"/>
        <v>908.33333333333337</v>
      </c>
      <c r="J752" s="21"/>
      <c r="K752" s="9">
        <v>1060</v>
      </c>
      <c r="L752" s="13" t="s">
        <v>1037</v>
      </c>
      <c r="M752" s="9">
        <v>675</v>
      </c>
      <c r="N752" s="13" t="s">
        <v>1038</v>
      </c>
      <c r="O752" s="9">
        <v>990</v>
      </c>
      <c r="P752" s="10" t="s">
        <v>1039</v>
      </c>
    </row>
    <row r="753" spans="1:16" ht="90" x14ac:dyDescent="0.25">
      <c r="A753" s="4" t="s">
        <v>735</v>
      </c>
      <c r="B753" s="4" t="s">
        <v>32</v>
      </c>
      <c r="C753" s="5">
        <v>1300</v>
      </c>
      <c r="D753" s="4" t="s">
        <v>29</v>
      </c>
      <c r="E753" s="4" t="s">
        <v>200</v>
      </c>
      <c r="F753" s="6">
        <v>3000</v>
      </c>
      <c r="G753" s="5">
        <v>3900000</v>
      </c>
      <c r="H753" s="7" t="s">
        <v>740</v>
      </c>
      <c r="I753" s="21">
        <f t="shared" si="65"/>
        <v>1290.6666666666667</v>
      </c>
      <c r="J753" s="21"/>
      <c r="K753" s="9">
        <v>1092</v>
      </c>
      <c r="L753" s="13" t="s">
        <v>1046</v>
      </c>
      <c r="M753" s="9">
        <v>1080</v>
      </c>
      <c r="N753" s="13" t="s">
        <v>1047</v>
      </c>
      <c r="O753" s="9">
        <v>1700</v>
      </c>
      <c r="P753" s="10" t="s">
        <v>1048</v>
      </c>
    </row>
    <row r="754" spans="1:16" ht="75" x14ac:dyDescent="0.25">
      <c r="A754" s="4" t="s">
        <v>735</v>
      </c>
      <c r="B754" s="4" t="s">
        <v>28</v>
      </c>
      <c r="C754" s="5">
        <v>1380</v>
      </c>
      <c r="D754" s="4" t="s">
        <v>81</v>
      </c>
      <c r="E754" s="4" t="s">
        <v>458</v>
      </c>
      <c r="F754" s="6">
        <v>3000</v>
      </c>
      <c r="G754" s="5">
        <v>4140000</v>
      </c>
      <c r="H754" s="7" t="s">
        <v>741</v>
      </c>
      <c r="I754" s="21">
        <f t="shared" si="65"/>
        <v>3078.6666666666665</v>
      </c>
      <c r="J754" s="21"/>
      <c r="K754" s="9">
        <v>2741</v>
      </c>
      <c r="L754" s="13" t="s">
        <v>1049</v>
      </c>
      <c r="M754" s="9">
        <v>2255</v>
      </c>
      <c r="N754" s="13" t="s">
        <v>1050</v>
      </c>
      <c r="O754" s="9">
        <v>4240</v>
      </c>
      <c r="P754" s="10" t="s">
        <v>1051</v>
      </c>
    </row>
    <row r="755" spans="1:16" ht="75" x14ac:dyDescent="0.25">
      <c r="A755" s="4" t="s">
        <v>735</v>
      </c>
      <c r="B755" s="4" t="s">
        <v>25</v>
      </c>
      <c r="C755" s="5">
        <v>1580</v>
      </c>
      <c r="D755" s="4" t="s">
        <v>81</v>
      </c>
      <c r="E755" s="4" t="s">
        <v>458</v>
      </c>
      <c r="F755" s="6">
        <v>3000</v>
      </c>
      <c r="G755" s="5">
        <v>4740000</v>
      </c>
      <c r="H755" s="7" t="s">
        <v>742</v>
      </c>
      <c r="I755" s="21">
        <f t="shared" si="65"/>
        <v>3078.6666666666665</v>
      </c>
      <c r="J755" s="21"/>
      <c r="K755" s="9">
        <v>2741</v>
      </c>
      <c r="L755" s="13" t="s">
        <v>1049</v>
      </c>
      <c r="M755" s="9">
        <v>2255</v>
      </c>
      <c r="N755" s="13" t="s">
        <v>1050</v>
      </c>
      <c r="O755" s="9">
        <v>4240</v>
      </c>
      <c r="P755" s="10" t="s">
        <v>1051</v>
      </c>
    </row>
    <row r="756" spans="1:16" x14ac:dyDescent="0.25">
      <c r="C756" s="3"/>
      <c r="F756" s="8"/>
      <c r="G756" s="3"/>
    </row>
    <row r="757" spans="1:16" x14ac:dyDescent="0.25">
      <c r="A757" s="26" t="s">
        <v>743</v>
      </c>
      <c r="B757" s="26"/>
      <c r="C757" s="26"/>
      <c r="D757" s="26"/>
      <c r="E757" s="26"/>
      <c r="F757" s="26"/>
      <c r="G757" s="26"/>
      <c r="H757" s="26"/>
    </row>
    <row r="758" spans="1:16" x14ac:dyDescent="0.25">
      <c r="C758" s="3"/>
      <c r="E758" t="s">
        <v>11</v>
      </c>
      <c r="F758" s="2">
        <v>500</v>
      </c>
      <c r="G758" s="3"/>
    </row>
    <row r="759" spans="1:16" ht="30" x14ac:dyDescent="0.25">
      <c r="A759" s="4" t="s">
        <v>12</v>
      </c>
      <c r="B759" s="4" t="s">
        <v>13</v>
      </c>
      <c r="C759" s="4" t="s">
        <v>14</v>
      </c>
      <c r="D759" s="4" t="s">
        <v>15</v>
      </c>
      <c r="E759" s="4" t="s">
        <v>16</v>
      </c>
      <c r="F759" s="4" t="s">
        <v>17</v>
      </c>
      <c r="G759" s="4" t="s">
        <v>18</v>
      </c>
      <c r="H759" s="4" t="s">
        <v>19</v>
      </c>
      <c r="I759" s="19" t="s">
        <v>1108</v>
      </c>
      <c r="J759" s="19"/>
    </row>
    <row r="760" spans="1:16" x14ac:dyDescent="0.25">
      <c r="A760" s="4" t="s">
        <v>744</v>
      </c>
      <c r="B760" s="4" t="s">
        <v>21</v>
      </c>
      <c r="C760" s="5">
        <v>1877</v>
      </c>
      <c r="D760" s="4" t="s">
        <v>22</v>
      </c>
      <c r="E760" s="4" t="s">
        <v>23</v>
      </c>
      <c r="F760" s="6">
        <v>500</v>
      </c>
      <c r="G760" s="5">
        <v>938500</v>
      </c>
      <c r="H760" s="4" t="s">
        <v>745</v>
      </c>
      <c r="K760" s="9">
        <v>2632</v>
      </c>
      <c r="L760" s="13" t="s">
        <v>1052</v>
      </c>
      <c r="M760" s="9">
        <v>2167</v>
      </c>
      <c r="N760" s="13" t="s">
        <v>1053</v>
      </c>
      <c r="O760" s="9">
        <v>3530</v>
      </c>
      <c r="P760" s="10" t="s">
        <v>1054</v>
      </c>
    </row>
    <row r="761" spans="1:16" x14ac:dyDescent="0.25">
      <c r="A761" s="4" t="s">
        <v>744</v>
      </c>
      <c r="B761" s="4" t="s">
        <v>28</v>
      </c>
      <c r="C761" s="5">
        <v>2021</v>
      </c>
      <c r="D761" s="4" t="s">
        <v>29</v>
      </c>
      <c r="E761" s="4" t="s">
        <v>23</v>
      </c>
      <c r="F761" s="6">
        <v>500</v>
      </c>
      <c r="G761" s="5">
        <v>1010500</v>
      </c>
      <c r="H761" s="4" t="s">
        <v>746</v>
      </c>
      <c r="K761" s="9">
        <v>2632</v>
      </c>
      <c r="L761" s="13" t="s">
        <v>1052</v>
      </c>
      <c r="M761" s="9">
        <v>2167</v>
      </c>
      <c r="N761" s="13" t="s">
        <v>1053</v>
      </c>
      <c r="O761" s="9">
        <v>3530</v>
      </c>
      <c r="P761" s="10" t="s">
        <v>1054</v>
      </c>
    </row>
    <row r="762" spans="1:16" x14ac:dyDescent="0.25">
      <c r="A762" s="4" t="s">
        <v>744</v>
      </c>
      <c r="B762" s="4" t="s">
        <v>25</v>
      </c>
      <c r="C762" s="5">
        <v>3772.25</v>
      </c>
      <c r="D762" s="4" t="s">
        <v>22</v>
      </c>
      <c r="E762" s="4" t="s">
        <v>23</v>
      </c>
      <c r="F762" s="6">
        <v>500</v>
      </c>
      <c r="G762" s="5">
        <v>1886125</v>
      </c>
      <c r="H762" s="4" t="s">
        <v>747</v>
      </c>
      <c r="K762" s="9">
        <v>5755</v>
      </c>
      <c r="L762" s="13" t="s">
        <v>1057</v>
      </c>
      <c r="M762" s="9">
        <v>5729</v>
      </c>
      <c r="N762" s="13" t="s">
        <v>1055</v>
      </c>
      <c r="O762" s="9">
        <v>5472</v>
      </c>
      <c r="P762" s="10" t="s">
        <v>1056</v>
      </c>
    </row>
    <row r="763" spans="1:16" x14ac:dyDescent="0.25">
      <c r="A763" s="4" t="s">
        <v>744</v>
      </c>
      <c r="B763" s="4" t="s">
        <v>25</v>
      </c>
      <c r="C763" s="5">
        <v>4032</v>
      </c>
      <c r="D763" s="4" t="s">
        <v>29</v>
      </c>
      <c r="E763" s="4" t="s">
        <v>23</v>
      </c>
      <c r="F763" s="6">
        <v>500</v>
      </c>
      <c r="G763" s="5">
        <v>2016000</v>
      </c>
      <c r="H763" s="4" t="s">
        <v>748</v>
      </c>
      <c r="K763" s="9">
        <v>5755</v>
      </c>
      <c r="L763" s="13" t="s">
        <v>1057</v>
      </c>
      <c r="M763" s="9">
        <v>5729</v>
      </c>
      <c r="N763" s="13" t="s">
        <v>1055</v>
      </c>
      <c r="O763" s="9">
        <v>5472</v>
      </c>
      <c r="P763" s="10" t="s">
        <v>1056</v>
      </c>
    </row>
    <row r="764" spans="1:16" x14ac:dyDescent="0.25">
      <c r="A764" s="4" t="s">
        <v>744</v>
      </c>
      <c r="B764" s="4" t="s">
        <v>32</v>
      </c>
      <c r="C764" s="5">
        <v>4786</v>
      </c>
      <c r="D764" s="4" t="s">
        <v>22</v>
      </c>
      <c r="E764" s="4" t="s">
        <v>23</v>
      </c>
      <c r="F764" s="6">
        <v>500</v>
      </c>
      <c r="G764" s="5">
        <v>2393000</v>
      </c>
      <c r="H764" s="4" t="s">
        <v>749</v>
      </c>
      <c r="K764" s="9">
        <v>5755</v>
      </c>
      <c r="L764" s="13" t="s">
        <v>1057</v>
      </c>
      <c r="M764" s="9">
        <v>5729</v>
      </c>
      <c r="N764" s="13" t="s">
        <v>1055</v>
      </c>
      <c r="O764" s="9">
        <v>5472</v>
      </c>
      <c r="P764" s="10" t="s">
        <v>1056</v>
      </c>
    </row>
    <row r="765" spans="1:16" x14ac:dyDescent="0.25">
      <c r="A765" s="4" t="s">
        <v>744</v>
      </c>
      <c r="B765" s="4" t="s">
        <v>28</v>
      </c>
      <c r="C765" s="5">
        <v>4934.1499999999996</v>
      </c>
      <c r="D765" s="4" t="s">
        <v>26</v>
      </c>
      <c r="E765" s="4" t="s">
        <v>750</v>
      </c>
      <c r="F765" s="6">
        <v>20</v>
      </c>
      <c r="G765" s="5">
        <v>98683</v>
      </c>
      <c r="H765" s="4" t="s">
        <v>750</v>
      </c>
      <c r="K765" s="9">
        <v>5755</v>
      </c>
      <c r="L765" s="13" t="s">
        <v>1057</v>
      </c>
      <c r="M765" s="9">
        <v>5729</v>
      </c>
      <c r="N765" s="13" t="s">
        <v>1055</v>
      </c>
      <c r="O765" s="9">
        <v>5472</v>
      </c>
      <c r="P765" s="10" t="s">
        <v>1056</v>
      </c>
    </row>
    <row r="766" spans="1:16" x14ac:dyDescent="0.25">
      <c r="A766" s="4" t="s">
        <v>744</v>
      </c>
      <c r="B766" s="4" t="s">
        <v>32</v>
      </c>
      <c r="C766" s="5">
        <v>8649</v>
      </c>
      <c r="D766" s="4" t="s">
        <v>29</v>
      </c>
      <c r="E766" s="4" t="s">
        <v>23</v>
      </c>
      <c r="F766" s="6">
        <v>500</v>
      </c>
      <c r="G766" s="5">
        <v>4324500</v>
      </c>
      <c r="H766" s="4" t="s">
        <v>751</v>
      </c>
      <c r="K766" s="9">
        <v>9354</v>
      </c>
      <c r="L766" s="13" t="s">
        <v>1058</v>
      </c>
      <c r="M766" s="9">
        <v>9336</v>
      </c>
      <c r="N766" s="13" t="s">
        <v>1059</v>
      </c>
      <c r="O766" s="9">
        <v>12392</v>
      </c>
      <c r="P766" s="10" t="s">
        <v>1060</v>
      </c>
    </row>
    <row r="767" spans="1:16" x14ac:dyDescent="0.25">
      <c r="A767" s="4" t="s">
        <v>744</v>
      </c>
      <c r="B767" s="4" t="s">
        <v>28</v>
      </c>
      <c r="C767" s="5">
        <v>17900</v>
      </c>
      <c r="D767" s="4" t="s">
        <v>22</v>
      </c>
      <c r="E767" s="4" t="s">
        <v>752</v>
      </c>
      <c r="F767" s="6">
        <v>500</v>
      </c>
      <c r="G767" s="5">
        <v>8950000</v>
      </c>
      <c r="H767" s="4" t="s">
        <v>753</v>
      </c>
      <c r="K767" s="9">
        <v>23740</v>
      </c>
      <c r="L767" s="13" t="s">
        <v>1063</v>
      </c>
      <c r="M767" s="9">
        <v>25500</v>
      </c>
      <c r="N767" s="13" t="s">
        <v>1061</v>
      </c>
      <c r="O767" s="9">
        <v>27415.7</v>
      </c>
      <c r="P767" s="10" t="s">
        <v>1062</v>
      </c>
    </row>
    <row r="768" spans="1:16" x14ac:dyDescent="0.25">
      <c r="A768" s="4" t="s">
        <v>744</v>
      </c>
      <c r="B768" s="4" t="s">
        <v>21</v>
      </c>
      <c r="C768" s="5">
        <v>22300</v>
      </c>
      <c r="D768" s="4" t="s">
        <v>29</v>
      </c>
      <c r="E768" s="4" t="s">
        <v>754</v>
      </c>
      <c r="F768" s="6">
        <v>500</v>
      </c>
      <c r="G768" s="5">
        <v>11150000</v>
      </c>
      <c r="H768" s="4" t="s">
        <v>755</v>
      </c>
      <c r="K768" s="9">
        <v>23740</v>
      </c>
      <c r="L768" s="13" t="s">
        <v>1063</v>
      </c>
      <c r="M768" s="9">
        <v>25500</v>
      </c>
      <c r="N768" s="13" t="s">
        <v>1061</v>
      </c>
      <c r="O768" s="9">
        <v>27415.7</v>
      </c>
      <c r="P768" s="10" t="s">
        <v>1062</v>
      </c>
    </row>
    <row r="769" spans="1:16" x14ac:dyDescent="0.25">
      <c r="C769" s="3"/>
      <c r="F769" s="8"/>
      <c r="G769" s="3"/>
    </row>
    <row r="770" spans="1:16" x14ac:dyDescent="0.25">
      <c r="A770" s="26" t="s">
        <v>756</v>
      </c>
      <c r="B770" s="26"/>
      <c r="C770" s="26"/>
      <c r="D770" s="26"/>
      <c r="E770" s="26"/>
      <c r="F770" s="26"/>
      <c r="G770" s="26"/>
      <c r="H770" s="26"/>
    </row>
    <row r="771" spans="1:16" x14ac:dyDescent="0.25">
      <c r="C771" s="3"/>
      <c r="E771" t="s">
        <v>11</v>
      </c>
      <c r="F771" s="2">
        <v>20000</v>
      </c>
      <c r="G771" s="3"/>
    </row>
    <row r="772" spans="1:16" ht="30" x14ac:dyDescent="0.25">
      <c r="A772" s="4" t="s">
        <v>12</v>
      </c>
      <c r="B772" s="4" t="s">
        <v>13</v>
      </c>
      <c r="C772" s="4" t="s">
        <v>14</v>
      </c>
      <c r="D772" s="4" t="s">
        <v>15</v>
      </c>
      <c r="E772" s="4" t="s">
        <v>16</v>
      </c>
      <c r="F772" s="4" t="s">
        <v>17</v>
      </c>
      <c r="G772" s="4" t="s">
        <v>18</v>
      </c>
      <c r="H772" s="4" t="s">
        <v>19</v>
      </c>
      <c r="I772" s="19" t="s">
        <v>1108</v>
      </c>
      <c r="J772" s="19"/>
    </row>
    <row r="773" spans="1:16" x14ac:dyDescent="0.25">
      <c r="A773" s="4" t="s">
        <v>757</v>
      </c>
      <c r="B773" s="4" t="s">
        <v>28</v>
      </c>
      <c r="C773" s="5">
        <v>130</v>
      </c>
      <c r="D773" s="4" t="s">
        <v>22</v>
      </c>
      <c r="E773" s="4" t="s">
        <v>445</v>
      </c>
      <c r="F773" s="6">
        <v>20000</v>
      </c>
      <c r="G773" s="5">
        <v>2600000</v>
      </c>
      <c r="H773" s="4" t="s">
        <v>758</v>
      </c>
      <c r="I773" s="21">
        <f t="shared" ref="I773:I779" si="66">+(K773+M773+O773)/3</f>
        <v>382.33333333333331</v>
      </c>
      <c r="J773" s="21"/>
      <c r="K773" s="9">
        <v>520</v>
      </c>
      <c r="L773" s="13" t="s">
        <v>1065</v>
      </c>
      <c r="M773" s="9">
        <v>207</v>
      </c>
      <c r="N773" s="13" t="s">
        <v>1067</v>
      </c>
      <c r="O773" s="9">
        <v>420</v>
      </c>
      <c r="P773" s="10" t="s">
        <v>1068</v>
      </c>
    </row>
    <row r="774" spans="1:16" x14ac:dyDescent="0.25">
      <c r="A774" s="4" t="s">
        <v>757</v>
      </c>
      <c r="B774" s="4" t="s">
        <v>28</v>
      </c>
      <c r="C774" s="5">
        <v>165.96</v>
      </c>
      <c r="D774" s="4" t="s">
        <v>26</v>
      </c>
      <c r="E774" s="4" t="s">
        <v>759</v>
      </c>
      <c r="F774" s="6">
        <v>800</v>
      </c>
      <c r="G774" s="5">
        <v>132768</v>
      </c>
      <c r="H774" s="4" t="s">
        <v>759</v>
      </c>
      <c r="I774" s="21">
        <f t="shared" si="66"/>
        <v>378.91666666666669</v>
      </c>
      <c r="J774" s="21"/>
      <c r="K774" s="9">
        <v>366.75</v>
      </c>
      <c r="L774" s="13" t="s">
        <v>1064</v>
      </c>
      <c r="M774" s="9">
        <v>420</v>
      </c>
      <c r="N774" s="13" t="s">
        <v>1065</v>
      </c>
      <c r="O774" s="9">
        <v>350</v>
      </c>
      <c r="P774" s="10" t="s">
        <v>1066</v>
      </c>
    </row>
    <row r="775" spans="1:16" x14ac:dyDescent="0.25">
      <c r="A775" s="4" t="s">
        <v>757</v>
      </c>
      <c r="B775" s="4" t="s">
        <v>28</v>
      </c>
      <c r="C775" s="5">
        <v>189</v>
      </c>
      <c r="D775" s="4" t="s">
        <v>29</v>
      </c>
      <c r="E775" s="4" t="s">
        <v>115</v>
      </c>
      <c r="F775" s="6">
        <v>20000</v>
      </c>
      <c r="G775" s="5">
        <v>3780000</v>
      </c>
      <c r="H775" s="4" t="s">
        <v>760</v>
      </c>
      <c r="I775" s="21">
        <f t="shared" si="66"/>
        <v>382.33333333333331</v>
      </c>
      <c r="J775" s="21"/>
      <c r="K775" s="9">
        <v>520</v>
      </c>
      <c r="L775" s="13" t="s">
        <v>1065</v>
      </c>
      <c r="M775" s="9">
        <v>207</v>
      </c>
      <c r="N775" s="13" t="s">
        <v>1067</v>
      </c>
      <c r="O775" s="9">
        <v>420</v>
      </c>
      <c r="P775" s="10" t="s">
        <v>1068</v>
      </c>
    </row>
    <row r="776" spans="1:16" x14ac:dyDescent="0.25">
      <c r="A776" s="4" t="s">
        <v>757</v>
      </c>
      <c r="B776" s="4" t="s">
        <v>25</v>
      </c>
      <c r="C776" s="5">
        <v>245</v>
      </c>
      <c r="D776" s="4" t="s">
        <v>29</v>
      </c>
      <c r="E776" s="4" t="s">
        <v>115</v>
      </c>
      <c r="F776" s="6">
        <v>20000</v>
      </c>
      <c r="G776" s="5">
        <v>4900000</v>
      </c>
      <c r="H776" s="4" t="s">
        <v>761</v>
      </c>
      <c r="I776" s="21">
        <f t="shared" si="66"/>
        <v>593</v>
      </c>
      <c r="J776" s="21"/>
      <c r="K776" s="9">
        <v>900</v>
      </c>
      <c r="L776" s="13" t="s">
        <v>1065</v>
      </c>
      <c r="M776" s="9">
        <v>647</v>
      </c>
      <c r="N776" s="13" t="s">
        <v>1069</v>
      </c>
      <c r="O776" s="9">
        <v>232</v>
      </c>
      <c r="P776" s="10" t="s">
        <v>1070</v>
      </c>
    </row>
    <row r="777" spans="1:16" x14ac:dyDescent="0.25">
      <c r="A777" s="4" t="s">
        <v>757</v>
      </c>
      <c r="B777" s="4" t="s">
        <v>28</v>
      </c>
      <c r="C777" s="5">
        <v>418</v>
      </c>
      <c r="D777" s="4" t="s">
        <v>59</v>
      </c>
      <c r="E777" s="4" t="s">
        <v>762</v>
      </c>
      <c r="F777" s="6">
        <v>15000</v>
      </c>
      <c r="G777" s="5">
        <v>6270000</v>
      </c>
      <c r="H777" s="4" t="s">
        <v>763</v>
      </c>
      <c r="I777" s="21">
        <f t="shared" si="66"/>
        <v>593</v>
      </c>
      <c r="J777" s="21"/>
      <c r="K777" s="9">
        <v>900</v>
      </c>
      <c r="L777" s="13" t="s">
        <v>1065</v>
      </c>
      <c r="M777" s="9">
        <v>647</v>
      </c>
      <c r="N777" s="13" t="s">
        <v>1069</v>
      </c>
      <c r="O777" s="9">
        <v>232</v>
      </c>
      <c r="P777" s="10" t="s">
        <v>1070</v>
      </c>
    </row>
    <row r="778" spans="1:16" ht="90" x14ac:dyDescent="0.25">
      <c r="A778" s="4" t="s">
        <v>757</v>
      </c>
      <c r="B778" s="4" t="s">
        <v>28</v>
      </c>
      <c r="C778" s="5">
        <v>1250</v>
      </c>
      <c r="D778" s="4" t="s">
        <v>81</v>
      </c>
      <c r="E778" s="4" t="s">
        <v>82</v>
      </c>
      <c r="F778" s="6">
        <v>20000</v>
      </c>
      <c r="G778" s="5">
        <v>25000000</v>
      </c>
      <c r="H778" s="7" t="s">
        <v>764</v>
      </c>
      <c r="I778" s="21">
        <f t="shared" si="66"/>
        <v>593</v>
      </c>
      <c r="J778" s="21"/>
      <c r="K778" s="9">
        <v>900</v>
      </c>
      <c r="L778" s="13" t="s">
        <v>1065</v>
      </c>
      <c r="M778" s="9">
        <v>647</v>
      </c>
      <c r="N778" s="13" t="s">
        <v>1069</v>
      </c>
      <c r="O778" s="9">
        <v>232</v>
      </c>
      <c r="P778" s="10" t="s">
        <v>1070</v>
      </c>
    </row>
    <row r="779" spans="1:16" x14ac:dyDescent="0.25">
      <c r="A779" s="4" t="s">
        <v>757</v>
      </c>
      <c r="B779" s="4" t="s">
        <v>32</v>
      </c>
      <c r="C779" s="5">
        <v>2390</v>
      </c>
      <c r="D779" s="4" t="s">
        <v>29</v>
      </c>
      <c r="E779" s="4" t="s">
        <v>115</v>
      </c>
      <c r="F779" s="6">
        <v>2000</v>
      </c>
      <c r="G779" s="5">
        <v>4780000</v>
      </c>
      <c r="H779" s="4" t="s">
        <v>765</v>
      </c>
      <c r="I779" s="21">
        <f t="shared" si="66"/>
        <v>2582.98</v>
      </c>
      <c r="J779" s="21"/>
      <c r="K779" s="9">
        <v>2900</v>
      </c>
      <c r="L779" s="13" t="s">
        <v>1071</v>
      </c>
      <c r="M779" s="9">
        <v>2461</v>
      </c>
      <c r="N779" s="13" t="s">
        <v>1072</v>
      </c>
      <c r="O779" s="9">
        <v>2387.94</v>
      </c>
      <c r="P779" s="10" t="s">
        <v>879</v>
      </c>
    </row>
    <row r="780" spans="1:16" x14ac:dyDescent="0.25">
      <c r="C780" s="3"/>
      <c r="F780" s="8"/>
      <c r="G780" s="3"/>
    </row>
    <row r="781" spans="1:16" x14ac:dyDescent="0.25">
      <c r="A781" s="26" t="s">
        <v>766</v>
      </c>
      <c r="B781" s="26"/>
      <c r="C781" s="26"/>
      <c r="D781" s="26"/>
      <c r="E781" s="26"/>
      <c r="F781" s="26"/>
      <c r="G781" s="26"/>
      <c r="H781" s="26"/>
      <c r="I781" s="20"/>
      <c r="J781" s="24"/>
    </row>
    <row r="782" spans="1:16" x14ac:dyDescent="0.25">
      <c r="C782" s="3"/>
      <c r="E782" t="s">
        <v>11</v>
      </c>
      <c r="F782" s="2">
        <v>800</v>
      </c>
      <c r="G782" s="3"/>
    </row>
    <row r="783" spans="1:16" ht="30" x14ac:dyDescent="0.25">
      <c r="A783" s="4" t="s">
        <v>12</v>
      </c>
      <c r="B783" s="4" t="s">
        <v>13</v>
      </c>
      <c r="C783" s="4" t="s">
        <v>14</v>
      </c>
      <c r="D783" s="4" t="s">
        <v>15</v>
      </c>
      <c r="E783" s="4" t="s">
        <v>16</v>
      </c>
      <c r="F783" s="4" t="s">
        <v>17</v>
      </c>
      <c r="G783" s="4" t="s">
        <v>18</v>
      </c>
      <c r="H783" s="4" t="s">
        <v>19</v>
      </c>
      <c r="I783" s="19" t="s">
        <v>1108</v>
      </c>
      <c r="J783" s="19"/>
    </row>
    <row r="784" spans="1:16" x14ac:dyDescent="0.25">
      <c r="A784" s="4" t="s">
        <v>767</v>
      </c>
      <c r="B784" s="4" t="s">
        <v>28</v>
      </c>
      <c r="C784" s="5">
        <v>45.98</v>
      </c>
      <c r="D784" s="4" t="s">
        <v>26</v>
      </c>
      <c r="E784" s="4" t="s">
        <v>768</v>
      </c>
      <c r="F784" s="6">
        <v>100</v>
      </c>
      <c r="G784" s="5">
        <v>4598</v>
      </c>
      <c r="H784" s="4" t="s">
        <v>768</v>
      </c>
      <c r="I784" s="21">
        <f t="shared" ref="I784:I789" si="67">+(K784+M784+O784)/3</f>
        <v>73.38666666666667</v>
      </c>
      <c r="J784" s="21"/>
      <c r="K784" s="9">
        <v>60</v>
      </c>
      <c r="L784" s="13" t="s">
        <v>1073</v>
      </c>
      <c r="M784" s="9">
        <v>97</v>
      </c>
      <c r="N784" s="13" t="s">
        <v>1074</v>
      </c>
      <c r="O784" s="9">
        <v>63.16</v>
      </c>
      <c r="P784" s="10" t="s">
        <v>879</v>
      </c>
    </row>
    <row r="785" spans="1:16" x14ac:dyDescent="0.25">
      <c r="A785" s="4" t="s">
        <v>767</v>
      </c>
      <c r="B785" s="4" t="s">
        <v>28</v>
      </c>
      <c r="C785" s="5">
        <v>55</v>
      </c>
      <c r="D785" s="4" t="s">
        <v>22</v>
      </c>
      <c r="E785" s="4" t="s">
        <v>75</v>
      </c>
      <c r="F785" s="6">
        <v>800</v>
      </c>
      <c r="G785" s="5">
        <v>44000</v>
      </c>
      <c r="H785" s="4" t="s">
        <v>769</v>
      </c>
      <c r="I785" s="21">
        <f t="shared" si="67"/>
        <v>73.38666666666667</v>
      </c>
      <c r="J785" s="21"/>
      <c r="K785" s="9">
        <v>60</v>
      </c>
      <c r="L785" s="13" t="s">
        <v>1073</v>
      </c>
      <c r="M785" s="9">
        <v>97</v>
      </c>
      <c r="N785" s="13" t="s">
        <v>1074</v>
      </c>
      <c r="O785" s="9">
        <v>63.16</v>
      </c>
      <c r="P785" s="10" t="s">
        <v>879</v>
      </c>
    </row>
    <row r="786" spans="1:16" x14ac:dyDescent="0.25">
      <c r="A786" s="4" t="s">
        <v>767</v>
      </c>
      <c r="B786" s="4" t="s">
        <v>28</v>
      </c>
      <c r="C786" s="5">
        <v>80</v>
      </c>
      <c r="D786" s="4" t="s">
        <v>29</v>
      </c>
      <c r="E786" s="4" t="s">
        <v>689</v>
      </c>
      <c r="F786" s="6">
        <v>800</v>
      </c>
      <c r="G786" s="5">
        <v>64000</v>
      </c>
      <c r="H786" s="4" t="s">
        <v>770</v>
      </c>
      <c r="I786" s="21">
        <f t="shared" si="67"/>
        <v>73.38666666666667</v>
      </c>
      <c r="J786" s="21"/>
      <c r="K786" s="9">
        <v>60</v>
      </c>
      <c r="L786" s="13" t="s">
        <v>1073</v>
      </c>
      <c r="M786" s="9">
        <v>97</v>
      </c>
      <c r="N786" s="13" t="s">
        <v>1074</v>
      </c>
      <c r="O786" s="9">
        <v>63.16</v>
      </c>
      <c r="P786" s="10" t="s">
        <v>879</v>
      </c>
    </row>
    <row r="787" spans="1:16" x14ac:dyDescent="0.25">
      <c r="A787" s="4" t="s">
        <v>767</v>
      </c>
      <c r="B787" s="4" t="s">
        <v>28</v>
      </c>
      <c r="C787" s="5">
        <v>82.5</v>
      </c>
      <c r="D787" s="4" t="s">
        <v>59</v>
      </c>
      <c r="E787" s="4" t="s">
        <v>102</v>
      </c>
      <c r="F787" s="6">
        <v>700</v>
      </c>
      <c r="G787" s="5">
        <v>57750</v>
      </c>
      <c r="H787" s="4" t="s">
        <v>771</v>
      </c>
      <c r="I787" s="21">
        <f t="shared" si="67"/>
        <v>73.38666666666667</v>
      </c>
      <c r="J787" s="21"/>
      <c r="K787" s="9">
        <v>60</v>
      </c>
      <c r="L787" s="13" t="s">
        <v>1073</v>
      </c>
      <c r="M787" s="9">
        <v>97</v>
      </c>
      <c r="N787" s="13" t="s">
        <v>1074</v>
      </c>
      <c r="O787" s="9">
        <v>63.16</v>
      </c>
      <c r="P787" s="10" t="s">
        <v>879</v>
      </c>
    </row>
    <row r="788" spans="1:16" ht="60" x14ac:dyDescent="0.25">
      <c r="A788" s="4" t="s">
        <v>767</v>
      </c>
      <c r="B788" s="4" t="s">
        <v>28</v>
      </c>
      <c r="C788" s="5">
        <v>90</v>
      </c>
      <c r="D788" s="4" t="s">
        <v>337</v>
      </c>
      <c r="E788" s="4" t="s">
        <v>772</v>
      </c>
      <c r="F788" s="6">
        <v>792</v>
      </c>
      <c r="G788" s="5">
        <v>71280</v>
      </c>
      <c r="H788" s="7" t="s">
        <v>773</v>
      </c>
      <c r="I788" s="21">
        <f t="shared" si="67"/>
        <v>73.38666666666667</v>
      </c>
      <c r="J788" s="21"/>
      <c r="K788" s="9">
        <v>60</v>
      </c>
      <c r="L788" s="13" t="s">
        <v>1073</v>
      </c>
      <c r="M788" s="9">
        <v>97</v>
      </c>
      <c r="N788" s="13" t="s">
        <v>1074</v>
      </c>
      <c r="O788" s="9">
        <v>63.16</v>
      </c>
      <c r="P788" s="10" t="s">
        <v>879</v>
      </c>
    </row>
    <row r="789" spans="1:16" x14ac:dyDescent="0.25">
      <c r="A789" s="4" t="s">
        <v>767</v>
      </c>
      <c r="B789" s="4" t="s">
        <v>25</v>
      </c>
      <c r="C789" s="5">
        <v>780</v>
      </c>
      <c r="D789" s="4" t="s">
        <v>29</v>
      </c>
      <c r="E789" s="4" t="s">
        <v>774</v>
      </c>
      <c r="F789" s="6">
        <v>500</v>
      </c>
      <c r="G789" s="5">
        <v>390000</v>
      </c>
      <c r="H789" s="4" t="s">
        <v>775</v>
      </c>
      <c r="I789" s="21">
        <f t="shared" si="67"/>
        <v>1155.6666666666667</v>
      </c>
      <c r="J789" s="21"/>
      <c r="K789" s="9">
        <v>1312</v>
      </c>
      <c r="L789" s="13" t="s">
        <v>1075</v>
      </c>
      <c r="M789" s="9">
        <v>1603</v>
      </c>
      <c r="N789" s="13" t="s">
        <v>1076</v>
      </c>
      <c r="O789" s="9">
        <v>552</v>
      </c>
      <c r="P789" s="10" t="s">
        <v>1077</v>
      </c>
    </row>
    <row r="790" spans="1:16" x14ac:dyDescent="0.25">
      <c r="C790" s="3"/>
      <c r="F790" s="8"/>
      <c r="G790" s="3"/>
    </row>
    <row r="791" spans="1:16" x14ac:dyDescent="0.25">
      <c r="A791" s="26" t="s">
        <v>776</v>
      </c>
      <c r="B791" s="26"/>
      <c r="C791" s="26"/>
      <c r="D791" s="26"/>
      <c r="E791" s="26"/>
      <c r="F791" s="26"/>
      <c r="G791" s="26"/>
      <c r="H791" s="26"/>
    </row>
    <row r="792" spans="1:16" x14ac:dyDescent="0.25">
      <c r="C792" s="3"/>
      <c r="E792" t="s">
        <v>11</v>
      </c>
      <c r="F792" s="2">
        <v>600</v>
      </c>
      <c r="G792" s="3"/>
    </row>
    <row r="793" spans="1:16" ht="30" x14ac:dyDescent="0.25">
      <c r="A793" s="4" t="s">
        <v>12</v>
      </c>
      <c r="B793" s="4" t="s">
        <v>13</v>
      </c>
      <c r="C793" s="4" t="s">
        <v>14</v>
      </c>
      <c r="D793" s="4" t="s">
        <v>15</v>
      </c>
      <c r="E793" s="4" t="s">
        <v>16</v>
      </c>
      <c r="F793" s="4" t="s">
        <v>17</v>
      </c>
      <c r="G793" s="4" t="s">
        <v>18</v>
      </c>
      <c r="H793" s="4" t="s">
        <v>19</v>
      </c>
      <c r="I793" s="19" t="s">
        <v>1108</v>
      </c>
      <c r="J793" s="19"/>
    </row>
    <row r="794" spans="1:16" x14ac:dyDescent="0.25">
      <c r="A794" s="4" t="s">
        <v>777</v>
      </c>
      <c r="B794" s="4" t="s">
        <v>28</v>
      </c>
      <c r="C794" s="5">
        <v>199</v>
      </c>
      <c r="D794" s="4" t="s">
        <v>22</v>
      </c>
      <c r="E794" s="4" t="s">
        <v>134</v>
      </c>
      <c r="F794" s="6">
        <v>600</v>
      </c>
      <c r="G794" s="5">
        <v>119400</v>
      </c>
      <c r="H794" s="4" t="s">
        <v>778</v>
      </c>
      <c r="I794" s="21">
        <f t="shared" ref="I794:I798" si="68">+(K794+M794+O794)/3</f>
        <v>444.58666666666664</v>
      </c>
      <c r="J794" s="21"/>
      <c r="K794" s="9">
        <v>550</v>
      </c>
      <c r="L794" s="13" t="s">
        <v>1078</v>
      </c>
      <c r="M794" s="9">
        <v>330.33</v>
      </c>
      <c r="N794" s="13" t="s">
        <v>1079</v>
      </c>
      <c r="O794" s="9">
        <v>453.43</v>
      </c>
      <c r="P794" s="10" t="s">
        <v>1080</v>
      </c>
    </row>
    <row r="795" spans="1:16" x14ac:dyDescent="0.25">
      <c r="A795" s="4" t="s">
        <v>777</v>
      </c>
      <c r="B795" s="4" t="s">
        <v>28</v>
      </c>
      <c r="C795" s="5">
        <v>273</v>
      </c>
      <c r="D795" s="4" t="s">
        <v>29</v>
      </c>
      <c r="E795" s="4" t="s">
        <v>779</v>
      </c>
      <c r="F795" s="6">
        <v>600</v>
      </c>
      <c r="G795" s="5">
        <v>163800</v>
      </c>
      <c r="H795" s="4" t="s">
        <v>780</v>
      </c>
      <c r="I795" s="21">
        <f t="shared" si="68"/>
        <v>444.58666666666664</v>
      </c>
      <c r="J795" s="21"/>
      <c r="K795" s="9">
        <v>550</v>
      </c>
      <c r="L795" s="13" t="s">
        <v>1078</v>
      </c>
      <c r="M795" s="9">
        <v>330.33</v>
      </c>
      <c r="N795" s="13" t="s">
        <v>1079</v>
      </c>
      <c r="O795" s="9">
        <v>453.43</v>
      </c>
      <c r="P795" s="10" t="s">
        <v>1080</v>
      </c>
    </row>
    <row r="796" spans="1:16" x14ac:dyDescent="0.25">
      <c r="A796" s="4" t="s">
        <v>777</v>
      </c>
      <c r="B796" s="4" t="s">
        <v>28</v>
      </c>
      <c r="C796" s="5">
        <v>322.11</v>
      </c>
      <c r="D796" s="4" t="s">
        <v>26</v>
      </c>
      <c r="E796" s="4" t="s">
        <v>781</v>
      </c>
      <c r="F796" s="6">
        <v>200</v>
      </c>
      <c r="G796" s="5">
        <v>64422</v>
      </c>
      <c r="H796" s="4" t="s">
        <v>782</v>
      </c>
      <c r="I796" s="21">
        <f t="shared" si="68"/>
        <v>444.58666666666664</v>
      </c>
      <c r="J796" s="21"/>
      <c r="K796" s="9">
        <v>550</v>
      </c>
      <c r="L796" s="13" t="s">
        <v>1078</v>
      </c>
      <c r="M796" s="9">
        <v>330.33</v>
      </c>
      <c r="N796" s="13" t="s">
        <v>1079</v>
      </c>
      <c r="O796" s="9">
        <v>453.43</v>
      </c>
      <c r="P796" s="10" t="s">
        <v>1080</v>
      </c>
    </row>
    <row r="797" spans="1:16" x14ac:dyDescent="0.25">
      <c r="A797" s="4" t="s">
        <v>777</v>
      </c>
      <c r="B797" s="4" t="s">
        <v>28</v>
      </c>
      <c r="C797" s="5">
        <v>342</v>
      </c>
      <c r="D797" s="4" t="s">
        <v>59</v>
      </c>
      <c r="E797" s="4" t="s">
        <v>134</v>
      </c>
      <c r="F797" s="6">
        <v>500</v>
      </c>
      <c r="G797" s="5">
        <v>171000</v>
      </c>
      <c r="H797" s="4" t="s">
        <v>783</v>
      </c>
      <c r="I797" s="21">
        <f t="shared" si="68"/>
        <v>444.58666666666664</v>
      </c>
      <c r="J797" s="21"/>
      <c r="K797" s="9">
        <v>550</v>
      </c>
      <c r="L797" s="13" t="s">
        <v>1078</v>
      </c>
      <c r="M797" s="9">
        <v>330.33</v>
      </c>
      <c r="N797" s="13" t="s">
        <v>1079</v>
      </c>
      <c r="O797" s="9">
        <v>453.43</v>
      </c>
      <c r="P797" s="10" t="s">
        <v>1080</v>
      </c>
    </row>
    <row r="798" spans="1:16" ht="120" x14ac:dyDescent="0.25">
      <c r="A798" s="4" t="s">
        <v>777</v>
      </c>
      <c r="B798" s="4" t="s">
        <v>28</v>
      </c>
      <c r="C798" s="5">
        <v>980</v>
      </c>
      <c r="D798" s="4" t="s">
        <v>337</v>
      </c>
      <c r="E798" s="4" t="s">
        <v>784</v>
      </c>
      <c r="F798" s="6">
        <v>600</v>
      </c>
      <c r="G798" s="5">
        <v>588000</v>
      </c>
      <c r="H798" s="7" t="s">
        <v>785</v>
      </c>
      <c r="I798" s="21">
        <f t="shared" si="68"/>
        <v>926.33333333333337</v>
      </c>
      <c r="J798" s="21"/>
      <c r="K798" s="9">
        <v>820</v>
      </c>
      <c r="L798" s="13" t="s">
        <v>1081</v>
      </c>
      <c r="M798" s="9">
        <v>970</v>
      </c>
      <c r="N798" s="13" t="s">
        <v>1082</v>
      </c>
      <c r="O798" s="9">
        <v>989</v>
      </c>
      <c r="P798" s="10" t="s">
        <v>1083</v>
      </c>
    </row>
    <row r="799" spans="1:16" x14ac:dyDescent="0.25">
      <c r="C799" s="3"/>
      <c r="F799" s="8"/>
      <c r="G799" s="3"/>
    </row>
    <row r="800" spans="1:16" x14ac:dyDescent="0.25">
      <c r="A800" s="26" t="s">
        <v>786</v>
      </c>
      <c r="B800" s="26"/>
      <c r="C800" s="26"/>
      <c r="D800" s="26"/>
      <c r="E800" s="26"/>
      <c r="F800" s="26"/>
      <c r="G800" s="26"/>
      <c r="H800" s="26"/>
    </row>
    <row r="801" spans="1:16" x14ac:dyDescent="0.25">
      <c r="C801" s="3"/>
      <c r="E801" t="s">
        <v>11</v>
      </c>
      <c r="F801" s="2">
        <v>1500</v>
      </c>
      <c r="G801" s="3"/>
    </row>
    <row r="802" spans="1:16" ht="30" x14ac:dyDescent="0.25">
      <c r="A802" s="4" t="s">
        <v>12</v>
      </c>
      <c r="B802" s="4" t="s">
        <v>13</v>
      </c>
      <c r="C802" s="4" t="s">
        <v>14</v>
      </c>
      <c r="D802" s="4" t="s">
        <v>15</v>
      </c>
      <c r="E802" s="4" t="s">
        <v>16</v>
      </c>
      <c r="F802" s="4" t="s">
        <v>17</v>
      </c>
      <c r="G802" s="4" t="s">
        <v>18</v>
      </c>
      <c r="H802" s="4" t="s">
        <v>19</v>
      </c>
      <c r="I802" s="19" t="s">
        <v>1108</v>
      </c>
      <c r="J802" s="19"/>
    </row>
    <row r="803" spans="1:16" x14ac:dyDescent="0.25">
      <c r="A803" s="4" t="s">
        <v>787</v>
      </c>
      <c r="B803" s="4" t="s">
        <v>28</v>
      </c>
      <c r="C803" s="5">
        <v>1008.96</v>
      </c>
      <c r="D803" s="4" t="s">
        <v>26</v>
      </c>
      <c r="E803" s="4" t="s">
        <v>788</v>
      </c>
      <c r="F803" s="6">
        <v>200</v>
      </c>
      <c r="G803" s="5">
        <v>201792</v>
      </c>
      <c r="H803" s="4" t="s">
        <v>788</v>
      </c>
      <c r="I803" s="21">
        <f t="shared" ref="I803:I811" si="69">+(K803+M803+O803)/3</f>
        <v>1736</v>
      </c>
      <c r="J803" s="21"/>
      <c r="K803" s="9">
        <v>1754</v>
      </c>
      <c r="L803" s="13" t="s">
        <v>1086</v>
      </c>
      <c r="M803" s="9">
        <v>1760</v>
      </c>
      <c r="N803" s="13" t="s">
        <v>1084</v>
      </c>
      <c r="O803" s="9">
        <v>1694</v>
      </c>
      <c r="P803" s="10" t="s">
        <v>1085</v>
      </c>
    </row>
    <row r="804" spans="1:16" x14ac:dyDescent="0.25">
      <c r="A804" s="4" t="s">
        <v>787</v>
      </c>
      <c r="B804" s="4" t="s">
        <v>28</v>
      </c>
      <c r="C804" s="5">
        <v>1020</v>
      </c>
      <c r="D804" s="4" t="s">
        <v>29</v>
      </c>
      <c r="E804" s="4" t="s">
        <v>23</v>
      </c>
      <c r="F804" s="6">
        <v>1500</v>
      </c>
      <c r="G804" s="5">
        <v>1530000</v>
      </c>
      <c r="H804" s="4" t="s">
        <v>789</v>
      </c>
      <c r="I804" s="21">
        <f t="shared" si="69"/>
        <v>1736</v>
      </c>
      <c r="J804" s="21"/>
      <c r="K804" s="9">
        <v>1754</v>
      </c>
      <c r="L804" s="13" t="s">
        <v>1086</v>
      </c>
      <c r="M804" s="9">
        <v>1760</v>
      </c>
      <c r="N804" s="13" t="s">
        <v>1084</v>
      </c>
      <c r="O804" s="9">
        <v>1694</v>
      </c>
      <c r="P804" s="10" t="s">
        <v>1085</v>
      </c>
    </row>
    <row r="805" spans="1:16" x14ac:dyDescent="0.25">
      <c r="A805" s="4" t="s">
        <v>787</v>
      </c>
      <c r="B805" s="4" t="s">
        <v>25</v>
      </c>
      <c r="C805" s="5">
        <v>1050</v>
      </c>
      <c r="D805" s="4" t="s">
        <v>22</v>
      </c>
      <c r="E805" s="4" t="s">
        <v>134</v>
      </c>
      <c r="F805" s="6">
        <v>1500</v>
      </c>
      <c r="G805" s="5">
        <v>1575000</v>
      </c>
      <c r="H805" s="4" t="s">
        <v>790</v>
      </c>
      <c r="I805" s="21">
        <f t="shared" si="69"/>
        <v>1736</v>
      </c>
      <c r="J805" s="21"/>
      <c r="K805" s="9">
        <v>1754</v>
      </c>
      <c r="L805" s="13" t="s">
        <v>1086</v>
      </c>
      <c r="M805" s="9">
        <v>1760</v>
      </c>
      <c r="N805" s="13" t="s">
        <v>1084</v>
      </c>
      <c r="O805" s="9">
        <v>1694</v>
      </c>
      <c r="P805" s="10" t="s">
        <v>1085</v>
      </c>
    </row>
    <row r="806" spans="1:16" x14ac:dyDescent="0.25">
      <c r="A806" s="4" t="s">
        <v>787</v>
      </c>
      <c r="B806" s="4" t="s">
        <v>25</v>
      </c>
      <c r="C806" s="5">
        <v>1385</v>
      </c>
      <c r="D806" s="4" t="s">
        <v>29</v>
      </c>
      <c r="E806" s="4" t="s">
        <v>23</v>
      </c>
      <c r="F806" s="6">
        <v>1500</v>
      </c>
      <c r="G806" s="5">
        <v>2077500</v>
      </c>
      <c r="H806" s="4" t="s">
        <v>791</v>
      </c>
      <c r="I806" s="21">
        <f t="shared" si="69"/>
        <v>1736</v>
      </c>
      <c r="J806" s="21"/>
      <c r="K806" s="9">
        <v>1754</v>
      </c>
      <c r="L806" s="13" t="s">
        <v>1086</v>
      </c>
      <c r="M806" s="9">
        <v>1760</v>
      </c>
      <c r="N806" s="13" t="s">
        <v>1084</v>
      </c>
      <c r="O806" s="9">
        <v>1694</v>
      </c>
      <c r="P806" s="10" t="s">
        <v>1085</v>
      </c>
    </row>
    <row r="807" spans="1:16" x14ac:dyDescent="0.25">
      <c r="A807" s="4" t="s">
        <v>787</v>
      </c>
      <c r="B807" s="4" t="s">
        <v>41</v>
      </c>
      <c r="C807" s="5">
        <v>1405</v>
      </c>
      <c r="D807" s="4" t="s">
        <v>29</v>
      </c>
      <c r="E807" s="4" t="s">
        <v>23</v>
      </c>
      <c r="F807" s="6">
        <v>1500</v>
      </c>
      <c r="G807" s="5">
        <v>2107500</v>
      </c>
      <c r="H807" s="4" t="s">
        <v>792</v>
      </c>
      <c r="I807" s="21">
        <f t="shared" si="69"/>
        <v>1859.3366666666668</v>
      </c>
      <c r="J807" s="21"/>
      <c r="K807" s="9">
        <v>1990</v>
      </c>
      <c r="L807" s="13" t="s">
        <v>1087</v>
      </c>
      <c r="M807" s="9">
        <v>1900</v>
      </c>
      <c r="N807" s="13" t="s">
        <v>1088</v>
      </c>
      <c r="O807" s="9">
        <v>1688.01</v>
      </c>
      <c r="P807" s="10" t="s">
        <v>1089</v>
      </c>
    </row>
    <row r="808" spans="1:16" x14ac:dyDescent="0.25">
      <c r="A808" s="4" t="s">
        <v>787</v>
      </c>
      <c r="B808" s="4" t="s">
        <v>28</v>
      </c>
      <c r="C808" s="5">
        <v>1690</v>
      </c>
      <c r="D808" s="4" t="s">
        <v>22</v>
      </c>
      <c r="E808" s="4" t="s">
        <v>134</v>
      </c>
      <c r="F808" s="6">
        <v>1500</v>
      </c>
      <c r="G808" s="5">
        <v>2535000</v>
      </c>
      <c r="H808" s="4" t="s">
        <v>793</v>
      </c>
      <c r="I808" s="21">
        <f t="shared" si="69"/>
        <v>2632.3333333333335</v>
      </c>
      <c r="J808" s="21"/>
      <c r="K808" s="9">
        <v>2299</v>
      </c>
      <c r="L808" s="13" t="s">
        <v>1090</v>
      </c>
      <c r="M808" s="9">
        <v>2950</v>
      </c>
      <c r="N808" s="13" t="s">
        <v>1091</v>
      </c>
      <c r="O808" s="9">
        <v>2648</v>
      </c>
      <c r="P808" s="10" t="s">
        <v>1092</v>
      </c>
    </row>
    <row r="809" spans="1:16" x14ac:dyDescent="0.25">
      <c r="A809" s="4" t="s">
        <v>787</v>
      </c>
      <c r="B809" s="4" t="s">
        <v>32</v>
      </c>
      <c r="C809" s="5">
        <v>1700</v>
      </c>
      <c r="D809" s="4" t="s">
        <v>29</v>
      </c>
      <c r="E809" s="4" t="s">
        <v>23</v>
      </c>
      <c r="F809" s="6">
        <v>1500</v>
      </c>
      <c r="G809" s="5">
        <v>2550000</v>
      </c>
      <c r="H809" s="4" t="s">
        <v>794</v>
      </c>
      <c r="I809" s="21">
        <f t="shared" si="69"/>
        <v>2632.3333333333335</v>
      </c>
      <c r="J809" s="21"/>
      <c r="K809" s="9">
        <v>2299</v>
      </c>
      <c r="L809" s="13" t="s">
        <v>1090</v>
      </c>
      <c r="M809" s="9">
        <v>2950</v>
      </c>
      <c r="N809" s="13" t="s">
        <v>1091</v>
      </c>
      <c r="O809" s="9">
        <v>2648</v>
      </c>
      <c r="P809" s="10" t="s">
        <v>1092</v>
      </c>
    </row>
    <row r="810" spans="1:16" x14ac:dyDescent="0.25">
      <c r="A810" s="4" t="s">
        <v>787</v>
      </c>
      <c r="B810" s="4" t="s">
        <v>28</v>
      </c>
      <c r="C810" s="5">
        <v>3079.5</v>
      </c>
      <c r="D810" s="4" t="s">
        <v>59</v>
      </c>
      <c r="E810" s="4" t="s">
        <v>134</v>
      </c>
      <c r="F810" s="6">
        <v>1300</v>
      </c>
      <c r="G810" s="5">
        <v>4003350</v>
      </c>
      <c r="H810" s="4" t="s">
        <v>795</v>
      </c>
      <c r="I810" s="21">
        <f t="shared" si="69"/>
        <v>2632.3333333333335</v>
      </c>
      <c r="J810" s="21"/>
      <c r="K810" s="9">
        <v>2299</v>
      </c>
      <c r="L810" s="13" t="s">
        <v>1090</v>
      </c>
      <c r="M810" s="9">
        <v>2950</v>
      </c>
      <c r="N810" s="13" t="s">
        <v>1091</v>
      </c>
      <c r="O810" s="9">
        <v>2648</v>
      </c>
      <c r="P810" s="10" t="s">
        <v>1092</v>
      </c>
    </row>
    <row r="811" spans="1:16" x14ac:dyDescent="0.25">
      <c r="A811" s="4" t="s">
        <v>787</v>
      </c>
      <c r="B811" s="4" t="s">
        <v>21</v>
      </c>
      <c r="C811" s="5">
        <v>3436</v>
      </c>
      <c r="D811" s="4" t="s">
        <v>29</v>
      </c>
      <c r="E811" s="4" t="s">
        <v>23</v>
      </c>
      <c r="F811" s="6">
        <v>1500</v>
      </c>
      <c r="G811" s="5">
        <v>5154000</v>
      </c>
      <c r="H811" s="4" t="s">
        <v>796</v>
      </c>
      <c r="I811" s="21">
        <f t="shared" si="69"/>
        <v>3793</v>
      </c>
      <c r="J811" s="21"/>
      <c r="K811" s="9">
        <v>4701</v>
      </c>
      <c r="L811" s="13" t="s">
        <v>1093</v>
      </c>
      <c r="M811" s="9">
        <v>2900</v>
      </c>
      <c r="N811" s="13" t="s">
        <v>1094</v>
      </c>
      <c r="O811" s="9">
        <v>3778</v>
      </c>
      <c r="P811" s="10" t="s">
        <v>1095</v>
      </c>
    </row>
    <row r="812" spans="1:16" x14ac:dyDescent="0.25">
      <c r="C812" s="3"/>
      <c r="F812" s="8"/>
      <c r="G812" s="3"/>
    </row>
    <row r="813" spans="1:16" x14ac:dyDescent="0.25">
      <c r="A813" s="26" t="s">
        <v>797</v>
      </c>
      <c r="B813" s="26"/>
      <c r="C813" s="26"/>
      <c r="D813" s="26"/>
      <c r="E813" s="26"/>
      <c r="F813" s="26"/>
      <c r="G813" s="26"/>
      <c r="H813" s="26"/>
    </row>
    <row r="814" spans="1:16" x14ac:dyDescent="0.25">
      <c r="C814" s="3"/>
      <c r="E814" t="s">
        <v>11</v>
      </c>
      <c r="F814" s="2">
        <v>700</v>
      </c>
      <c r="G814" s="3"/>
    </row>
    <row r="815" spans="1:16" ht="30" x14ac:dyDescent="0.25">
      <c r="A815" s="4" t="s">
        <v>12</v>
      </c>
      <c r="B815" s="4" t="s">
        <v>13</v>
      </c>
      <c r="C815" s="4" t="s">
        <v>14</v>
      </c>
      <c r="D815" s="4" t="s">
        <v>15</v>
      </c>
      <c r="E815" s="4" t="s">
        <v>16</v>
      </c>
      <c r="F815" s="4" t="s">
        <v>17</v>
      </c>
      <c r="G815" s="4" t="s">
        <v>18</v>
      </c>
      <c r="H815" s="4" t="s">
        <v>19</v>
      </c>
      <c r="I815" s="19" t="s">
        <v>1108</v>
      </c>
      <c r="J815" s="19"/>
    </row>
    <row r="816" spans="1:16" x14ac:dyDescent="0.25">
      <c r="A816" s="4" t="s">
        <v>798</v>
      </c>
      <c r="B816" s="4" t="s">
        <v>28</v>
      </c>
      <c r="C816" s="5">
        <v>872.5</v>
      </c>
      <c r="D816" s="4" t="s">
        <v>22</v>
      </c>
      <c r="E816" s="4" t="s">
        <v>526</v>
      </c>
      <c r="F816" s="6">
        <v>700</v>
      </c>
      <c r="G816" s="5">
        <v>610750</v>
      </c>
      <c r="H816" s="4" t="s">
        <v>799</v>
      </c>
      <c r="I816" s="21">
        <f t="shared" ref="I816:I822" si="70">+(K816+M816+O816)/3</f>
        <v>1702.6766666666665</v>
      </c>
      <c r="J816" s="21"/>
      <c r="K816" s="9">
        <v>1690</v>
      </c>
      <c r="L816" s="13" t="s">
        <v>1096</v>
      </c>
      <c r="M816" s="9">
        <v>2100</v>
      </c>
      <c r="N816" s="13" t="s">
        <v>1097</v>
      </c>
      <c r="O816" s="9">
        <v>1318.03</v>
      </c>
      <c r="P816" s="10" t="s">
        <v>1098</v>
      </c>
    </row>
    <row r="817" spans="1:16" ht="60" x14ac:dyDescent="0.25">
      <c r="A817" s="4" t="s">
        <v>798</v>
      </c>
      <c r="B817" s="4" t="s">
        <v>28</v>
      </c>
      <c r="C817" s="5">
        <v>1028</v>
      </c>
      <c r="D817" s="4" t="s">
        <v>29</v>
      </c>
      <c r="E817" s="4" t="s">
        <v>526</v>
      </c>
      <c r="F817" s="6">
        <v>700</v>
      </c>
      <c r="G817" s="5">
        <v>719600</v>
      </c>
      <c r="H817" s="7" t="s">
        <v>800</v>
      </c>
      <c r="I817" s="21">
        <f t="shared" si="70"/>
        <v>1702.6766666666665</v>
      </c>
      <c r="J817" s="21"/>
      <c r="K817" s="9">
        <v>1690</v>
      </c>
      <c r="L817" s="13" t="s">
        <v>1096</v>
      </c>
      <c r="M817" s="9">
        <v>2100</v>
      </c>
      <c r="N817" s="13" t="s">
        <v>1097</v>
      </c>
      <c r="O817" s="9">
        <v>1318.03</v>
      </c>
      <c r="P817" s="10" t="s">
        <v>1098</v>
      </c>
    </row>
    <row r="818" spans="1:16" x14ac:dyDescent="0.25">
      <c r="A818" s="4" t="s">
        <v>798</v>
      </c>
      <c r="B818" s="4" t="s">
        <v>25</v>
      </c>
      <c r="C818" s="5">
        <v>1257.1500000000001</v>
      </c>
      <c r="D818" s="4" t="s">
        <v>22</v>
      </c>
      <c r="E818" s="4" t="s">
        <v>526</v>
      </c>
      <c r="F818" s="6">
        <v>700</v>
      </c>
      <c r="G818" s="5">
        <v>880005</v>
      </c>
      <c r="H818" s="4" t="s">
        <v>801</v>
      </c>
      <c r="I818" s="21">
        <f t="shared" si="70"/>
        <v>2800</v>
      </c>
      <c r="J818" s="21"/>
      <c r="K818" s="9">
        <v>3150</v>
      </c>
      <c r="L818" s="13" t="s">
        <v>1099</v>
      </c>
      <c r="M818" s="9">
        <v>2850</v>
      </c>
      <c r="N818" s="13" t="s">
        <v>1100</v>
      </c>
      <c r="O818" s="9">
        <v>2400</v>
      </c>
      <c r="P818" s="10" t="s">
        <v>1101</v>
      </c>
    </row>
    <row r="819" spans="1:16" ht="60" x14ac:dyDescent="0.25">
      <c r="A819" s="4" t="s">
        <v>798</v>
      </c>
      <c r="B819" s="4" t="s">
        <v>25</v>
      </c>
      <c r="C819" s="5">
        <v>1470</v>
      </c>
      <c r="D819" s="4" t="s">
        <v>29</v>
      </c>
      <c r="E819" s="4" t="s">
        <v>526</v>
      </c>
      <c r="F819" s="6">
        <v>700</v>
      </c>
      <c r="G819" s="5">
        <v>1029000</v>
      </c>
      <c r="H819" s="7" t="s">
        <v>802</v>
      </c>
      <c r="I819" s="21">
        <f t="shared" si="70"/>
        <v>2800</v>
      </c>
      <c r="J819" s="21"/>
      <c r="K819" s="9">
        <v>3150</v>
      </c>
      <c r="L819" s="13" t="s">
        <v>1099</v>
      </c>
      <c r="M819" s="9">
        <v>2850</v>
      </c>
      <c r="N819" s="13" t="s">
        <v>1100</v>
      </c>
      <c r="O819" s="9">
        <v>2400</v>
      </c>
      <c r="P819" s="10" t="s">
        <v>1101</v>
      </c>
    </row>
    <row r="820" spans="1:16" x14ac:dyDescent="0.25">
      <c r="A820" s="4" t="s">
        <v>798</v>
      </c>
      <c r="B820" s="4" t="s">
        <v>28</v>
      </c>
      <c r="C820" s="5">
        <v>1705.41</v>
      </c>
      <c r="D820" s="4" t="s">
        <v>26</v>
      </c>
      <c r="E820" s="4" t="s">
        <v>803</v>
      </c>
      <c r="F820" s="6">
        <v>60</v>
      </c>
      <c r="G820" s="5">
        <v>102324.6</v>
      </c>
      <c r="H820" s="4" t="s">
        <v>804</v>
      </c>
      <c r="I820" s="21">
        <f t="shared" si="70"/>
        <v>2800</v>
      </c>
      <c r="J820" s="21"/>
      <c r="K820" s="9">
        <v>3150</v>
      </c>
      <c r="L820" s="13" t="s">
        <v>1099</v>
      </c>
      <c r="M820" s="9">
        <v>2850</v>
      </c>
      <c r="N820" s="13" t="s">
        <v>1100</v>
      </c>
      <c r="O820" s="9">
        <v>2400</v>
      </c>
      <c r="P820" s="10" t="s">
        <v>1101</v>
      </c>
    </row>
    <row r="821" spans="1:16" x14ac:dyDescent="0.25">
      <c r="A821" s="4" t="s">
        <v>798</v>
      </c>
      <c r="B821" s="4" t="s">
        <v>32</v>
      </c>
      <c r="C821" s="5">
        <v>5500</v>
      </c>
      <c r="D821" s="4" t="s">
        <v>22</v>
      </c>
      <c r="E821" s="4" t="s">
        <v>526</v>
      </c>
      <c r="F821" s="6">
        <v>700</v>
      </c>
      <c r="G821" s="5">
        <v>3850000</v>
      </c>
      <c r="H821" s="4" t="s">
        <v>805</v>
      </c>
      <c r="I821" s="21">
        <f t="shared" si="70"/>
        <v>7565.3233333333337</v>
      </c>
      <c r="J821" s="21"/>
      <c r="K821" s="9">
        <v>7880</v>
      </c>
      <c r="L821" s="13" t="s">
        <v>1102</v>
      </c>
      <c r="M821" s="9">
        <v>7788.14</v>
      </c>
      <c r="N821" s="13" t="s">
        <v>1105</v>
      </c>
      <c r="O821" s="9">
        <v>7027.83</v>
      </c>
      <c r="P821" s="10" t="s">
        <v>1106</v>
      </c>
    </row>
    <row r="822" spans="1:16" x14ac:dyDescent="0.25">
      <c r="A822" s="4" t="s">
        <v>798</v>
      </c>
      <c r="B822" s="4" t="s">
        <v>21</v>
      </c>
      <c r="C822" s="5">
        <v>9944</v>
      </c>
      <c r="D822" s="4" t="s">
        <v>22</v>
      </c>
      <c r="E822" s="4" t="s">
        <v>526</v>
      </c>
      <c r="F822" s="6">
        <v>700</v>
      </c>
      <c r="G822" s="5">
        <v>6960800</v>
      </c>
      <c r="H822" s="4" t="s">
        <v>806</v>
      </c>
      <c r="I822" s="21">
        <f t="shared" si="70"/>
        <v>13982.31</v>
      </c>
      <c r="J822" s="21"/>
      <c r="K822" s="9">
        <v>15304</v>
      </c>
      <c r="L822" s="13" t="s">
        <v>1103</v>
      </c>
      <c r="M822" s="9">
        <v>15126.93</v>
      </c>
      <c r="N822" s="13" t="s">
        <v>1104</v>
      </c>
      <c r="O822" s="9">
        <v>11516</v>
      </c>
      <c r="P822" s="10" t="s">
        <v>1107</v>
      </c>
    </row>
  </sheetData>
  <mergeCells count="73">
    <mergeCell ref="I1:M1"/>
    <mergeCell ref="I2:M2"/>
    <mergeCell ref="I3:M3"/>
    <mergeCell ref="I4:M4"/>
    <mergeCell ref="I5:M5"/>
    <mergeCell ref="A791:H791"/>
    <mergeCell ref="A800:H800"/>
    <mergeCell ref="A813:H813"/>
    <mergeCell ref="A736:H736"/>
    <mergeCell ref="A745:H745"/>
    <mergeCell ref="A757:H757"/>
    <mergeCell ref="A770:H770"/>
    <mergeCell ref="A781:H781"/>
    <mergeCell ref="A680:H680"/>
    <mergeCell ref="A692:H692"/>
    <mergeCell ref="A701:H701"/>
    <mergeCell ref="A715:H715"/>
    <mergeCell ref="A726:H726"/>
    <mergeCell ref="A625:H625"/>
    <mergeCell ref="A635:H635"/>
    <mergeCell ref="A646:H646"/>
    <mergeCell ref="A656:H656"/>
    <mergeCell ref="A666:H666"/>
    <mergeCell ref="A579:H579"/>
    <mergeCell ref="A589:H589"/>
    <mergeCell ref="A598:H598"/>
    <mergeCell ref="A609:H609"/>
    <mergeCell ref="A617:H617"/>
    <mergeCell ref="A530:H530"/>
    <mergeCell ref="A543:H543"/>
    <mergeCell ref="A554:H554"/>
    <mergeCell ref="A563:H563"/>
    <mergeCell ref="A571:H571"/>
    <mergeCell ref="A466:H466"/>
    <mergeCell ref="A477:H477"/>
    <mergeCell ref="A485:H485"/>
    <mergeCell ref="A501:H501"/>
    <mergeCell ref="A512:H512"/>
    <mergeCell ref="A384:H384"/>
    <mergeCell ref="A396:H396"/>
    <mergeCell ref="A406:H406"/>
    <mergeCell ref="A423:H423"/>
    <mergeCell ref="A439:H439"/>
    <mergeCell ref="A304:H304"/>
    <mergeCell ref="A321:H321"/>
    <mergeCell ref="A345:H345"/>
    <mergeCell ref="A355:H355"/>
    <mergeCell ref="A373:H373"/>
    <mergeCell ref="A234:H234"/>
    <mergeCell ref="A247:H247"/>
    <mergeCell ref="A260:H260"/>
    <mergeCell ref="A274:H274"/>
    <mergeCell ref="A288:H288"/>
    <mergeCell ref="A160:H160"/>
    <mergeCell ref="A173:H173"/>
    <mergeCell ref="A200:H200"/>
    <mergeCell ref="A215:H215"/>
    <mergeCell ref="A227:H227"/>
    <mergeCell ref="A91:H91"/>
    <mergeCell ref="A107:H107"/>
    <mergeCell ref="A122:H122"/>
    <mergeCell ref="A131:H131"/>
    <mergeCell ref="A150:H150"/>
    <mergeCell ref="A7:H7"/>
    <mergeCell ref="A21:H21"/>
    <mergeCell ref="A39:H39"/>
    <mergeCell ref="A56:H56"/>
    <mergeCell ref="A73:H73"/>
    <mergeCell ref="C1:G1"/>
    <mergeCell ref="C2:G2"/>
    <mergeCell ref="C3:G3"/>
    <mergeCell ref="C4:G4"/>
    <mergeCell ref="C5:G5"/>
  </mergeCells>
  <hyperlinks>
    <hyperlink ref="N230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L230" r:id="rId1" location="gps"/>
    <hyperlink ref="N231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L231" r:id="rId2" location="gps"/>
    <hyperlink ref="N232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L232" r:id="rId3" location="gps"/>
    <hyperlink ref="N263" r:id="rId4"/>
    <hyperlink ref="N264" r:id="rId5"/>
    <hyperlink ref="N265" r:id="rId6"/>
    <hyperlink ref="N266" r:id="rId7"/>
    <hyperlink ref="N267" r:id="rId8"/>
    <hyperlink ref="N268" r:id="rId9"/>
    <hyperlink ref="N269" r:id="rId10"/>
    <hyperlink ref="N270" r:id="rId11"/>
    <hyperlink ref="N271" r:id="rId12"/>
    <hyperlink ref="N272" r:id="rId13"/>
  </hyperlinks>
  <pageMargins left="0.75" right="0.75" top="0.75" bottom="0.5" header="0.5" footer="0.75"/>
  <pageSetup orientation="portrait" r:id="rId14"/>
  <tableParts count="6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Cuadro comparativo</vt:lpstr>
      <vt:lpstr>CantidadSolicitada</vt:lpstr>
      <vt:lpstr>Datos</vt:lpstr>
      <vt:lpstr>DatosRenglon</vt:lpstr>
      <vt:lpstr>DatosTitulos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2024-08-05T14:04:09Z</dcterms:created>
  <dcterms:modified xsi:type="dcterms:W3CDTF">2024-08-26T16:22:54Z</dcterms:modified>
</cp:coreProperties>
</file>