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x de referencia" sheetId="1" r:id="rId1"/>
  </sheets>
  <externalReferences>
    <externalReference r:id="rId2"/>
  </externalReferences>
  <definedNames>
    <definedName name="CantidadSolicitada">'[1]Cuadro comparativo'!$F$8:$F$8,'[1]Cuadro comparativo'!$F$16:$F$16,'[1]Cuadro comparativo'!$F$24:$F$24,'[1]Cuadro comparativo'!$F$32:$F$32,'[1]Cuadro comparativo'!$F$40:$F$40,'[1]Cuadro comparativo'!$F$48:$F$48,'[1]Cuadro comparativo'!$F$56:$F$56,'[1]Cuadro comparativo'!$F$64:$F$64,'[1]Cuadro comparativo'!$F$73:$F$73,'[1]Cuadro comparativo'!$F$81:$F$81,'[1]Cuadro comparativo'!$F$89:$F$89,'[1]Cuadro comparativo'!$F$96:$F$96,'[1]Cuadro comparativo'!$F$103:$F$103,'[1]Cuadro comparativo'!$F$110:$F$110,'[1]Cuadro comparativo'!$F$117:$F$117,'[1]Cuadro comparativo'!$F$124:$F$124,'[1]Cuadro comparativo'!$F$131:$F$131,'[1]Cuadro comparativo'!$F$138:$F$138,'[1]Cuadro comparativo'!$F$145:$F$145,'[1]Cuadro comparativo'!$F$152:$F$152,'[1]Cuadro comparativo'!$F$159:$F$159,'[1]Cuadro comparativo'!$F$166:$F$166,'[1]Cuadro comparativo'!$F$173:$F$173,'[1]Cuadro comparativo'!$F$181:$F$181,'[1]Cuadro comparativo'!$F$188:$F$188,'[1]Cuadro comparativo'!$F$197:$F$197,'[1]Cuadro comparativo'!$F$205:$F$205,'[1]Cuadro comparativo'!$F$213:$F$213,'[1]Cuadro comparativo'!$F$221:$F$221,'[1]Cuadro comparativo'!$F$232:$F$232,'[1]Cuadro comparativo'!$F$243:$F$243,'[1]Cuadro comparativo'!$F$254:$F$254,'[1]Cuadro comparativo'!$F$260:$F$260,'[1]Cuadro comparativo'!$F$271:$F$271,'[1]Cuadro comparativo'!$F$276:$F$276,'[1]Cuadro comparativo'!$F$281:$F$281,'[1]Cuadro comparativo'!$F$293:$F$293</definedName>
    <definedName name="Datos">'[1]Cuadro comparativo'!$C$1:$G$5</definedName>
    <definedName name="DatosRenglon">'[1]Cuadro comparativo'!$A$7:$H$7,'[1]Cuadro comparativo'!$A$15:$H$15,'[1]Cuadro comparativo'!$A$23:$H$23,'[1]Cuadro comparativo'!$A$31:$H$31,'[1]Cuadro comparativo'!$A$39:$H$39,'[1]Cuadro comparativo'!$A$47:$H$47,'[1]Cuadro comparativo'!$A$55:$H$55,'[1]Cuadro comparativo'!$A$63:$H$63,'[1]Cuadro comparativo'!$A$72:$H$72,'[1]Cuadro comparativo'!$A$80:$H$80,'[1]Cuadro comparativo'!$A$88:$H$88,'[1]Cuadro comparativo'!$A$95:$H$95,'[1]Cuadro comparativo'!$A$102:$H$102,'[1]Cuadro comparativo'!$A$109:$H$109,'[1]Cuadro comparativo'!$A$116:$H$116,'[1]Cuadro comparativo'!$A$123:$H$123,'[1]Cuadro comparativo'!$A$130:$H$130,'[1]Cuadro comparativo'!$A$137:$H$137,'[1]Cuadro comparativo'!$A$144:$H$144,'[1]Cuadro comparativo'!$A$151:$H$151,'[1]Cuadro comparativo'!$A$158:$H$158,'[1]Cuadro comparativo'!$A$165:$H$165,'[1]Cuadro comparativo'!$A$172:$H$172,'[1]Cuadro comparativo'!$A$180:$H$180,'[1]Cuadro comparativo'!$A$187:$H$187,'[1]Cuadro comparativo'!$A$196:$H$196,'[1]Cuadro comparativo'!$A$204:$H$204,'[1]Cuadro comparativo'!$A$212:$H$212,'[1]Cuadro comparativo'!$A$220:$H$220,'[1]Cuadro comparativo'!$A$231:$H$231,'[1]Cuadro comparativo'!$A$242:$H$242,'[1]Cuadro comparativo'!$A$253:$H$253,'[1]Cuadro comparativo'!$A$259:$H$259,'[1]Cuadro comparativo'!$A$270:$H$270,'[1]Cuadro comparativo'!$A$275:$H$275,'[1]Cuadro comparativo'!$A$280:$H$280,'[1]Cuadro comparativo'!$A$292:$H$292</definedName>
    <definedName name="DatosTitulos">'[1]Cuadro comparativo'!$B$1:$B$5</definedName>
    <definedName name="Google_Sheet_Link_1902581309" hidden="1">DatosTitulos</definedName>
    <definedName name="Google_Sheet_Link_407498376" hidden="1">Datos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" i="1" l="1"/>
  <c r="AC20" i="1"/>
  <c r="AD20" i="1"/>
  <c r="AE20" i="1"/>
  <c r="AF20" i="1"/>
  <c r="AG20" i="1"/>
  <c r="AH20" i="1"/>
  <c r="AI20" i="1"/>
  <c r="T20" i="1"/>
  <c r="U20" i="1"/>
  <c r="V20" i="1"/>
  <c r="W20" i="1"/>
  <c r="X20" i="1"/>
  <c r="Y20" i="1"/>
  <c r="Z20" i="1"/>
  <c r="AA20" i="1"/>
  <c r="Q20" i="1"/>
  <c r="R20" i="1"/>
  <c r="S20" i="1"/>
  <c r="P20" i="1"/>
  <c r="O20" i="1"/>
  <c r="N20" i="1"/>
  <c r="M20" i="1"/>
  <c r="L20" i="1"/>
  <c r="J23" i="1" s="1"/>
  <c r="K20" i="1"/>
  <c r="J20" i="1"/>
  <c r="E20" i="1"/>
  <c r="E19" i="1"/>
  <c r="Y28" i="1" l="1"/>
  <c r="Y29" i="1" s="1"/>
  <c r="X28" i="1"/>
  <c r="X29" i="1" s="1"/>
  <c r="W28" i="1"/>
  <c r="W29" i="1" s="1"/>
  <c r="V28" i="1"/>
  <c r="V29" i="1" s="1"/>
  <c r="U28" i="1"/>
  <c r="U29" i="1" s="1"/>
  <c r="T28" i="1"/>
  <c r="T29" i="1" s="1"/>
  <c r="S28" i="1"/>
  <c r="S29" i="1" s="1"/>
  <c r="R28" i="1"/>
  <c r="R29" i="1" s="1"/>
  <c r="Q28" i="1"/>
  <c r="Q29" i="1" s="1"/>
  <c r="P28" i="1"/>
  <c r="P29" i="1" s="1"/>
  <c r="K28" i="1"/>
  <c r="K29" i="1" s="1"/>
  <c r="J28" i="1"/>
  <c r="J29" i="1" s="1"/>
  <c r="I28" i="1"/>
  <c r="I29" i="1" s="1"/>
  <c r="H28" i="1"/>
  <c r="H29" i="1" s="1"/>
  <c r="G28" i="1"/>
  <c r="F28" i="1"/>
  <c r="E28" i="1"/>
  <c r="D28" i="1"/>
  <c r="C28" i="1"/>
  <c r="B28" i="1"/>
  <c r="P24" i="1"/>
  <c r="N24" i="1"/>
  <c r="L24" i="1"/>
  <c r="J24" i="1"/>
  <c r="H19" i="1"/>
  <c r="G19" i="1"/>
  <c r="P23" i="1" l="1"/>
  <c r="P25" i="1" s="1"/>
  <c r="N23" i="1"/>
  <c r="N25" i="1" s="1"/>
  <c r="J25" i="1"/>
  <c r="L23" i="1"/>
  <c r="L25" i="1" s="1"/>
</calcChain>
</file>

<file path=xl/comments1.xml><?xml version="1.0" encoding="utf-8"?>
<comments xmlns="http://schemas.openxmlformats.org/spreadsheetml/2006/main">
  <authors>
    <author/>
  </authors>
  <commentList>
    <comment ref="G18" authorId="0" shapeId="0">
      <text>
        <r>
          <rPr>
            <sz val="11"/>
            <color rgb="FF000000"/>
            <rFont val="Calibri"/>
            <family val="2"/>
            <scheme val="minor"/>
          </rPr>
          <t>======
ID#AAAA8kO8YYU
Analia Lucero    (2023-11-13 15:05:04)
Para este criterio, se realizó un promedio entre todos los vehículos de la hoja "Px de referencia", pero diferenciando según la cobertura (Resp. civil o Terceros completo (RC + casco) y tipo de vehículo. Para los grupos 1, 2 y 3 se utilizó el valor promedio de Resp. civil y el grupo 4 (casco) no necesita px de ref.</t>
        </r>
      </text>
    </comment>
  </commentList>
</comments>
</file>

<file path=xl/sharedStrings.xml><?xml version="1.0" encoding="utf-8"?>
<sst xmlns="http://schemas.openxmlformats.org/spreadsheetml/2006/main" count="141" uniqueCount="102">
  <si>
    <t>SEGUROS</t>
  </si>
  <si>
    <t>HILUX L/05 2.5 DC 4X2 TD DX - 2010</t>
  </si>
  <si>
    <t>HILUX L/12 2.5 DC 4X2 TD DX - 2015</t>
  </si>
  <si>
    <t>HILUX L/21 2.4 CHASIS 4X2 TDI DX - 2021</t>
  </si>
  <si>
    <t>HILUX L/20 2.4 SC 4X2 TDI DX - 2023</t>
  </si>
  <si>
    <t>Toyota Etios 1.5 4 Ptas X 2015</t>
  </si>
  <si>
    <t>Toyota Etios 1.5 4 Ptas X 6Mt L/18 2021</t>
  </si>
  <si>
    <t>ETIOS 1.5 4 PTAS X 6MT L/18 - 2023</t>
  </si>
  <si>
    <t>CRONOS 1.8 PRECISION L/21 - 2021</t>
  </si>
  <si>
    <t>CRONOS 1.3 ATTRACTIVE L/22 - 2023</t>
  </si>
  <si>
    <t>COROLLA 1.8 XLI L/08 - 2010</t>
  </si>
  <si>
    <t>COROLLA 1.8 XEI L/14 - 2015</t>
  </si>
  <si>
    <t>COROLLA 2.0 XEI L/20 - 2021</t>
  </si>
  <si>
    <t>COROLLA 2.0 XLI L/20 - 2023</t>
  </si>
  <si>
    <t>PARTNER 1.9 D PLC CONFORT - 2010</t>
  </si>
  <si>
    <t>PARTNER 1.6 D HDI CON PLC - 2015</t>
  </si>
  <si>
    <t>PARTNER 1.6 CONFORT 5 PLAZAS- 2020</t>
  </si>
  <si>
    <t>PARTNER 1.6 CONFORT - 2023</t>
  </si>
  <si>
    <t>COMPAÑÍA</t>
  </si>
  <si>
    <t>REP. CIVIL</t>
  </si>
  <si>
    <t>TERCEROS BASICO</t>
  </si>
  <si>
    <t>GALENO</t>
  </si>
  <si>
    <t>ORBIS</t>
  </si>
  <si>
    <t>PROVINCIA</t>
  </si>
  <si>
    <t>SURA</t>
  </si>
  <si>
    <t>SAN CRISTOBAL</t>
  </si>
  <si>
    <t>PARANA</t>
  </si>
  <si>
    <t>EXPERTA</t>
  </si>
  <si>
    <t>SANCOR</t>
  </si>
  <si>
    <t>MERCANTIL ANDINA</t>
  </si>
  <si>
    <t>ALLIANZ</t>
  </si>
  <si>
    <t>PRECIOS PROMEDIOS PARA CUADRO COMPARATIVO (ANEXO I)</t>
  </si>
  <si>
    <t>PRECIO 
S/COBERTURA</t>
  </si>
  <si>
    <t>GRUPO</t>
  </si>
  <si>
    <t>Promedio s/cobertura
REP CIVIL</t>
  </si>
  <si>
    <t>Promedio s/cobertura
TERCEROS BASICO</t>
  </si>
  <si>
    <r>
      <rPr>
        <sz val="13"/>
        <color theme="1"/>
        <rFont val="Calibri"/>
        <family val="2"/>
      </rPr>
      <t xml:space="preserve">Precio promedio de HILUX - </t>
    </r>
    <r>
      <rPr>
        <b/>
        <sz val="14"/>
        <color rgb="FF0000FF"/>
        <rFont val="Calibri"/>
        <family val="2"/>
      </rPr>
      <t>REP CIVIL</t>
    </r>
    <r>
      <rPr>
        <sz val="13"/>
        <color theme="1"/>
        <rFont val="Calibri"/>
        <family val="2"/>
      </rPr>
      <t xml:space="preserve"> (2015 a 2023)</t>
    </r>
  </si>
  <si>
    <t>1, 2 y 3</t>
  </si>
  <si>
    <r>
      <rPr>
        <sz val="13"/>
        <color theme="1"/>
        <rFont val="Calibri"/>
        <family val="2"/>
      </rPr>
      <t xml:space="preserve">Precio promedio de HILUX - </t>
    </r>
    <r>
      <rPr>
        <b/>
        <sz val="14"/>
        <color rgb="FFFF00FF"/>
        <rFont val="Calibri"/>
        <family val="2"/>
      </rPr>
      <t>TERCEROS BASICO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</si>
  <si>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 xml:space="preserve">Precio promedio ETIOS /CRONOS/COROLLA- </t>
    </r>
    <r>
      <rPr>
        <b/>
        <sz val="14"/>
        <color rgb="FF0000FF"/>
        <rFont val="Calibri"/>
        <family val="2"/>
      </rPr>
      <t>REP CIVIL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</si>
  <si>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 xml:space="preserve">Precio promedio ETIOS /CRONOS/COROLLA- </t>
    </r>
    <r>
      <rPr>
        <b/>
        <sz val="14"/>
        <color rgb="FFFF00FF"/>
        <rFont val="Calibri"/>
        <family val="2"/>
      </rPr>
      <t>TERCEROS BASICO</t>
    </r>
    <r>
      <rPr>
        <sz val="13"/>
        <color theme="1"/>
        <rFont val="Calibri"/>
        <family val="2"/>
      </rPr>
      <t xml:space="preserve"> (2015 a 2023)</t>
    </r>
  </si>
  <si>
    <t>REP. CIVIL
vehiculos</t>
  </si>
  <si>
    <t>TERCEROS BASICO
vehiculos</t>
  </si>
  <si>
    <t>REP. CIVIL
utilitarios</t>
  </si>
  <si>
    <t>TERCEROS BASICO
utilitarios</t>
  </si>
  <si>
    <r>
      <rPr>
        <sz val="13"/>
        <color theme="1"/>
        <rFont val="Calibri"/>
        <family val="2"/>
      </rPr>
      <t>Precio promedio PARTNER-</t>
    </r>
    <r>
      <rPr>
        <b/>
        <sz val="14"/>
        <color rgb="FF0000FF"/>
        <rFont val="Calibri"/>
        <family val="2"/>
      </rPr>
      <t xml:space="preserve"> REP CIVIL</t>
    </r>
    <r>
      <rPr>
        <sz val="13"/>
        <color theme="1"/>
        <rFont val="Calibri"/>
        <family val="2"/>
      </rPr>
      <t xml:space="preserve"> (2015 a 2023)</t>
    </r>
  </si>
  <si>
    <r>
      <rPr>
        <sz val="13"/>
        <color theme="1"/>
        <rFont val="Calibri"/>
        <family val="2"/>
      </rPr>
      <t xml:space="preserve">Precio promedio PARTNER- </t>
    </r>
    <r>
      <rPr>
        <b/>
        <sz val="14"/>
        <color rgb="FFFF00FF"/>
        <rFont val="Calibri"/>
        <family val="2"/>
      </rPr>
      <t>TERCEROS BASICO</t>
    </r>
    <r>
      <rPr>
        <sz val="13"/>
        <color theme="1"/>
        <rFont val="Calibri"/>
        <family val="2"/>
      </rPr>
      <t xml:space="preserve"> (2015 a 2023)</t>
    </r>
  </si>
  <si>
    <t>Promedio</t>
  </si>
  <si>
    <t>PORTAL WEB DE CONSULTA</t>
  </si>
  <si>
    <t>https://www.webdelseguro.com.ar/resultados/</t>
  </si>
  <si>
    <t>GRUPO 1:</t>
  </si>
  <si>
    <t>GRUPO 4:</t>
  </si>
  <si>
    <t>1 191000033.0 Vehículo Sedan 3,4 y 5 puertas nafta/diesel (uso</t>
  </si>
  <si>
    <t>29 191000034.1 Vehículos sedan 3, 4 y 5 puertas</t>
  </si>
  <si>
    <t>30 191000034.1 Vehículos utilitarios</t>
  </si>
  <si>
    <t>2 191000033.1 Vehículo Sedan 3,4 y 5 puertas GNC (uso oficialtransporte de personas)</t>
  </si>
  <si>
    <t>31 191000034.1 Pick up simple y doble cabina</t>
  </si>
  <si>
    <t>3 191000033.1 Vehículos Utilitarios nafta/diesel (uso oficialtransporte de personas)</t>
  </si>
  <si>
    <t>32 191000034.1 Minibus y Furgones para transportes de agentes</t>
  </si>
  <si>
    <t>4 191000033.1 Vehículos Utilitarios GNC (uso oficial-transporte de</t>
  </si>
  <si>
    <t>policiales y detenidos</t>
  </si>
  <si>
    <t>personas)</t>
  </si>
  <si>
    <t>33 191000034.1 Vehículos Pesados</t>
  </si>
  <si>
    <t>5 191000033.1 Pick up simple y doble cabina (uso oficial - transporte</t>
  </si>
  <si>
    <t>34 191000034.1 Motovehículos</t>
  </si>
  <si>
    <t>de personas)</t>
  </si>
  <si>
    <t>35 191000034.1 Vehículos de servicios de emergencias</t>
  </si>
  <si>
    <t>6 191000033.1 Pick up simple y doble cabina (uso oficial - transporte</t>
  </si>
  <si>
    <t>36 191000034.1 Vehículos de servicios de emergencias</t>
  </si>
  <si>
    <t>de cosas)</t>
  </si>
  <si>
    <t>(ambulancias)</t>
  </si>
  <si>
    <t>7 191000033.1 Vehículos de cargas pesadas (camiones – uso</t>
  </si>
  <si>
    <t>37 191000034.1 Vehículos de servicios de emergencias</t>
  </si>
  <si>
    <t>transporte de bienes – volquete – cementero - otros</t>
  </si>
  <si>
    <t>(motobombas)</t>
  </si>
  <si>
    <t>8 191000033.1 Vehículos de transporte sustancias peligrosas</t>
  </si>
  <si>
    <t>9 191000033.1 Vehículos minibús (transporte de personas)</t>
  </si>
  <si>
    <t>10 191000033.1 Vehículos ómnibus (transporte de personas)</t>
  </si>
  <si>
    <t>GRUPO 2:</t>
  </si>
  <si>
    <t>GRUPO 3:</t>
  </si>
  <si>
    <t>11 191000033.2 Vehículo Sedan 3,4 y 5 puertas nafta/diesel (uso</t>
  </si>
  <si>
    <t>23 191000033.2 Trailer para traslado de equinos</t>
  </si>
  <si>
    <t>oficial- transporte de personas)</t>
  </si>
  <si>
    <t>24 191000033.2 Trailer Rodante para Destacamento Móvil</t>
  </si>
  <si>
    <t>12 191000033.2 Vehículo Sedan 3,4 y 5 puertas GNC (uso oficialtransporte de personas)</t>
  </si>
  <si>
    <t>25 191000033.2 Camión para transporte de Combustible.</t>
  </si>
  <si>
    <t>13 191000033.2 Vehículos Utilitarios nafta/diesel (uso oficialtransporte de personas)</t>
  </si>
  <si>
    <t>26 191000033.2 Tractor Fiat 500 st.</t>
  </si>
  <si>
    <t>14 191000033.2 Vehículos Utilitarios GNC (uso oficial-transporte de</t>
  </si>
  <si>
    <t>27 191000033.2 Minicargadora tipo Bobcat</t>
  </si>
  <si>
    <t>28 191000033.2 Vehículos de servicios de emergencias</t>
  </si>
  <si>
    <t>15 191000033.2 Pick up simple y doble cabina (uso oficial - transporte</t>
  </si>
  <si>
    <t>16 191000033.2 Pick up simple y doble cabina uso oficial transporte</t>
  </si>
  <si>
    <t>de cosas</t>
  </si>
  <si>
    <t>17 191000033.2 Vehículos de cargas pesadas (camiones – uso</t>
  </si>
  <si>
    <t>18 191000033.2 Vehículos de transporte sustancias peligrosas</t>
  </si>
  <si>
    <t>19 191000033.2 Motovehículos</t>
  </si>
  <si>
    <t>20 191000033.2 Vehículos de servicios de emergencia (motobombas)</t>
  </si>
  <si>
    <t>21 191000033.2 Vehículos minibús (transporte de personas)</t>
  </si>
  <si>
    <t>22 191000033.2 Vehículos ómnibus (transporte de personas)</t>
  </si>
  <si>
    <t>COTIZACIONES DE SEGUROS AUTOMOTOR AL DIA 11 DE OCTUBRE DE 2024</t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</si>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</sst>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&quot;\ * #,##0.00_ ;_ &quot;$&quot;\ * \-#,##0.00_ ;_ &quot;$&quot;\ * &quot;-&quot;??_ ;_ @_ "/>
    <numFmt numFmtId="165" formatCode="&quot;$&quot;#,##0.00"/>
  </numFmts>
  <fonts count="25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Calibri"/>
      <family val="2"/>
    </font>
    <font>
      <sz val="13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00FF"/>
      <name val="Calibri"/>
      <family val="2"/>
    </font>
    <font>
      <b/>
      <sz val="13"/>
      <color rgb="FF0000FF"/>
      <name val="Calibri"/>
      <family val="2"/>
    </font>
    <font>
      <sz val="14"/>
      <color theme="1"/>
      <name val="Calibri"/>
      <family val="2"/>
    </font>
    <font>
      <b/>
      <sz val="14"/>
      <color rgb="FFFF00FF"/>
      <name val="Calibri"/>
      <family val="2"/>
    </font>
    <font>
      <b/>
      <sz val="13"/>
      <color rgb="FFFF00FF"/>
      <name val="Calibri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</font>
    <font>
      <u/>
      <sz val="20"/>
      <color rgb="FF0000FF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8DB3E2"/>
        <bgColor rgb="FF8DB3E2"/>
      </patternFill>
    </fill>
    <fill>
      <patternFill patternType="solid">
        <fgColor rgb="FFA2C4C9"/>
        <bgColor rgb="FFA2C4C9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B4A7D6"/>
        <bgColor rgb="FFB4A7D6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0" fillId="0" borderId="0" xfId="0" applyFont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4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/>
    <xf numFmtId="164" fontId="6" fillId="0" borderId="5" xfId="0" applyNumberFormat="1" applyFont="1" applyBorder="1" applyAlignment="1">
      <alignment horizontal="right"/>
    </xf>
    <xf numFmtId="164" fontId="6" fillId="4" borderId="7" xfId="0" applyNumberFormat="1" applyFont="1" applyFill="1" applyBorder="1" applyAlignment="1">
      <alignment horizontal="right"/>
    </xf>
    <xf numFmtId="164" fontId="6" fillId="4" borderId="5" xfId="0" applyNumberFormat="1" applyFont="1" applyFill="1" applyBorder="1" applyAlignment="1">
      <alignment horizontal="right"/>
    </xf>
    <xf numFmtId="164" fontId="1" fillId="5" borderId="7" xfId="0" applyNumberFormat="1" applyFont="1" applyFill="1" applyBorder="1" applyAlignment="1"/>
    <xf numFmtId="164" fontId="1" fillId="5" borderId="5" xfId="0" applyNumberFormat="1" applyFont="1" applyFill="1" applyBorder="1" applyAlignment="1"/>
    <xf numFmtId="0" fontId="4" fillId="2" borderId="4" xfId="0" applyFont="1" applyFill="1" applyBorder="1" applyAlignment="1"/>
    <xf numFmtId="0" fontId="1" fillId="6" borderId="0" xfId="0" applyFont="1" applyFill="1" applyAlignment="1"/>
    <xf numFmtId="0" fontId="1" fillId="7" borderId="0" xfId="0" applyFont="1" applyFill="1" applyAlignment="1"/>
    <xf numFmtId="0" fontId="1" fillId="8" borderId="0" xfId="0" applyFont="1" applyFill="1" applyAlignment="1"/>
    <xf numFmtId="0" fontId="1" fillId="9" borderId="0" xfId="0" applyFont="1" applyFill="1" applyAlignment="1"/>
    <xf numFmtId="0" fontId="1" fillId="10" borderId="0" xfId="0" applyFont="1" applyFill="1" applyAlignment="1"/>
    <xf numFmtId="0" fontId="7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/>
    <xf numFmtId="0" fontId="8" fillId="0" borderId="0" xfId="0" applyFont="1" applyAlignment="1"/>
    <xf numFmtId="0" fontId="8" fillId="0" borderId="16" xfId="0" applyFont="1" applyBorder="1" applyAlignment="1"/>
    <xf numFmtId="165" fontId="11" fillId="0" borderId="17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65" fontId="12" fillId="0" borderId="19" xfId="0" applyNumberFormat="1" applyFont="1" applyBorder="1" applyAlignment="1"/>
    <xf numFmtId="165" fontId="12" fillId="0" borderId="20" xfId="0" applyNumberFormat="1" applyFont="1" applyBorder="1" applyAlignment="1"/>
    <xf numFmtId="165" fontId="14" fillId="0" borderId="17" xfId="0" applyNumberFormat="1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164" fontId="1" fillId="11" borderId="0" xfId="0" applyNumberFormat="1" applyFont="1" applyFill="1" applyAlignment="1"/>
    <xf numFmtId="164" fontId="1" fillId="12" borderId="0" xfId="0" applyNumberFormat="1" applyFont="1" applyFill="1" applyAlignment="1"/>
    <xf numFmtId="2" fontId="1" fillId="11" borderId="0" xfId="0" applyNumberFormat="1" applyFont="1" applyFill="1" applyAlignment="1"/>
    <xf numFmtId="164" fontId="1" fillId="13" borderId="0" xfId="0" applyNumberFormat="1" applyFont="1" applyFill="1" applyAlignment="1"/>
    <xf numFmtId="164" fontId="1" fillId="10" borderId="0" xfId="0" applyNumberFormat="1" applyFont="1" applyFill="1" applyAlignment="1"/>
    <xf numFmtId="0" fontId="11" fillId="0" borderId="21" xfId="0" applyFont="1" applyBorder="1" applyAlignment="1">
      <alignment horizontal="center"/>
    </xf>
    <xf numFmtId="0" fontId="1" fillId="11" borderId="0" xfId="0" applyFont="1" applyFill="1" applyAlignment="1"/>
    <xf numFmtId="0" fontId="1" fillId="12" borderId="0" xfId="0" applyFont="1" applyFill="1" applyAlignment="1"/>
    <xf numFmtId="0" fontId="1" fillId="13" borderId="0" xfId="0" applyFont="1" applyFill="1" applyAlignment="1"/>
    <xf numFmtId="0" fontId="4" fillId="2" borderId="22" xfId="0" applyFont="1" applyFill="1" applyBorder="1" applyAlignment="1">
      <alignment horizontal="center" wrapText="1"/>
    </xf>
    <xf numFmtId="165" fontId="1" fillId="11" borderId="0" xfId="0" applyNumberFormat="1" applyFont="1" applyFill="1" applyAlignment="1"/>
    <xf numFmtId="0" fontId="8" fillId="0" borderId="23" xfId="0" applyFont="1" applyBorder="1" applyAlignment="1"/>
    <xf numFmtId="0" fontId="8" fillId="0" borderId="24" xfId="0" applyFont="1" applyBorder="1" applyAlignment="1"/>
    <xf numFmtId="0" fontId="8" fillId="0" borderId="25" xfId="0" applyFont="1" applyBorder="1" applyAlignment="1"/>
    <xf numFmtId="165" fontId="14" fillId="0" borderId="26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165" fontId="1" fillId="12" borderId="0" xfId="0" applyNumberFormat="1" applyFont="1" applyFill="1" applyAlignment="1"/>
    <xf numFmtId="165" fontId="1" fillId="13" borderId="0" xfId="0" applyNumberFormat="1" applyFont="1" applyFill="1" applyAlignment="1"/>
    <xf numFmtId="165" fontId="1" fillId="10" borderId="0" xfId="0" applyNumberFormat="1" applyFont="1" applyFill="1" applyAlignment="1"/>
    <xf numFmtId="0" fontId="1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Alignment="1"/>
    <xf numFmtId="0" fontId="4" fillId="0" borderId="0" xfId="0" applyFont="1" applyAlignment="1"/>
    <xf numFmtId="0" fontId="1" fillId="0" borderId="0" xfId="0" applyFont="1" applyAlignment="1">
      <alignment horizontal="right"/>
    </xf>
    <xf numFmtId="0" fontId="1" fillId="4" borderId="1" xfId="0" applyFont="1" applyFill="1" applyBorder="1" applyAlignment="1"/>
    <xf numFmtId="0" fontId="16" fillId="0" borderId="28" xfId="0" applyFont="1" applyBorder="1" applyAlignment="1"/>
    <xf numFmtId="0" fontId="1" fillId="4" borderId="0" xfId="0" applyFont="1" applyFill="1" applyAlignment="1"/>
    <xf numFmtId="0" fontId="17" fillId="0" borderId="28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8" fillId="4" borderId="0" xfId="0" applyFont="1" applyFill="1" applyAlignment="1"/>
    <xf numFmtId="0" fontId="19" fillId="0" borderId="0" xfId="0" applyFont="1" applyAlignment="1"/>
    <xf numFmtId="0" fontId="20" fillId="0" borderId="0" xfId="0" applyFont="1" applyAlignment="1"/>
    <xf numFmtId="0" fontId="21" fillId="4" borderId="0" xfId="0" applyFont="1" applyFill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vertical="top"/>
    </xf>
    <xf numFmtId="0" fontId="23" fillId="0" borderId="0" xfId="0" applyFont="1" applyAlignment="1"/>
    <xf numFmtId="0" fontId="21" fillId="4" borderId="0" xfId="0" applyFont="1" applyFill="1" applyAlignment="1">
      <alignment horizontal="left"/>
    </xf>
    <xf numFmtId="0" fontId="19" fillId="0" borderId="0" xfId="0" applyFont="1" applyAlignment="1">
      <alignment vertical="center"/>
    </xf>
    <xf numFmtId="0" fontId="2" fillId="2" borderId="0" xfId="0" applyFont="1" applyFill="1" applyAlignment="1">
      <alignment horizontal="center"/>
    </xf>
    <xf numFmtId="0" fontId="0" fillId="0" borderId="0" xfId="0" applyFont="1" applyAlignment="1"/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38</xdr:row>
      <xdr:rowOff>180975</xdr:rowOff>
    </xdr:from>
    <xdr:ext cx="6562725" cy="3276600"/>
    <xdr:pic>
      <xdr:nvPicPr>
        <xdr:cNvPr id="2" name="image7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15475"/>
          <a:ext cx="6562725" cy="32766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berto%20Caba&#241;a\Downloads\Cuadro_Comparativo_10606-0007-LPU23_Seguros_21-11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comparativo"/>
      <sheetName val="Grupo N° 1"/>
      <sheetName val="Grupo N° 2"/>
      <sheetName val="Grupo N° 3"/>
      <sheetName val="Grupo N° 4"/>
      <sheetName val="Grúa"/>
      <sheetName val="Ind. gral."/>
      <sheetName val="INDICE"/>
      <sheetName val="Ind Patrimoniales"/>
      <sheetName val="Ind Gestión"/>
      <sheetName val="Px de referencia"/>
    </sheetNames>
    <sheetDataSet>
      <sheetData sheetId="0">
        <row r="1">
          <cell r="B1" t="str">
            <v>Número expediente:</v>
          </cell>
          <cell r="C1" t="str">
            <v>EX-2023-07353089-   -GDEMZA-DGCPYGB#MHYF</v>
          </cell>
        </row>
        <row r="2">
          <cell r="B2" t="str">
            <v>Número proceso de compra:</v>
          </cell>
          <cell r="C2" t="str">
            <v>10606-0007-LPU23</v>
          </cell>
        </row>
        <row r="3">
          <cell r="B3" t="str">
            <v>Nombre descriptivo proceso de compra:</v>
          </cell>
          <cell r="C3" t="str">
            <v>Licitación Pública de Convenio Marco para la “Contratación de Seguros para Flota Vehicular”</v>
          </cell>
        </row>
        <row r="4">
          <cell r="B4" t="str">
            <v>Unidad Operativa de Compras:</v>
          </cell>
          <cell r="C4" t="str">
            <v>1-06-06 - Dcción. Gral. de Compras y Suministros</v>
          </cell>
        </row>
        <row r="5">
          <cell r="B5" t="str">
            <v>Fecha de Apertura:</v>
          </cell>
          <cell r="C5" t="str">
            <v>30/10/2023</v>
          </cell>
        </row>
        <row r="7">
          <cell r="A7" t="str">
            <v>Renglón: 1, Código: 191000033.1, Descripción: RIESGO ORDINARIO Presentación:  MENSUAL</v>
          </cell>
        </row>
        <row r="8">
          <cell r="F8">
            <v>99999</v>
          </cell>
        </row>
        <row r="15">
          <cell r="A15" t="str">
            <v>Renglón: 2, Código: 191000033.1, Descripción: RIESGO ORDINARIO Presentación:  MENSUAL</v>
          </cell>
        </row>
        <row r="16">
          <cell r="F16">
            <v>99999</v>
          </cell>
        </row>
        <row r="23">
          <cell r="A23" t="str">
            <v>Renglón: 3, Código: 191000033.1, Descripción: RIESGO ORDINARIO Presentación:  MENSUAL</v>
          </cell>
        </row>
        <row r="24">
          <cell r="F24">
            <v>99999</v>
          </cell>
        </row>
        <row r="31">
          <cell r="A31" t="str">
            <v>Renglón: 4, Código: 191000033.1, Descripción: RIESGO ORDINARIO Presentación:  MENSUAL</v>
          </cell>
        </row>
        <row r="32">
          <cell r="F32">
            <v>99999</v>
          </cell>
        </row>
        <row r="39">
          <cell r="A39" t="str">
            <v>Renglón: 5, Código: 191000033.1, Descripción: RIESGO ORDINARIO Presentación:  MENSUAL</v>
          </cell>
        </row>
        <row r="40">
          <cell r="F40">
            <v>99999</v>
          </cell>
        </row>
        <row r="47">
          <cell r="A47" t="str">
            <v>Renglón: 6, Código: 191000033.1, Descripción: RIESGO ORDINARIO Presentación:  MENSUAL</v>
          </cell>
        </row>
        <row r="48">
          <cell r="F48">
            <v>99999</v>
          </cell>
        </row>
        <row r="55">
          <cell r="A55" t="str">
            <v>Renglón: 7, Código: 191000033.1, Descripción: RIESGO ORDINARIO Presentación:  MENSUAL</v>
          </cell>
        </row>
        <row r="56">
          <cell r="F56">
            <v>99999</v>
          </cell>
        </row>
        <row r="63">
          <cell r="A63" t="str">
            <v>Renglón: 8, Código: 191000033.1, Descripción: RIESGO ORDINARIO Presentación:  MENSUAL</v>
          </cell>
        </row>
        <row r="64">
          <cell r="F64">
            <v>99999</v>
          </cell>
        </row>
        <row r="72">
          <cell r="A72" t="str">
            <v>Renglón: 9, Código: 191000033.1, Descripción: RIESGO ORDINARIO Presentación:  MENSUAL</v>
          </cell>
        </row>
        <row r="73">
          <cell r="F73">
            <v>99999</v>
          </cell>
        </row>
        <row r="80">
          <cell r="A80" t="str">
            <v>Renglón: 10, Código: 191000033.1, Descripción: RIESGO ORDINARIO Presentación:  MENSUAL</v>
          </cell>
        </row>
        <row r="81">
          <cell r="F81">
            <v>99999</v>
          </cell>
        </row>
        <row r="88">
          <cell r="A88" t="str">
            <v>Renglón: 11, Código: 191000033.2, Descripción: RIESGO MAYOR Presentación:  MENSUAL</v>
          </cell>
        </row>
        <row r="89">
          <cell r="F89">
            <v>99999</v>
          </cell>
        </row>
        <row r="95">
          <cell r="A95" t="str">
            <v>Renglón: 12, Código: 191000033.2, Descripción: RIESGO MAYOR Presentación:  MENSUAL</v>
          </cell>
        </row>
        <row r="96">
          <cell r="F96">
            <v>99999</v>
          </cell>
        </row>
        <row r="102">
          <cell r="A102" t="str">
            <v>Renglón: 13, Código: 191000033.2, Descripción: RIESGO MAYOR Presentación:  MENSUAL</v>
          </cell>
        </row>
        <row r="103">
          <cell r="F103">
            <v>99999</v>
          </cell>
        </row>
        <row r="109">
          <cell r="A109" t="str">
            <v>Renglón: 14, Código: 191000033.2, Descripción: RIESGO MAYOR Presentación:  MENSUAL</v>
          </cell>
        </row>
        <row r="110">
          <cell r="F110">
            <v>99999</v>
          </cell>
        </row>
        <row r="116">
          <cell r="A116" t="str">
            <v>Renglón: 15, Código: 191000033.2, Descripción: RIESGO MAYOR Presentación:  MENSUAL</v>
          </cell>
        </row>
        <row r="117">
          <cell r="F117">
            <v>99999</v>
          </cell>
        </row>
        <row r="123">
          <cell r="A123" t="str">
            <v>Renglón: 16, Código: 191000033.2, Descripción: RIESGO MAYOR Presentación:  MENSUAL</v>
          </cell>
        </row>
        <row r="124">
          <cell r="F124">
            <v>99999</v>
          </cell>
        </row>
        <row r="130">
          <cell r="A130" t="str">
            <v>Renglón: 17, Código: 191000033.2, Descripción: RIESGO MAYOR Presentación:  MENSUAL</v>
          </cell>
        </row>
        <row r="131">
          <cell r="F131">
            <v>99999</v>
          </cell>
        </row>
        <row r="137">
          <cell r="A137" t="str">
            <v>Renglón: 18, Código: 191000033.2, Descripción: RIESGO MAYOR Presentación:  MENSUAL</v>
          </cell>
        </row>
        <row r="138">
          <cell r="F138">
            <v>99999</v>
          </cell>
        </row>
        <row r="144">
          <cell r="A144" t="str">
            <v>Renglón: 19, Código: 191000033.2, Descripción: RIESGO MAYOR Presentación:  MENSUAL</v>
          </cell>
        </row>
        <row r="145">
          <cell r="F145">
            <v>99999</v>
          </cell>
        </row>
        <row r="151">
          <cell r="A151" t="str">
            <v>Renglón: 20, Código: 191000033.2, Descripción: RIESGO MAYOR Presentación:  MENSUAL</v>
          </cell>
        </row>
        <row r="152">
          <cell r="F152">
            <v>99999</v>
          </cell>
        </row>
        <row r="158">
          <cell r="A158" t="str">
            <v>Renglón: 21, Código: 191000033.2, Descripción: RIESGO MAYOR Presentación:  MENSUAL</v>
          </cell>
        </row>
        <row r="159">
          <cell r="F159">
            <v>99999</v>
          </cell>
        </row>
        <row r="165">
          <cell r="A165" t="str">
            <v>Renglón: 22, Código: 191000033.2, Descripción: RIESGO MAYOR Presentación:  MENSUAL</v>
          </cell>
        </row>
        <row r="166">
          <cell r="F166">
            <v>99999</v>
          </cell>
        </row>
        <row r="172">
          <cell r="A172" t="str">
            <v>Renglón: 23, Código: 191000033.2, Descripción: RIESGO MAYOR Presentación:  MENSUAL</v>
          </cell>
        </row>
        <row r="173">
          <cell r="F173">
            <v>99999</v>
          </cell>
        </row>
        <row r="180">
          <cell r="A180" t="str">
            <v>Renglón: 24, Código: 191000033.2, Descripción: RIESGO MAYOR Presentación:  MENSUAL</v>
          </cell>
        </row>
        <row r="181">
          <cell r="F181">
            <v>99999</v>
          </cell>
        </row>
        <row r="187">
          <cell r="A187" t="str">
            <v>Renglón: 25, Código: 191000033.2, Descripción: RIESGO MAYOR Presentación:  MENSUAL</v>
          </cell>
        </row>
        <row r="188">
          <cell r="F188">
            <v>99999</v>
          </cell>
        </row>
        <row r="196">
          <cell r="A196" t="str">
            <v>Renglón: 26, Código: 191000033.2, Descripción: RIESGO MAYOR Presentación:  MENSUAL</v>
          </cell>
        </row>
        <row r="197">
          <cell r="F197">
            <v>99999</v>
          </cell>
        </row>
        <row r="204">
          <cell r="A204" t="str">
            <v>Renglón: 27, Código: 191000033.2, Descripción: RIESGO MAYOR Presentación:  MENSUAL</v>
          </cell>
        </row>
        <row r="205">
          <cell r="F205">
            <v>99999</v>
          </cell>
        </row>
        <row r="212">
          <cell r="A212" t="str">
            <v>Renglón: 28, Código: 191000033.2, Descripción: RIESGO MAYOR Presentación:  MENSUAL</v>
          </cell>
        </row>
        <row r="213">
          <cell r="F213">
            <v>99999</v>
          </cell>
        </row>
        <row r="220">
          <cell r="A220" t="str">
            <v>Renglón: 29, Código: 191000034.1, Descripción: RIESGO ORDINARIO Presentación:  MENSUAL</v>
          </cell>
        </row>
        <row r="221">
          <cell r="F221">
            <v>99999</v>
          </cell>
        </row>
        <row r="231">
          <cell r="A231" t="str">
            <v>Renglón: 30, Código: 191000034.1, Descripción: RIESGO ORDINARIO Presentación:  MENSUAL</v>
          </cell>
        </row>
        <row r="232">
          <cell r="F232">
            <v>99999</v>
          </cell>
        </row>
        <row r="242">
          <cell r="A242" t="str">
            <v>Renglón: 31, Código: 191000034.1, Descripción: RIESGO ORDINARIO Presentación:  MENSUAL</v>
          </cell>
        </row>
        <row r="243">
          <cell r="F243">
            <v>99999</v>
          </cell>
        </row>
        <row r="253">
          <cell r="A253" t="str">
            <v>Renglón: 32, Código: 191000034.1, Descripción: RIESGO ORDINARIO Presentación:  MENSUAL</v>
          </cell>
        </row>
        <row r="254">
          <cell r="F254">
            <v>99999</v>
          </cell>
        </row>
        <row r="259">
          <cell r="A259" t="str">
            <v>Renglón: 33, Código: 191000034.1, Descripción: RIESGO ORDINARIO Presentación:  MENSUAL</v>
          </cell>
        </row>
        <row r="260">
          <cell r="F260">
            <v>99999</v>
          </cell>
        </row>
        <row r="270">
          <cell r="A270" t="str">
            <v>Renglón: 34, Código: 191000034.1, Descripción: RIESGO ORDINARIO Presentación:  MENSUAL</v>
          </cell>
        </row>
        <row r="271">
          <cell r="F271">
            <v>99999</v>
          </cell>
        </row>
        <row r="275">
          <cell r="A275" t="str">
            <v>Renglón: 35, Código: 191000034.1, Descripción: RIESGO ORDINARIO Presentación:  MENSUAL</v>
          </cell>
        </row>
        <row r="276">
          <cell r="F276">
            <v>99999</v>
          </cell>
        </row>
        <row r="280">
          <cell r="A280" t="str">
            <v>Renglón: 36, Código: 191000034.1, Descripción: RIESGO ORDINARIO Presentación:  MENSUAL</v>
          </cell>
        </row>
        <row r="281">
          <cell r="F281">
            <v>99999</v>
          </cell>
        </row>
        <row r="292">
          <cell r="A292" t="str">
            <v>Renglón: 37, Código: 191000034.1, Descripción: RIESGO ORDINARIO Presentación:  MENSUAL</v>
          </cell>
        </row>
        <row r="293">
          <cell r="F293">
            <v>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I1009"/>
  <sheetViews>
    <sheetView tabSelected="1" zoomScale="80" zoomScaleNormal="80" workbookViewId="0">
      <selection activeCell="A5" sqref="A5"/>
    </sheetView>
  </sheetViews>
  <sheetFormatPr baseColWidth="10" defaultColWidth="14.42578125" defaultRowHeight="15" customHeight="1" x14ac:dyDescent="0.25"/>
  <cols>
    <col min="1" max="1" width="24" style="3" customWidth="1"/>
    <col min="2" max="3" width="14.42578125" style="3" customWidth="1"/>
    <col min="4" max="4" width="16" style="3" customWidth="1"/>
    <col min="5" max="5" width="14.85546875" style="3" customWidth="1"/>
    <col min="6" max="11" width="14.42578125" style="3" customWidth="1"/>
    <col min="12" max="12" width="15.85546875" style="3" customWidth="1"/>
    <col min="13" max="27" width="14.42578125" style="3" customWidth="1"/>
    <col min="28" max="16384" width="14.42578125" style="3"/>
  </cols>
  <sheetData>
    <row r="1" spans="1:35" ht="15.75" thickBot="1" x14ac:dyDescent="0.3">
      <c r="A1" s="1" t="s">
        <v>101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x14ac:dyDescent="0.25">
      <c r="A2" s="1"/>
      <c r="B2" s="1"/>
      <c r="C2" s="1"/>
      <c r="D2" s="4"/>
      <c r="E2" s="80" t="s">
        <v>100</v>
      </c>
      <c r="F2" s="81"/>
      <c r="G2" s="81"/>
      <c r="H2" s="81"/>
      <c r="I2" s="81"/>
      <c r="J2" s="81"/>
      <c r="K2" s="81"/>
      <c r="L2" s="81"/>
      <c r="M2" s="81"/>
      <c r="N2" s="8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.75" thickBot="1" x14ac:dyDescent="0.3">
      <c r="A3" s="2"/>
      <c r="B3" s="2"/>
      <c r="C3" s="2"/>
      <c r="D3" s="5"/>
      <c r="E3" s="83"/>
      <c r="F3" s="83"/>
      <c r="G3" s="83"/>
      <c r="H3" s="83"/>
      <c r="I3" s="83"/>
      <c r="J3" s="83"/>
      <c r="K3" s="83"/>
      <c r="L3" s="83"/>
      <c r="M3" s="83"/>
      <c r="N3" s="84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7" customFormat="1" ht="34.5" customHeight="1" thickBot="1" x14ac:dyDescent="0.3">
      <c r="A4" s="6" t="s">
        <v>0</v>
      </c>
      <c r="B4" s="85" t="s">
        <v>1</v>
      </c>
      <c r="C4" s="86"/>
      <c r="D4" s="85" t="s">
        <v>2</v>
      </c>
      <c r="E4" s="86"/>
      <c r="F4" s="85" t="s">
        <v>3</v>
      </c>
      <c r="G4" s="86"/>
      <c r="H4" s="85" t="s">
        <v>4</v>
      </c>
      <c r="I4" s="86"/>
      <c r="J4" s="87" t="s">
        <v>5</v>
      </c>
      <c r="K4" s="86"/>
      <c r="L4" s="87" t="s">
        <v>6</v>
      </c>
      <c r="M4" s="86"/>
      <c r="N4" s="87" t="s">
        <v>7</v>
      </c>
      <c r="O4" s="86"/>
      <c r="P4" s="85" t="s">
        <v>8</v>
      </c>
      <c r="Q4" s="86"/>
      <c r="R4" s="85" t="s">
        <v>9</v>
      </c>
      <c r="S4" s="86"/>
      <c r="T4" s="85" t="s">
        <v>10</v>
      </c>
      <c r="U4" s="86"/>
      <c r="V4" s="85" t="s">
        <v>11</v>
      </c>
      <c r="W4" s="86"/>
      <c r="X4" s="85" t="s">
        <v>12</v>
      </c>
      <c r="Y4" s="86"/>
      <c r="Z4" s="85" t="s">
        <v>13</v>
      </c>
      <c r="AA4" s="86"/>
      <c r="AB4" s="87" t="s">
        <v>14</v>
      </c>
      <c r="AC4" s="86"/>
      <c r="AD4" s="87" t="s">
        <v>15</v>
      </c>
      <c r="AE4" s="86"/>
      <c r="AF4" s="87" t="s">
        <v>16</v>
      </c>
      <c r="AG4" s="86"/>
      <c r="AH4" s="87" t="s">
        <v>17</v>
      </c>
      <c r="AI4" s="86"/>
    </row>
    <row r="5" spans="1:35" ht="32.25" thickBot="1" x14ac:dyDescent="0.3">
      <c r="A5" s="8" t="s">
        <v>18</v>
      </c>
      <c r="B5" s="9" t="s">
        <v>19</v>
      </c>
      <c r="C5" s="9" t="s">
        <v>20</v>
      </c>
      <c r="D5" s="9" t="s">
        <v>19</v>
      </c>
      <c r="E5" s="9" t="s">
        <v>20</v>
      </c>
      <c r="F5" s="9" t="s">
        <v>19</v>
      </c>
      <c r="G5" s="9" t="s">
        <v>20</v>
      </c>
      <c r="H5" s="9" t="s">
        <v>19</v>
      </c>
      <c r="I5" s="9" t="s">
        <v>20</v>
      </c>
      <c r="J5" s="9" t="s">
        <v>19</v>
      </c>
      <c r="K5" s="9" t="s">
        <v>20</v>
      </c>
      <c r="L5" s="9" t="s">
        <v>19</v>
      </c>
      <c r="M5" s="9" t="s">
        <v>20</v>
      </c>
      <c r="N5" s="10" t="s">
        <v>19</v>
      </c>
      <c r="O5" s="10" t="s">
        <v>20</v>
      </c>
      <c r="P5" s="10" t="s">
        <v>19</v>
      </c>
      <c r="Q5" s="10" t="s">
        <v>20</v>
      </c>
      <c r="R5" s="10" t="s">
        <v>19</v>
      </c>
      <c r="S5" s="10" t="s">
        <v>20</v>
      </c>
      <c r="T5" s="10" t="s">
        <v>19</v>
      </c>
      <c r="U5" s="10" t="s">
        <v>20</v>
      </c>
      <c r="V5" s="9" t="s">
        <v>19</v>
      </c>
      <c r="W5" s="9" t="s">
        <v>20</v>
      </c>
      <c r="X5" s="9" t="s">
        <v>19</v>
      </c>
      <c r="Y5" s="9" t="s">
        <v>20</v>
      </c>
      <c r="Z5" s="9" t="s">
        <v>19</v>
      </c>
      <c r="AA5" s="9" t="s">
        <v>20</v>
      </c>
      <c r="AB5" s="9" t="s">
        <v>19</v>
      </c>
      <c r="AC5" s="9" t="s">
        <v>20</v>
      </c>
      <c r="AD5" s="10" t="s">
        <v>19</v>
      </c>
      <c r="AE5" s="9" t="s">
        <v>20</v>
      </c>
      <c r="AF5" s="9" t="s">
        <v>19</v>
      </c>
      <c r="AG5" s="9" t="s">
        <v>20</v>
      </c>
      <c r="AH5" s="9" t="s">
        <v>19</v>
      </c>
      <c r="AI5" s="9" t="s">
        <v>20</v>
      </c>
    </row>
    <row r="6" spans="1:35" ht="15.75" x14ac:dyDescent="0.25">
      <c r="A6" s="11" t="s">
        <v>21</v>
      </c>
      <c r="B6" s="12">
        <v>16116</v>
      </c>
      <c r="C6" s="12">
        <v>37373</v>
      </c>
      <c r="D6" s="12">
        <v>16116</v>
      </c>
      <c r="E6" s="12">
        <v>42036</v>
      </c>
      <c r="F6" s="12">
        <v>16116</v>
      </c>
      <c r="G6" s="12">
        <v>47031</v>
      </c>
      <c r="H6" s="12">
        <v>16116</v>
      </c>
      <c r="I6" s="12">
        <v>50029</v>
      </c>
      <c r="J6" s="12">
        <v>18959</v>
      </c>
      <c r="K6" s="12">
        <v>36378</v>
      </c>
      <c r="L6" s="12">
        <v>18959</v>
      </c>
      <c r="M6" s="12">
        <v>43505</v>
      </c>
      <c r="N6" s="12">
        <v>18557</v>
      </c>
      <c r="O6" s="12">
        <v>40138</v>
      </c>
      <c r="P6" s="13">
        <v>18959</v>
      </c>
      <c r="Q6" s="14">
        <v>40817</v>
      </c>
      <c r="R6" s="14">
        <v>18557</v>
      </c>
      <c r="S6" s="14">
        <v>37064</v>
      </c>
      <c r="T6" s="13">
        <v>20421</v>
      </c>
      <c r="U6" s="13">
        <v>49134</v>
      </c>
      <c r="V6" s="13">
        <v>18959</v>
      </c>
      <c r="W6" s="13">
        <v>39766</v>
      </c>
      <c r="X6" s="13">
        <v>18959</v>
      </c>
      <c r="Y6" s="13">
        <v>52384</v>
      </c>
      <c r="Z6" s="13">
        <v>18557</v>
      </c>
      <c r="AA6" s="13">
        <v>47533</v>
      </c>
      <c r="AB6" s="14">
        <v>16116</v>
      </c>
      <c r="AC6" s="14">
        <v>24517</v>
      </c>
      <c r="AD6" s="14">
        <v>16116</v>
      </c>
      <c r="AE6" s="14">
        <v>29712</v>
      </c>
      <c r="AF6" s="14">
        <v>16116</v>
      </c>
      <c r="AG6" s="14">
        <v>35263</v>
      </c>
      <c r="AH6" s="14">
        <v>16116</v>
      </c>
      <c r="AI6" s="14">
        <v>38927</v>
      </c>
    </row>
    <row r="7" spans="1:35" ht="15.75" x14ac:dyDescent="0.25">
      <c r="A7" s="11" t="s">
        <v>22</v>
      </c>
      <c r="B7" s="12">
        <v>14771</v>
      </c>
      <c r="C7" s="12">
        <v>21572</v>
      </c>
      <c r="D7" s="12">
        <v>14771</v>
      </c>
      <c r="E7" s="12">
        <v>18627</v>
      </c>
      <c r="F7" s="12">
        <v>14771</v>
      </c>
      <c r="G7" s="12">
        <v>15753</v>
      </c>
      <c r="H7" s="12">
        <v>14771</v>
      </c>
      <c r="I7" s="12">
        <v>17808</v>
      </c>
      <c r="J7" s="12">
        <v>14038</v>
      </c>
      <c r="K7" s="12">
        <v>13652</v>
      </c>
      <c r="L7" s="12">
        <v>14038</v>
      </c>
      <c r="M7" s="12">
        <v>12817</v>
      </c>
      <c r="N7" s="12">
        <v>14038</v>
      </c>
      <c r="O7" s="12">
        <v>17093</v>
      </c>
      <c r="P7" s="13">
        <v>14038</v>
      </c>
      <c r="Q7" s="14">
        <v>12461</v>
      </c>
      <c r="R7" s="14">
        <v>14038</v>
      </c>
      <c r="S7" s="14">
        <v>16670</v>
      </c>
      <c r="T7" s="13">
        <v>14038</v>
      </c>
      <c r="U7" s="13">
        <v>14719</v>
      </c>
      <c r="V7" s="13">
        <v>14038</v>
      </c>
      <c r="W7" s="13">
        <v>14222</v>
      </c>
      <c r="X7" s="13">
        <v>14038</v>
      </c>
      <c r="Y7" s="13">
        <v>13757</v>
      </c>
      <c r="Z7" s="13">
        <v>14038</v>
      </c>
      <c r="AA7" s="13">
        <v>17927</v>
      </c>
      <c r="AB7" s="14">
        <v>14038</v>
      </c>
      <c r="AC7" s="14">
        <v>13021</v>
      </c>
      <c r="AD7" s="14">
        <v>14038</v>
      </c>
      <c r="AE7" s="14">
        <v>12952</v>
      </c>
      <c r="AF7" s="14">
        <v>14038</v>
      </c>
      <c r="AG7" s="14">
        <v>12245</v>
      </c>
      <c r="AH7" s="14">
        <v>14038</v>
      </c>
      <c r="AI7" s="14">
        <v>16738</v>
      </c>
    </row>
    <row r="8" spans="1:35" ht="15.75" x14ac:dyDescent="0.25">
      <c r="A8" s="11" t="s">
        <v>23</v>
      </c>
      <c r="B8" s="12">
        <v>15650</v>
      </c>
      <c r="C8" s="12">
        <v>33199</v>
      </c>
      <c r="D8" s="15"/>
      <c r="E8" s="16"/>
      <c r="F8" s="15"/>
      <c r="G8" s="16"/>
      <c r="H8" s="15"/>
      <c r="I8" s="16"/>
      <c r="J8" s="15"/>
      <c r="K8" s="16"/>
      <c r="L8" s="15"/>
      <c r="M8" s="16"/>
      <c r="N8" s="15"/>
      <c r="O8" s="16"/>
      <c r="P8" s="15"/>
      <c r="Q8" s="15"/>
      <c r="R8" s="15"/>
      <c r="S8" s="16"/>
      <c r="T8" s="13">
        <v>15650</v>
      </c>
      <c r="U8" s="13">
        <v>26413</v>
      </c>
      <c r="V8" s="15"/>
      <c r="W8" s="16"/>
      <c r="X8" s="15"/>
      <c r="Y8" s="16"/>
      <c r="Z8" s="15"/>
      <c r="AA8" s="16"/>
      <c r="AB8" s="15"/>
      <c r="AC8" s="15"/>
      <c r="AD8" s="15"/>
      <c r="AE8" s="15"/>
      <c r="AF8" s="15"/>
      <c r="AG8" s="16"/>
      <c r="AH8" s="15"/>
      <c r="AI8" s="15"/>
    </row>
    <row r="9" spans="1:35" ht="15.75" x14ac:dyDescent="0.25">
      <c r="A9" s="11" t="s">
        <v>24</v>
      </c>
      <c r="B9" s="12">
        <v>45873</v>
      </c>
      <c r="C9" s="12">
        <v>40687</v>
      </c>
      <c r="D9" s="12">
        <v>43938</v>
      </c>
      <c r="E9" s="12">
        <v>39494</v>
      </c>
      <c r="F9" s="12">
        <v>38766</v>
      </c>
      <c r="G9" s="12">
        <v>34580</v>
      </c>
      <c r="H9" s="12">
        <v>37321</v>
      </c>
      <c r="I9" s="12">
        <v>33951</v>
      </c>
      <c r="J9" s="12">
        <v>35756</v>
      </c>
      <c r="K9" s="12">
        <v>31268</v>
      </c>
      <c r="L9" s="12">
        <v>35756</v>
      </c>
      <c r="M9" s="12">
        <v>32491</v>
      </c>
      <c r="N9" s="12">
        <v>34462</v>
      </c>
      <c r="O9" s="12">
        <v>31693</v>
      </c>
      <c r="P9" s="13">
        <v>32757</v>
      </c>
      <c r="Q9" s="14">
        <v>28831</v>
      </c>
      <c r="R9" s="14">
        <v>31613</v>
      </c>
      <c r="S9" s="14">
        <v>27920</v>
      </c>
      <c r="T9" s="13">
        <v>37223</v>
      </c>
      <c r="U9" s="13">
        <v>32562</v>
      </c>
      <c r="V9" s="13">
        <v>35201</v>
      </c>
      <c r="W9" s="13">
        <v>31161</v>
      </c>
      <c r="X9" s="13">
        <v>35201</v>
      </c>
      <c r="Y9" s="13">
        <v>33475</v>
      </c>
      <c r="Z9" s="13">
        <v>33935</v>
      </c>
      <c r="AA9" s="13">
        <v>32620</v>
      </c>
      <c r="AB9" s="14">
        <v>46379</v>
      </c>
      <c r="AC9" s="14">
        <v>37888</v>
      </c>
      <c r="AD9" s="14">
        <v>44641</v>
      </c>
      <c r="AE9" s="14">
        <v>37193</v>
      </c>
      <c r="AF9" s="14">
        <v>44641</v>
      </c>
      <c r="AG9" s="14">
        <v>38410</v>
      </c>
      <c r="AH9" s="14">
        <v>42902</v>
      </c>
      <c r="AI9" s="14">
        <v>38102</v>
      </c>
    </row>
    <row r="10" spans="1:35" ht="15.75" x14ac:dyDescent="0.25">
      <c r="A10" s="11" t="s">
        <v>25</v>
      </c>
      <c r="B10" s="12">
        <v>31071</v>
      </c>
      <c r="C10" s="12">
        <v>77017</v>
      </c>
      <c r="D10" s="12">
        <v>29778</v>
      </c>
      <c r="E10" s="12">
        <v>51497</v>
      </c>
      <c r="F10" s="12">
        <v>20683</v>
      </c>
      <c r="G10" s="12">
        <v>33226</v>
      </c>
      <c r="H10" s="12">
        <v>19700</v>
      </c>
      <c r="I10" s="12">
        <v>35716</v>
      </c>
      <c r="J10" s="12">
        <v>18991</v>
      </c>
      <c r="K10" s="12">
        <v>31646</v>
      </c>
      <c r="L10" s="12">
        <v>17343</v>
      </c>
      <c r="M10" s="12">
        <v>26397</v>
      </c>
      <c r="N10" s="12">
        <v>16519</v>
      </c>
      <c r="O10" s="12">
        <v>27535</v>
      </c>
      <c r="P10" s="13">
        <v>17343</v>
      </c>
      <c r="Q10" s="14">
        <v>25574</v>
      </c>
      <c r="R10" s="14">
        <v>16519</v>
      </c>
      <c r="S10" s="14">
        <v>26179</v>
      </c>
      <c r="T10" s="13">
        <v>19814</v>
      </c>
      <c r="U10" s="13">
        <v>44320</v>
      </c>
      <c r="V10" s="13">
        <v>18991</v>
      </c>
      <c r="W10" s="13">
        <v>33263</v>
      </c>
      <c r="X10" s="13">
        <v>17343</v>
      </c>
      <c r="Y10" s="13">
        <v>28567</v>
      </c>
      <c r="Z10" s="13">
        <v>16519</v>
      </c>
      <c r="AA10" s="13">
        <v>30206</v>
      </c>
      <c r="AB10" s="14">
        <v>23530</v>
      </c>
      <c r="AC10" s="14">
        <v>44856</v>
      </c>
      <c r="AD10" s="14">
        <v>22551</v>
      </c>
      <c r="AE10" s="14">
        <v>36394</v>
      </c>
      <c r="AF10" s="14">
        <v>20547</v>
      </c>
      <c r="AG10" s="14">
        <v>30260</v>
      </c>
      <c r="AH10" s="14">
        <v>18683</v>
      </c>
      <c r="AI10" s="14">
        <v>30429</v>
      </c>
    </row>
    <row r="11" spans="1:35" ht="15.75" x14ac:dyDescent="0.25">
      <c r="A11" s="11" t="s">
        <v>26</v>
      </c>
      <c r="B11" s="12">
        <v>29629</v>
      </c>
      <c r="C11" s="12">
        <v>59274</v>
      </c>
      <c r="D11" s="12">
        <v>29629</v>
      </c>
      <c r="E11" s="12">
        <v>65808</v>
      </c>
      <c r="F11" s="12">
        <v>29629</v>
      </c>
      <c r="G11" s="12">
        <v>72502</v>
      </c>
      <c r="H11" s="12">
        <v>29629</v>
      </c>
      <c r="I11" s="12">
        <v>76965</v>
      </c>
      <c r="J11" s="12">
        <v>28320</v>
      </c>
      <c r="K11" s="12">
        <v>47943</v>
      </c>
      <c r="L11" s="12">
        <v>28320</v>
      </c>
      <c r="M11" s="12">
        <v>56142</v>
      </c>
      <c r="N11" s="12">
        <v>28320</v>
      </c>
      <c r="O11" s="12">
        <v>57889</v>
      </c>
      <c r="P11" s="13">
        <v>28320</v>
      </c>
      <c r="Q11" s="14">
        <v>52782</v>
      </c>
      <c r="R11" s="14">
        <v>28320</v>
      </c>
      <c r="S11" s="14">
        <v>53319</v>
      </c>
      <c r="T11" s="13">
        <v>28320</v>
      </c>
      <c r="U11" s="13">
        <v>43508</v>
      </c>
      <c r="V11" s="13">
        <v>28320</v>
      </c>
      <c r="W11" s="13">
        <v>50900</v>
      </c>
      <c r="X11" s="13">
        <v>28320</v>
      </c>
      <c r="Y11" s="13">
        <v>65013</v>
      </c>
      <c r="Z11" s="13">
        <v>28320</v>
      </c>
      <c r="AA11" s="13">
        <v>66894</v>
      </c>
      <c r="AB11" s="14">
        <v>29629</v>
      </c>
      <c r="AC11" s="14">
        <v>39334</v>
      </c>
      <c r="AD11" s="14">
        <v>29629</v>
      </c>
      <c r="AE11" s="14">
        <v>45355</v>
      </c>
      <c r="AF11" s="14">
        <v>28320</v>
      </c>
      <c r="AG11" s="14">
        <v>50363</v>
      </c>
      <c r="AH11" s="14">
        <v>29629</v>
      </c>
      <c r="AI11" s="14">
        <v>55973</v>
      </c>
    </row>
    <row r="12" spans="1:35" ht="15.75" x14ac:dyDescent="0.25">
      <c r="A12" s="11" t="s">
        <v>27</v>
      </c>
      <c r="B12" s="12">
        <v>35923</v>
      </c>
      <c r="C12" s="12">
        <v>46438</v>
      </c>
      <c r="D12" s="12">
        <v>31712</v>
      </c>
      <c r="E12" s="12">
        <v>45548</v>
      </c>
      <c r="F12" s="12">
        <v>22297</v>
      </c>
      <c r="G12" s="12">
        <v>23941</v>
      </c>
      <c r="H12" s="12">
        <v>21059</v>
      </c>
      <c r="I12" s="12">
        <v>23859</v>
      </c>
      <c r="J12" s="12">
        <v>26772</v>
      </c>
      <c r="K12" s="12">
        <v>30026</v>
      </c>
      <c r="L12" s="12">
        <v>18824</v>
      </c>
      <c r="M12" s="12">
        <v>19523</v>
      </c>
      <c r="N12" s="12">
        <v>17778</v>
      </c>
      <c r="O12" s="12">
        <v>19033</v>
      </c>
      <c r="P12" s="13">
        <v>18824</v>
      </c>
      <c r="Q12" s="14">
        <v>23978</v>
      </c>
      <c r="R12" s="14">
        <v>17778</v>
      </c>
      <c r="S12" s="14">
        <v>22946</v>
      </c>
      <c r="T12" s="13">
        <v>30328</v>
      </c>
      <c r="U12" s="16"/>
      <c r="V12" s="13">
        <v>26772</v>
      </c>
      <c r="W12" s="13">
        <v>32517</v>
      </c>
      <c r="X12" s="13">
        <v>18824</v>
      </c>
      <c r="Y12" s="13">
        <v>22721</v>
      </c>
      <c r="Z12" s="13">
        <v>17778</v>
      </c>
      <c r="AA12" s="13">
        <v>22100</v>
      </c>
      <c r="AB12" s="14">
        <v>35923</v>
      </c>
      <c r="AC12" s="16"/>
      <c r="AD12" s="14">
        <v>31712</v>
      </c>
      <c r="AE12" s="14">
        <v>31718</v>
      </c>
      <c r="AF12" s="14">
        <v>19748</v>
      </c>
      <c r="AG12" s="14">
        <v>25746</v>
      </c>
      <c r="AH12" s="14">
        <v>18312</v>
      </c>
      <c r="AI12" s="14">
        <v>18509</v>
      </c>
    </row>
    <row r="13" spans="1:35" ht="15.75" x14ac:dyDescent="0.25">
      <c r="A13" s="11" t="s">
        <v>28</v>
      </c>
      <c r="B13" s="16"/>
      <c r="C13" s="16"/>
      <c r="D13" s="12">
        <v>85083</v>
      </c>
      <c r="E13" s="12">
        <v>67031</v>
      </c>
      <c r="F13" s="12">
        <v>85083</v>
      </c>
      <c r="G13" s="12">
        <v>69808</v>
      </c>
      <c r="H13" s="12">
        <v>85083</v>
      </c>
      <c r="I13" s="12">
        <v>71475</v>
      </c>
      <c r="J13" s="12">
        <v>60329</v>
      </c>
      <c r="K13" s="12">
        <v>47300</v>
      </c>
      <c r="L13" s="12">
        <v>60329</v>
      </c>
      <c r="M13" s="12">
        <v>50816</v>
      </c>
      <c r="N13" s="12">
        <v>60329</v>
      </c>
      <c r="O13" s="12">
        <v>51553</v>
      </c>
      <c r="P13" s="13">
        <v>60329</v>
      </c>
      <c r="Q13" s="14">
        <v>49511</v>
      </c>
      <c r="R13" s="14">
        <v>60329</v>
      </c>
      <c r="S13" s="14">
        <v>49738</v>
      </c>
      <c r="T13" s="16"/>
      <c r="U13" s="16"/>
      <c r="V13" s="13">
        <v>60329</v>
      </c>
      <c r="W13" s="13">
        <v>49001</v>
      </c>
      <c r="X13" s="13">
        <v>60329</v>
      </c>
      <c r="Y13" s="13">
        <v>55125</v>
      </c>
      <c r="Z13" s="13">
        <v>60329</v>
      </c>
      <c r="AA13" s="13">
        <v>55919</v>
      </c>
      <c r="AB13" s="15"/>
      <c r="AC13" s="15"/>
      <c r="AD13" s="14">
        <v>60329</v>
      </c>
      <c r="AE13" s="14">
        <v>46222</v>
      </c>
      <c r="AF13" s="14">
        <v>60329</v>
      </c>
      <c r="AG13" s="14">
        <v>49114</v>
      </c>
      <c r="AH13" s="14">
        <v>60329</v>
      </c>
      <c r="AI13" s="14">
        <v>50986</v>
      </c>
    </row>
    <row r="14" spans="1:35" ht="15.75" x14ac:dyDescent="0.25">
      <c r="A14" s="11" t="s">
        <v>29</v>
      </c>
      <c r="B14" s="12">
        <v>26968</v>
      </c>
      <c r="C14" s="12">
        <v>55661</v>
      </c>
      <c r="D14" s="12">
        <v>26968</v>
      </c>
      <c r="E14" s="12">
        <v>49875</v>
      </c>
      <c r="F14" s="12">
        <v>26968</v>
      </c>
      <c r="G14" s="12">
        <v>42787</v>
      </c>
      <c r="H14" s="12">
        <v>26968</v>
      </c>
      <c r="I14" s="12">
        <v>42558</v>
      </c>
      <c r="J14" s="15"/>
      <c r="K14" s="15"/>
      <c r="L14" s="12">
        <v>22923</v>
      </c>
      <c r="M14" s="12">
        <v>34014</v>
      </c>
      <c r="N14" s="12">
        <v>22923</v>
      </c>
      <c r="O14" s="12">
        <v>33370</v>
      </c>
      <c r="P14" s="15"/>
      <c r="Q14" s="15"/>
      <c r="R14" s="14">
        <v>22923</v>
      </c>
      <c r="S14" s="14">
        <v>31465</v>
      </c>
      <c r="T14" s="13">
        <v>22923</v>
      </c>
      <c r="U14" s="13">
        <v>36999</v>
      </c>
      <c r="V14" s="13">
        <v>22923</v>
      </c>
      <c r="W14" s="13">
        <v>36842</v>
      </c>
      <c r="X14" s="13">
        <v>22923</v>
      </c>
      <c r="Y14" s="13">
        <v>38150</v>
      </c>
      <c r="Z14" s="16"/>
      <c r="AA14" s="16"/>
      <c r="AB14" s="14">
        <v>26968</v>
      </c>
      <c r="AC14" s="14">
        <v>35661</v>
      </c>
      <c r="AD14" s="14">
        <v>26968</v>
      </c>
      <c r="AE14" s="14">
        <v>36525</v>
      </c>
      <c r="AF14" s="14">
        <v>22923</v>
      </c>
      <c r="AG14" s="14">
        <v>31864</v>
      </c>
      <c r="AH14" s="14">
        <v>26968</v>
      </c>
      <c r="AI14" s="14">
        <v>36504</v>
      </c>
    </row>
    <row r="15" spans="1:35" ht="16.5" thickBot="1" x14ac:dyDescent="0.3">
      <c r="A15" s="17" t="s">
        <v>30</v>
      </c>
      <c r="B15" s="12">
        <v>43190</v>
      </c>
      <c r="C15" s="12">
        <v>62582</v>
      </c>
      <c r="D15" s="12">
        <v>44494</v>
      </c>
      <c r="E15" s="12">
        <v>57758</v>
      </c>
      <c r="F15" s="12">
        <v>42347</v>
      </c>
      <c r="G15" s="12">
        <v>52207</v>
      </c>
      <c r="H15" s="12">
        <v>37299</v>
      </c>
      <c r="I15" s="12">
        <v>46035</v>
      </c>
      <c r="J15" s="12">
        <v>36748</v>
      </c>
      <c r="K15" s="12">
        <v>44019</v>
      </c>
      <c r="L15" s="12">
        <v>34975</v>
      </c>
      <c r="M15" s="12">
        <v>40884</v>
      </c>
      <c r="N15" s="12">
        <v>33775</v>
      </c>
      <c r="O15" s="12">
        <v>39660</v>
      </c>
      <c r="P15" s="13">
        <v>34975</v>
      </c>
      <c r="Q15" s="14">
        <v>40819</v>
      </c>
      <c r="R15" s="14">
        <v>33775</v>
      </c>
      <c r="S15" s="14">
        <v>39257</v>
      </c>
      <c r="T15" s="13">
        <v>35671</v>
      </c>
      <c r="U15" s="13">
        <v>45674</v>
      </c>
      <c r="V15" s="13">
        <v>36748</v>
      </c>
      <c r="W15" s="13">
        <v>44560</v>
      </c>
      <c r="X15" s="13">
        <v>34975</v>
      </c>
      <c r="Y15" s="13">
        <v>41788</v>
      </c>
      <c r="Z15" s="13">
        <v>33775</v>
      </c>
      <c r="AA15" s="13">
        <v>40437</v>
      </c>
      <c r="AB15" s="14">
        <v>34972</v>
      </c>
      <c r="AC15" s="14">
        <v>46843</v>
      </c>
      <c r="AD15" s="14">
        <v>42612</v>
      </c>
      <c r="AE15" s="14">
        <v>52283</v>
      </c>
      <c r="AF15" s="14">
        <v>40970</v>
      </c>
      <c r="AG15" s="14">
        <v>46923</v>
      </c>
      <c r="AH15" s="14">
        <v>39164</v>
      </c>
      <c r="AI15" s="14">
        <v>44980</v>
      </c>
    </row>
    <row r="16" spans="1:35" x14ac:dyDescent="0.25">
      <c r="A16" s="1"/>
      <c r="B16" s="1"/>
      <c r="C16" s="1"/>
      <c r="D16" s="18"/>
      <c r="E16" s="18"/>
      <c r="F16" s="18"/>
      <c r="G16" s="18"/>
      <c r="H16" s="18"/>
      <c r="I16" s="18"/>
      <c r="J16" s="19"/>
      <c r="K16" s="19"/>
      <c r="L16" s="19"/>
      <c r="M16" s="19"/>
      <c r="N16" s="19"/>
      <c r="O16" s="19"/>
      <c r="P16" s="20"/>
      <c r="Q16" s="20"/>
      <c r="R16" s="20"/>
      <c r="S16" s="20"/>
      <c r="T16" s="1"/>
      <c r="U16" s="1"/>
      <c r="V16" s="21"/>
      <c r="W16" s="21"/>
      <c r="X16" s="21"/>
      <c r="Y16" s="21"/>
      <c r="Z16" s="21"/>
      <c r="AA16" s="21"/>
      <c r="AB16" s="1"/>
      <c r="AC16" s="1"/>
      <c r="AD16" s="22"/>
      <c r="AE16" s="22"/>
      <c r="AF16" s="22"/>
      <c r="AG16" s="22"/>
      <c r="AH16" s="22"/>
      <c r="AI16" s="22"/>
    </row>
    <row r="17" spans="1:35" ht="15.75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60.75" thickTop="1" x14ac:dyDescent="0.25">
      <c r="A18" s="23" t="s">
        <v>31</v>
      </c>
      <c r="B18" s="24"/>
      <c r="C18" s="24"/>
      <c r="D18" s="25"/>
      <c r="E18" s="26" t="s">
        <v>32</v>
      </c>
      <c r="F18" s="27" t="s">
        <v>33</v>
      </c>
      <c r="G18" s="28" t="s">
        <v>34</v>
      </c>
      <c r="H18" s="29" t="s">
        <v>35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9.5" thickBot="1" x14ac:dyDescent="0.35">
      <c r="A19" s="30" t="s">
        <v>36</v>
      </c>
      <c r="B19" s="31"/>
      <c r="C19" s="31"/>
      <c r="D19" s="32"/>
      <c r="E19" s="33">
        <f>(D6+D7+D9+D10+D11+D12+D13+D14+D15+F6+F7+F9+F10+F11+F12+F13+F14+F15+H6+H7+H9+H10+H11+H12+H13+H14+H15)/27</f>
        <v>33596.111111111109</v>
      </c>
      <c r="F19" s="34" t="s">
        <v>37</v>
      </c>
      <c r="G19" s="35">
        <f>(E19+E21+E23)/3</f>
        <v>30464.263703703706</v>
      </c>
      <c r="H19" s="36">
        <f>(E20+E22+E24)/3</f>
        <v>39039.211025641031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.75" x14ac:dyDescent="0.3">
      <c r="A20" s="30" t="s">
        <v>38</v>
      </c>
      <c r="B20" s="31"/>
      <c r="C20" s="31"/>
      <c r="D20" s="32"/>
      <c r="E20" s="37">
        <f>(E6+E7+E9+E10+E11+G12+E13+E14+E15+G6+G7+G9+G10+G11+G12+G13+G14+G15+I6+I7+I9+I10+I11+K12+I13+I15)/26</f>
        <v>44996.423076923078</v>
      </c>
      <c r="F20" s="38">
        <v>4</v>
      </c>
      <c r="G20" s="39" t="s">
        <v>37</v>
      </c>
      <c r="H20" s="40">
        <v>4</v>
      </c>
      <c r="I20" s="1"/>
      <c r="J20" s="41">
        <f t="shared" ref="J20:P20" si="0">SUM(J6:J15)</f>
        <v>239913</v>
      </c>
      <c r="K20" s="42">
        <f t="shared" si="0"/>
        <v>282232</v>
      </c>
      <c r="L20" s="43">
        <f t="shared" si="0"/>
        <v>251467</v>
      </c>
      <c r="M20" s="42">
        <f t="shared" si="0"/>
        <v>316589</v>
      </c>
      <c r="N20" s="41">
        <f t="shared" si="0"/>
        <v>246701</v>
      </c>
      <c r="O20" s="42">
        <f t="shared" si="0"/>
        <v>317964</v>
      </c>
      <c r="P20" s="41">
        <f t="shared" si="0"/>
        <v>225545</v>
      </c>
      <c r="Q20" s="41">
        <f t="shared" ref="Q20:AI20" si="1">SUM(Q6:Q15)</f>
        <v>274773</v>
      </c>
      <c r="R20" s="41">
        <f t="shared" si="1"/>
        <v>243852</v>
      </c>
      <c r="S20" s="41">
        <f t="shared" si="1"/>
        <v>304558</v>
      </c>
      <c r="T20" s="41">
        <f t="shared" si="1"/>
        <v>224388</v>
      </c>
      <c r="U20" s="41">
        <f t="shared" si="1"/>
        <v>293329</v>
      </c>
      <c r="V20" s="41">
        <f t="shared" si="1"/>
        <v>262281</v>
      </c>
      <c r="W20" s="41">
        <f t="shared" si="1"/>
        <v>332232</v>
      </c>
      <c r="X20" s="41">
        <f t="shared" si="1"/>
        <v>250912</v>
      </c>
      <c r="Y20" s="41">
        <f t="shared" si="1"/>
        <v>350980</v>
      </c>
      <c r="Z20" s="41">
        <f t="shared" si="1"/>
        <v>223251</v>
      </c>
      <c r="AA20" s="41">
        <f t="shared" si="1"/>
        <v>313636</v>
      </c>
      <c r="AB20" s="41">
        <f t="shared" si="1"/>
        <v>227555</v>
      </c>
      <c r="AC20" s="41">
        <f t="shared" si="1"/>
        <v>242120</v>
      </c>
      <c r="AD20" s="41">
        <f t="shared" si="1"/>
        <v>288596</v>
      </c>
      <c r="AE20" s="41">
        <f t="shared" si="1"/>
        <v>328354</v>
      </c>
      <c r="AF20" s="41">
        <f t="shared" si="1"/>
        <v>267632</v>
      </c>
      <c r="AG20" s="41">
        <f t="shared" si="1"/>
        <v>320188</v>
      </c>
      <c r="AH20" s="41">
        <f t="shared" si="1"/>
        <v>266141</v>
      </c>
      <c r="AI20" s="41">
        <f t="shared" si="1"/>
        <v>331148</v>
      </c>
    </row>
    <row r="21" spans="1:35" ht="19.5" thickBot="1" x14ac:dyDescent="0.35">
      <c r="A21" s="30" t="s">
        <v>39</v>
      </c>
      <c r="B21" s="31"/>
      <c r="C21" s="31"/>
      <c r="D21" s="32"/>
      <c r="E21" s="33">
        <v>27798.85</v>
      </c>
      <c r="F21" s="46" t="s">
        <v>37</v>
      </c>
      <c r="G21" s="1"/>
      <c r="H21" s="1"/>
      <c r="I21" s="1"/>
      <c r="J21" s="47">
        <v>8</v>
      </c>
      <c r="K21" s="48">
        <v>8</v>
      </c>
      <c r="L21" s="47">
        <v>9</v>
      </c>
      <c r="M21" s="48">
        <v>9</v>
      </c>
      <c r="N21" s="47">
        <v>9</v>
      </c>
      <c r="O21" s="48">
        <v>9</v>
      </c>
      <c r="P21" s="47">
        <v>8</v>
      </c>
      <c r="Q21" s="48">
        <v>8</v>
      </c>
      <c r="R21" s="47">
        <v>9</v>
      </c>
      <c r="S21" s="48">
        <v>9</v>
      </c>
      <c r="T21" s="1">
        <v>9</v>
      </c>
      <c r="U21" s="1">
        <v>8</v>
      </c>
      <c r="V21" s="47">
        <v>9</v>
      </c>
      <c r="W21" s="48">
        <v>9</v>
      </c>
      <c r="X21" s="47">
        <v>9</v>
      </c>
      <c r="Y21" s="48">
        <v>9</v>
      </c>
      <c r="Z21" s="47">
        <v>8</v>
      </c>
      <c r="AA21" s="48">
        <v>8</v>
      </c>
      <c r="AB21" s="1">
        <v>8</v>
      </c>
      <c r="AC21" s="1">
        <v>7</v>
      </c>
      <c r="AD21" s="49">
        <v>9</v>
      </c>
      <c r="AE21" s="22">
        <v>9</v>
      </c>
      <c r="AF21" s="49">
        <v>9</v>
      </c>
      <c r="AG21" s="22">
        <v>9</v>
      </c>
      <c r="AH21" s="49">
        <v>9</v>
      </c>
      <c r="AI21" s="22">
        <v>9</v>
      </c>
    </row>
    <row r="22" spans="1:35" ht="49.5" thickTop="1" thickBot="1" x14ac:dyDescent="0.35">
      <c r="A22" s="30" t="s">
        <v>40</v>
      </c>
      <c r="B22" s="31"/>
      <c r="C22" s="31"/>
      <c r="D22" s="32"/>
      <c r="E22" s="37">
        <v>36185.620000000003</v>
      </c>
      <c r="F22" s="38">
        <v>4</v>
      </c>
      <c r="G22" s="1"/>
      <c r="H22" s="1"/>
      <c r="I22" s="1"/>
      <c r="J22" s="50" t="s">
        <v>41</v>
      </c>
      <c r="K22" s="1"/>
      <c r="L22" s="50" t="s">
        <v>42</v>
      </c>
      <c r="M22" s="1"/>
      <c r="N22" s="50" t="s">
        <v>43</v>
      </c>
      <c r="O22" s="1"/>
      <c r="P22" s="50" t="s">
        <v>44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9.5" thickTop="1" x14ac:dyDescent="0.3">
      <c r="A23" s="30" t="s">
        <v>45</v>
      </c>
      <c r="B23" s="31"/>
      <c r="C23" s="31"/>
      <c r="D23" s="32"/>
      <c r="E23" s="33">
        <v>29997.83</v>
      </c>
      <c r="F23" s="46" t="s">
        <v>37</v>
      </c>
      <c r="G23" s="1"/>
      <c r="H23" s="1"/>
      <c r="I23" s="1"/>
      <c r="J23" s="51">
        <f>(J20+L20+N20+P20+R20+V20+X20+Z20)</f>
        <v>1943922</v>
      </c>
      <c r="K23" s="1"/>
      <c r="L23" s="42">
        <f>(K20+M20+O20+Q20+S20+W20+Y20+AA20)</f>
        <v>2492964</v>
      </c>
      <c r="M23" s="1"/>
      <c r="N23" s="44">
        <f t="shared" ref="N23:N24" si="2">AD20+AF20+AH20</f>
        <v>822369</v>
      </c>
      <c r="O23" s="1"/>
      <c r="P23" s="45">
        <f t="shared" ref="P23:P24" si="3">AE20+AG20+AI20</f>
        <v>979690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9.5" thickBot="1" x14ac:dyDescent="0.35">
      <c r="A24" s="52" t="s">
        <v>46</v>
      </c>
      <c r="B24" s="53"/>
      <c r="C24" s="53"/>
      <c r="D24" s="54"/>
      <c r="E24" s="55">
        <v>35935.589999999997</v>
      </c>
      <c r="F24" s="56">
        <v>4</v>
      </c>
      <c r="G24" s="1"/>
      <c r="H24" s="1"/>
      <c r="I24" s="1"/>
      <c r="J24" s="47">
        <f>J21+L21+N21+P21+R21+V21+X21+Z21</f>
        <v>69</v>
      </c>
      <c r="K24" s="1"/>
      <c r="L24" s="48">
        <f>K21+M21+O21+Q21+S21+W21+Y21+AA21</f>
        <v>69</v>
      </c>
      <c r="M24" s="1"/>
      <c r="N24" s="49">
        <f t="shared" si="2"/>
        <v>27</v>
      </c>
      <c r="O24" s="1"/>
      <c r="P24" s="22">
        <f t="shared" si="3"/>
        <v>27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.75" thickTop="1" x14ac:dyDescent="0.25">
      <c r="A25" s="1"/>
      <c r="B25" s="1"/>
      <c r="C25" s="1"/>
      <c r="D25" s="1"/>
      <c r="E25" s="1"/>
      <c r="F25" s="1"/>
      <c r="G25" s="1"/>
      <c r="H25" s="1"/>
      <c r="I25" s="1"/>
      <c r="J25" s="51">
        <f>J23/J24</f>
        <v>28172.782608695652</v>
      </c>
      <c r="K25" s="1"/>
      <c r="L25" s="57">
        <f>L23/L24</f>
        <v>36129.913043478264</v>
      </c>
      <c r="M25" s="1"/>
      <c r="N25" s="58">
        <f>N23/N24</f>
        <v>30458.111111111109</v>
      </c>
      <c r="O25" s="1"/>
      <c r="P25" s="59">
        <f>P23/P24</f>
        <v>36284.814814814818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7.25" x14ac:dyDescent="0.3">
      <c r="A27" s="1"/>
      <c r="B27" s="1"/>
      <c r="C27" s="1"/>
      <c r="D27" s="1"/>
      <c r="E27" s="1"/>
      <c r="F27" s="1"/>
      <c r="G27" s="60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idden="1" x14ac:dyDescent="0.25">
      <c r="A28" s="1"/>
      <c r="B28" s="61">
        <f t="shared" ref="B28:G28" si="4">SUM(B6:B15)</f>
        <v>259191</v>
      </c>
      <c r="C28" s="61">
        <f t="shared" si="4"/>
        <v>433803</v>
      </c>
      <c r="D28" s="61">
        <f t="shared" si="4"/>
        <v>322489</v>
      </c>
      <c r="E28" s="61">
        <f t="shared" si="4"/>
        <v>437674</v>
      </c>
      <c r="F28" s="61">
        <f t="shared" si="4"/>
        <v>296660</v>
      </c>
      <c r="G28" s="61">
        <f t="shared" si="4"/>
        <v>391835</v>
      </c>
      <c r="H28" s="61">
        <f>SUM(J6:J15)</f>
        <v>239913</v>
      </c>
      <c r="I28" s="61">
        <f>SUM(K6:K15)</f>
        <v>282232</v>
      </c>
      <c r="J28" s="61">
        <f>SUM(L6:L15)</f>
        <v>251467</v>
      </c>
      <c r="K28" s="61">
        <f>SUM(M6:M15)</f>
        <v>316589</v>
      </c>
      <c r="L28" s="62"/>
      <c r="M28" s="62"/>
      <c r="N28" s="62"/>
      <c r="O28" s="62"/>
      <c r="P28" s="61">
        <f>SUM(V6:V15)</f>
        <v>262281</v>
      </c>
      <c r="Q28" s="61">
        <f>SUM(W6:W15)</f>
        <v>332232</v>
      </c>
      <c r="R28" s="61">
        <f>SUM(X6:X15)</f>
        <v>250912</v>
      </c>
      <c r="S28" s="61">
        <f>SUM(Y6:Y15)</f>
        <v>350980</v>
      </c>
      <c r="T28" s="61">
        <f>SUM(AB6:AB15)</f>
        <v>227555</v>
      </c>
      <c r="U28" s="61">
        <f>SUM(AC6:AC15)</f>
        <v>242120</v>
      </c>
      <c r="V28" s="61">
        <f>SUM(AD6:AD15)</f>
        <v>288596</v>
      </c>
      <c r="W28" s="61">
        <f>SUM(AE6:AE15)</f>
        <v>328354</v>
      </c>
      <c r="X28" s="61">
        <f>SUM(AH6:AH15)</f>
        <v>266141</v>
      </c>
      <c r="Y28" s="61">
        <f>SUM(AI6:AI15)</f>
        <v>331148</v>
      </c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.75" hidden="1" x14ac:dyDescent="0.25">
      <c r="A29" s="63" t="s">
        <v>47</v>
      </c>
      <c r="B29" s="1"/>
      <c r="C29" s="1"/>
      <c r="D29" s="1"/>
      <c r="E29" s="1"/>
      <c r="F29" s="1"/>
      <c r="G29" s="1"/>
      <c r="H29" s="64">
        <f t="shared" ref="H29:J29" si="5">+H28/17</f>
        <v>14112.529411764706</v>
      </c>
      <c r="I29" s="64">
        <f t="shared" si="5"/>
        <v>16601.882352941175</v>
      </c>
      <c r="J29" s="64">
        <f t="shared" si="5"/>
        <v>14792.176470588236</v>
      </c>
      <c r="K29" s="64">
        <f>+K28/19</f>
        <v>16662.57894736842</v>
      </c>
      <c r="L29" s="1"/>
      <c r="M29" s="1"/>
      <c r="N29" s="1"/>
      <c r="O29" s="1"/>
      <c r="P29" s="64">
        <f>+P28/17</f>
        <v>15428.294117647059</v>
      </c>
      <c r="Q29" s="64">
        <f>+Q28/16</f>
        <v>20764.5</v>
      </c>
      <c r="R29" s="64">
        <f>+R28/18</f>
        <v>13939.555555555555</v>
      </c>
      <c r="S29" s="64">
        <f t="shared" ref="S29:Y29" si="6">+S28/14</f>
        <v>25070</v>
      </c>
      <c r="T29" s="64">
        <f t="shared" si="6"/>
        <v>16253.928571428571</v>
      </c>
      <c r="U29" s="64">
        <f t="shared" si="6"/>
        <v>17294.285714285714</v>
      </c>
      <c r="V29" s="64">
        <f t="shared" si="6"/>
        <v>20614</v>
      </c>
      <c r="W29" s="64">
        <f t="shared" si="6"/>
        <v>23453.857142857141</v>
      </c>
      <c r="X29" s="64">
        <f t="shared" si="6"/>
        <v>19010.071428571428</v>
      </c>
      <c r="Y29" s="64">
        <f t="shared" si="6"/>
        <v>23653.428571428572</v>
      </c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.75" thickBot="1" x14ac:dyDescent="0.3">
      <c r="A30" s="2"/>
      <c r="B30" s="65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23.25" x14ac:dyDescent="0.35">
      <c r="A31" s="66" t="s">
        <v>48</v>
      </c>
      <c r="B31" s="1"/>
      <c r="C31" s="1"/>
      <c r="D31" s="1"/>
      <c r="E31" s="4"/>
      <c r="F31" s="6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6.25" x14ac:dyDescent="0.4">
      <c r="A32" s="68" t="s">
        <v>49</v>
      </c>
      <c r="B32" s="1"/>
      <c r="C32" s="1"/>
      <c r="D32" s="1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x14ac:dyDescent="0.25">
      <c r="A33" s="69"/>
      <c r="B33" s="1"/>
      <c r="C33" s="1"/>
      <c r="D33" s="1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75" thickBot="1" x14ac:dyDescent="0.3">
      <c r="A34" s="70"/>
      <c r="B34" s="2"/>
      <c r="C34" s="2"/>
      <c r="D34" s="2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x14ac:dyDescent="0.25">
      <c r="A35" s="1"/>
      <c r="B35" s="1"/>
      <c r="C35" s="1"/>
      <c r="D35" s="1"/>
      <c r="E35" s="1"/>
      <c r="F35" s="1"/>
      <c r="G35" s="1"/>
      <c r="H35" s="1"/>
      <c r="I35" s="1"/>
      <c r="J35" s="71" t="s">
        <v>50</v>
      </c>
      <c r="K35" s="72"/>
      <c r="L35" s="72"/>
      <c r="M35" s="72"/>
      <c r="N35" s="73"/>
      <c r="O35" s="73"/>
      <c r="P35" s="74" t="s">
        <v>51</v>
      </c>
      <c r="Q35" s="72"/>
      <c r="R35" s="72"/>
      <c r="S35" s="72"/>
      <c r="T35" s="7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x14ac:dyDescent="0.25">
      <c r="A36" s="1"/>
      <c r="B36" s="1"/>
      <c r="C36" s="1"/>
      <c r="D36" s="1"/>
      <c r="E36" s="1"/>
      <c r="F36" s="1"/>
      <c r="G36" s="1"/>
      <c r="H36" s="1"/>
      <c r="I36" s="1"/>
      <c r="J36" s="72" t="s">
        <v>52</v>
      </c>
      <c r="K36" s="72"/>
      <c r="L36" s="72"/>
      <c r="M36" s="72"/>
      <c r="N36" s="73"/>
      <c r="O36" s="73"/>
      <c r="P36" s="72" t="s">
        <v>53</v>
      </c>
      <c r="Q36" s="72"/>
      <c r="R36" s="72"/>
      <c r="S36" s="72"/>
      <c r="T36" s="7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75"/>
      <c r="K37" s="72"/>
      <c r="L37" s="72"/>
      <c r="M37" s="72"/>
      <c r="N37" s="73"/>
      <c r="O37" s="73"/>
      <c r="P37" s="72" t="s">
        <v>54</v>
      </c>
      <c r="Q37" s="72"/>
      <c r="R37" s="72"/>
      <c r="S37" s="72"/>
      <c r="T37" s="7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76" t="s">
        <v>55</v>
      </c>
      <c r="K38" s="72"/>
      <c r="L38" s="72"/>
      <c r="M38" s="72"/>
      <c r="N38" s="73"/>
      <c r="O38" s="73"/>
      <c r="P38" s="72" t="s">
        <v>56</v>
      </c>
      <c r="Q38" s="72"/>
      <c r="R38" s="72"/>
      <c r="S38" s="72"/>
      <c r="T38" s="7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77" t="s">
        <v>57</v>
      </c>
      <c r="K39" s="72"/>
      <c r="L39" s="72"/>
      <c r="M39" s="72"/>
      <c r="N39" s="73"/>
      <c r="O39" s="73"/>
      <c r="P39" s="72" t="s">
        <v>58</v>
      </c>
      <c r="Q39" s="72"/>
      <c r="R39" s="72"/>
      <c r="S39" s="72"/>
      <c r="T39" s="7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76" t="s">
        <v>59</v>
      </c>
      <c r="K40" s="72"/>
      <c r="L40" s="72"/>
      <c r="M40" s="72"/>
      <c r="N40" s="73"/>
      <c r="O40" s="73"/>
      <c r="P40" s="72" t="s">
        <v>60</v>
      </c>
      <c r="Q40" s="72"/>
      <c r="R40" s="72"/>
      <c r="S40" s="72"/>
      <c r="T40" s="7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77" t="s">
        <v>61</v>
      </c>
      <c r="K41" s="72"/>
      <c r="L41" s="72"/>
      <c r="M41" s="72"/>
      <c r="N41" s="73"/>
      <c r="O41" s="73"/>
      <c r="P41" s="72" t="s">
        <v>62</v>
      </c>
      <c r="Q41" s="72"/>
      <c r="R41" s="72"/>
      <c r="S41" s="72"/>
      <c r="T41" s="7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77" t="s">
        <v>63</v>
      </c>
      <c r="K42" s="72"/>
      <c r="L42" s="72"/>
      <c r="M42" s="72"/>
      <c r="N42" s="73"/>
      <c r="O42" s="73"/>
      <c r="P42" s="72" t="s">
        <v>64</v>
      </c>
      <c r="Q42" s="72"/>
      <c r="R42" s="72"/>
      <c r="S42" s="72"/>
      <c r="T42" s="7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x14ac:dyDescent="0.25">
      <c r="A43" s="1"/>
      <c r="B43" s="1"/>
      <c r="C43" s="1"/>
      <c r="D43" s="1"/>
      <c r="E43" s="1"/>
      <c r="F43" s="1"/>
      <c r="G43" s="1"/>
      <c r="H43" s="1"/>
      <c r="I43" s="1"/>
      <c r="J43" s="72" t="s">
        <v>65</v>
      </c>
      <c r="K43" s="72"/>
      <c r="L43" s="72"/>
      <c r="M43" s="72"/>
      <c r="N43" s="73"/>
      <c r="O43" s="73"/>
      <c r="P43" s="72" t="s">
        <v>66</v>
      </c>
      <c r="Q43" s="72"/>
      <c r="R43" s="72"/>
      <c r="S43" s="72"/>
      <c r="T43" s="7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x14ac:dyDescent="0.25">
      <c r="A44" s="1"/>
      <c r="B44" s="1"/>
      <c r="C44" s="1"/>
      <c r="D44" s="1"/>
      <c r="E44" s="1"/>
      <c r="F44" s="1"/>
      <c r="G44" s="1"/>
      <c r="H44" s="1"/>
      <c r="I44" s="1"/>
      <c r="J44" s="72" t="s">
        <v>67</v>
      </c>
      <c r="K44" s="72"/>
      <c r="L44" s="72"/>
      <c r="M44" s="72"/>
      <c r="N44" s="73"/>
      <c r="O44" s="73"/>
      <c r="P44" s="72" t="s">
        <v>68</v>
      </c>
      <c r="Q44" s="72"/>
      <c r="R44" s="72"/>
      <c r="S44" s="72"/>
      <c r="T44" s="7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x14ac:dyDescent="0.25">
      <c r="A45" s="1"/>
      <c r="B45" s="1"/>
      <c r="C45" s="1"/>
      <c r="D45" s="1"/>
      <c r="E45" s="1"/>
      <c r="F45" s="1"/>
      <c r="G45" s="1"/>
      <c r="H45" s="1"/>
      <c r="I45" s="1"/>
      <c r="J45" s="72" t="s">
        <v>69</v>
      </c>
      <c r="K45" s="72"/>
      <c r="L45" s="72"/>
      <c r="M45" s="72"/>
      <c r="N45" s="73"/>
      <c r="O45" s="73"/>
      <c r="P45" s="72" t="s">
        <v>70</v>
      </c>
      <c r="Q45" s="72"/>
      <c r="R45" s="72"/>
      <c r="S45" s="72"/>
      <c r="T45" s="7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x14ac:dyDescent="0.25">
      <c r="A46" s="1"/>
      <c r="B46" s="1"/>
      <c r="C46" s="1"/>
      <c r="D46" s="1"/>
      <c r="E46" s="1"/>
      <c r="F46" s="1"/>
      <c r="G46" s="1"/>
      <c r="H46" s="1"/>
      <c r="I46" s="1"/>
      <c r="J46" s="72" t="s">
        <v>71</v>
      </c>
      <c r="K46" s="72"/>
      <c r="L46" s="72"/>
      <c r="M46" s="72"/>
      <c r="N46" s="73"/>
      <c r="O46" s="73"/>
      <c r="P46" s="72" t="s">
        <v>72</v>
      </c>
      <c r="Q46" s="72"/>
      <c r="R46" s="72"/>
      <c r="S46" s="72"/>
      <c r="T46" s="7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x14ac:dyDescent="0.25">
      <c r="A47" s="1"/>
      <c r="B47" s="1"/>
      <c r="C47" s="1"/>
      <c r="D47" s="1"/>
      <c r="E47" s="1"/>
      <c r="F47" s="1"/>
      <c r="G47" s="1"/>
      <c r="H47" s="1"/>
      <c r="I47" s="1"/>
      <c r="J47" s="72" t="s">
        <v>73</v>
      </c>
      <c r="K47" s="72"/>
      <c r="L47" s="72"/>
      <c r="M47" s="72"/>
      <c r="N47" s="73"/>
      <c r="O47" s="73"/>
      <c r="P47" s="72" t="s">
        <v>74</v>
      </c>
      <c r="Q47" s="72"/>
      <c r="R47" s="72"/>
      <c r="S47" s="72"/>
      <c r="T47" s="7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x14ac:dyDescent="0.25">
      <c r="A48" s="1"/>
      <c r="B48" s="1"/>
      <c r="C48" s="1"/>
      <c r="D48" s="1"/>
      <c r="E48" s="1"/>
      <c r="F48" s="1"/>
      <c r="G48" s="1"/>
      <c r="H48" s="1"/>
      <c r="I48" s="1"/>
      <c r="J48" s="72" t="s">
        <v>75</v>
      </c>
      <c r="K48" s="72"/>
      <c r="L48" s="72"/>
      <c r="M48" s="72"/>
      <c r="N48" s="73"/>
      <c r="O48" s="73"/>
      <c r="P48" s="73"/>
      <c r="Q48" s="73"/>
      <c r="R48" s="73"/>
      <c r="S48" s="73"/>
      <c r="T48" s="7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x14ac:dyDescent="0.25">
      <c r="A49" s="1"/>
      <c r="B49" s="1"/>
      <c r="C49" s="1"/>
      <c r="D49" s="1"/>
      <c r="E49" s="1"/>
      <c r="F49" s="1"/>
      <c r="G49" s="1"/>
      <c r="H49" s="1"/>
      <c r="I49" s="1"/>
      <c r="J49" s="72" t="s">
        <v>76</v>
      </c>
      <c r="K49" s="72"/>
      <c r="L49" s="72"/>
      <c r="M49" s="72"/>
      <c r="N49" s="73"/>
      <c r="O49" s="73"/>
      <c r="P49" s="73"/>
      <c r="Q49" s="73"/>
      <c r="R49" s="73"/>
      <c r="S49" s="73"/>
      <c r="T49" s="7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x14ac:dyDescent="0.25">
      <c r="A50" s="1"/>
      <c r="B50" s="1"/>
      <c r="C50" s="1"/>
      <c r="D50" s="1"/>
      <c r="E50" s="1"/>
      <c r="F50" s="1"/>
      <c r="G50" s="1"/>
      <c r="H50" s="1"/>
      <c r="I50" s="1"/>
      <c r="J50" s="72" t="s">
        <v>77</v>
      </c>
      <c r="K50" s="72"/>
      <c r="L50" s="72"/>
      <c r="M50" s="72"/>
      <c r="N50" s="73"/>
      <c r="O50" s="73"/>
      <c r="P50" s="73"/>
      <c r="Q50" s="73"/>
      <c r="R50" s="73"/>
      <c r="S50" s="73"/>
      <c r="T50" s="7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x14ac:dyDescent="0.25">
      <c r="A51" s="1"/>
      <c r="B51" s="1"/>
      <c r="C51" s="1"/>
      <c r="D51" s="1"/>
      <c r="E51" s="1"/>
      <c r="F51" s="1"/>
      <c r="G51" s="1"/>
      <c r="H51" s="1"/>
      <c r="I51" s="1"/>
      <c r="J51" s="72"/>
      <c r="K51" s="72"/>
      <c r="L51" s="72"/>
      <c r="M51" s="72"/>
      <c r="N51" s="73"/>
      <c r="O51" s="73"/>
      <c r="P51" s="73"/>
      <c r="Q51" s="73"/>
      <c r="R51" s="73"/>
      <c r="S51" s="73"/>
      <c r="T51" s="73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x14ac:dyDescent="0.25">
      <c r="A52" s="1"/>
      <c r="B52" s="1"/>
      <c r="C52" s="1"/>
      <c r="D52" s="1"/>
      <c r="E52" s="1"/>
      <c r="F52" s="1"/>
      <c r="G52" s="1"/>
      <c r="H52" s="1"/>
      <c r="I52" s="1"/>
      <c r="J52" s="78" t="s">
        <v>78</v>
      </c>
      <c r="K52" s="72"/>
      <c r="L52" s="72"/>
      <c r="M52" s="72"/>
      <c r="N52" s="73"/>
      <c r="O52" s="73"/>
      <c r="P52" s="78" t="s">
        <v>79</v>
      </c>
      <c r="Q52" s="72"/>
      <c r="R52" s="72"/>
      <c r="S52" s="72"/>
      <c r="T52" s="7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x14ac:dyDescent="0.25">
      <c r="A53" s="1"/>
      <c r="B53" s="1"/>
      <c r="C53" s="1"/>
      <c r="D53" s="1"/>
      <c r="E53" s="1"/>
      <c r="F53" s="1"/>
      <c r="G53" s="1"/>
      <c r="H53" s="1"/>
      <c r="I53" s="1"/>
      <c r="J53" s="79" t="s">
        <v>80</v>
      </c>
      <c r="K53" s="79"/>
      <c r="L53" s="79"/>
      <c r="M53" s="79"/>
      <c r="N53" s="73"/>
      <c r="O53" s="73"/>
      <c r="P53" s="72" t="s">
        <v>81</v>
      </c>
      <c r="Q53" s="72"/>
      <c r="R53" s="72"/>
      <c r="S53" s="72"/>
      <c r="T53" s="73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x14ac:dyDescent="0.25">
      <c r="A54" s="1"/>
      <c r="B54" s="1"/>
      <c r="C54" s="1"/>
      <c r="D54" s="1"/>
      <c r="E54" s="1"/>
      <c r="F54" s="1"/>
      <c r="G54" s="1"/>
      <c r="H54" s="1"/>
      <c r="I54" s="1"/>
      <c r="J54" s="79" t="s">
        <v>82</v>
      </c>
      <c r="K54" s="79"/>
      <c r="L54" s="79"/>
      <c r="M54" s="79"/>
      <c r="N54" s="73"/>
      <c r="O54" s="73"/>
      <c r="P54" s="72" t="s">
        <v>83</v>
      </c>
      <c r="Q54" s="72"/>
      <c r="R54" s="72"/>
      <c r="S54" s="72"/>
      <c r="T54" s="73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x14ac:dyDescent="0.25">
      <c r="A55" s="1"/>
      <c r="B55" s="1"/>
      <c r="C55" s="1"/>
      <c r="D55" s="1"/>
      <c r="E55" s="1"/>
      <c r="F55" s="1"/>
      <c r="G55" s="1"/>
      <c r="H55" s="1"/>
      <c r="I55" s="1"/>
      <c r="J55" s="79" t="s">
        <v>84</v>
      </c>
      <c r="K55" s="79"/>
      <c r="L55" s="79"/>
      <c r="M55" s="79"/>
      <c r="N55" s="73"/>
      <c r="O55" s="73"/>
      <c r="P55" s="72" t="s">
        <v>85</v>
      </c>
      <c r="Q55" s="72"/>
      <c r="R55" s="72"/>
      <c r="S55" s="72"/>
      <c r="T55" s="73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x14ac:dyDescent="0.25">
      <c r="A56" s="1"/>
      <c r="B56" s="1"/>
      <c r="C56" s="1"/>
      <c r="D56" s="1"/>
      <c r="E56" s="1"/>
      <c r="F56" s="1"/>
      <c r="G56" s="1"/>
      <c r="H56" s="1"/>
      <c r="I56" s="1"/>
      <c r="J56" s="79" t="s">
        <v>86</v>
      </c>
      <c r="K56" s="79"/>
      <c r="L56" s="79"/>
      <c r="M56" s="79"/>
      <c r="N56" s="73"/>
      <c r="O56" s="73"/>
      <c r="P56" s="72" t="s">
        <v>87</v>
      </c>
      <c r="Q56" s="72"/>
      <c r="R56" s="72"/>
      <c r="S56" s="72"/>
      <c r="T56" s="73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x14ac:dyDescent="0.25">
      <c r="A57" s="1"/>
      <c r="B57" s="1"/>
      <c r="C57" s="1"/>
      <c r="D57" s="1"/>
      <c r="E57" s="1"/>
      <c r="F57" s="1"/>
      <c r="G57" s="1"/>
      <c r="H57" s="1"/>
      <c r="I57" s="1"/>
      <c r="J57" s="79" t="s">
        <v>88</v>
      </c>
      <c r="K57" s="79"/>
      <c r="L57" s="79"/>
      <c r="M57" s="79"/>
      <c r="N57" s="73"/>
      <c r="O57" s="73"/>
      <c r="P57" s="72" t="s">
        <v>89</v>
      </c>
      <c r="Q57" s="72"/>
      <c r="R57" s="72"/>
      <c r="S57" s="72"/>
      <c r="T57" s="73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x14ac:dyDescent="0.25">
      <c r="A58" s="1"/>
      <c r="B58" s="1"/>
      <c r="C58" s="1"/>
      <c r="D58" s="1"/>
      <c r="E58" s="1"/>
      <c r="F58" s="1"/>
      <c r="G58" s="1"/>
      <c r="H58" s="1"/>
      <c r="I58" s="1"/>
      <c r="J58" s="79" t="s">
        <v>61</v>
      </c>
      <c r="K58" s="79"/>
      <c r="L58" s="79"/>
      <c r="M58" s="79"/>
      <c r="N58" s="73"/>
      <c r="O58" s="73"/>
      <c r="P58" s="72" t="s">
        <v>90</v>
      </c>
      <c r="Q58" s="72"/>
      <c r="R58" s="72"/>
      <c r="S58" s="72"/>
      <c r="T58" s="73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x14ac:dyDescent="0.25">
      <c r="A59" s="1"/>
      <c r="B59" s="1"/>
      <c r="C59" s="1"/>
      <c r="D59" s="1"/>
      <c r="E59" s="1"/>
      <c r="F59" s="1"/>
      <c r="G59" s="1"/>
      <c r="H59" s="1"/>
      <c r="I59" s="1"/>
      <c r="J59" s="72" t="s">
        <v>91</v>
      </c>
      <c r="K59" s="72"/>
      <c r="L59" s="72"/>
      <c r="M59" s="72"/>
      <c r="N59" s="73"/>
      <c r="O59" s="73"/>
      <c r="P59" s="72" t="s">
        <v>70</v>
      </c>
      <c r="Q59" s="72"/>
      <c r="R59" s="72"/>
      <c r="S59" s="72"/>
      <c r="T59" s="73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x14ac:dyDescent="0.25">
      <c r="A60" s="1"/>
      <c r="B60" s="1"/>
      <c r="C60" s="1"/>
      <c r="D60" s="1"/>
      <c r="E60" s="1"/>
      <c r="F60" s="1"/>
      <c r="G60" s="1"/>
      <c r="H60" s="1"/>
      <c r="I60" s="1"/>
      <c r="J60" s="72" t="s">
        <v>65</v>
      </c>
      <c r="K60" s="72"/>
      <c r="L60" s="72"/>
      <c r="M60" s="72"/>
      <c r="N60" s="73"/>
      <c r="O60" s="73"/>
      <c r="P60" s="73"/>
      <c r="Q60" s="73"/>
      <c r="R60" s="73"/>
      <c r="S60" s="73"/>
      <c r="T60" s="73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x14ac:dyDescent="0.25">
      <c r="A61" s="1"/>
      <c r="B61" s="1"/>
      <c r="C61" s="1"/>
      <c r="D61" s="1"/>
      <c r="E61" s="1"/>
      <c r="F61" s="1"/>
      <c r="G61" s="1"/>
      <c r="H61" s="1"/>
      <c r="I61" s="1"/>
      <c r="J61" s="72" t="s">
        <v>92</v>
      </c>
      <c r="K61" s="72"/>
      <c r="L61" s="72"/>
      <c r="M61" s="72"/>
      <c r="N61" s="73"/>
      <c r="O61" s="73"/>
      <c r="P61" s="73"/>
      <c r="Q61" s="73"/>
      <c r="R61" s="73"/>
      <c r="S61" s="73"/>
      <c r="T61" s="73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x14ac:dyDescent="0.25">
      <c r="A62" s="1"/>
      <c r="B62" s="1"/>
      <c r="C62" s="1"/>
      <c r="D62" s="1"/>
      <c r="E62" s="1"/>
      <c r="F62" s="1"/>
      <c r="G62" s="1"/>
      <c r="H62" s="1"/>
      <c r="I62" s="1"/>
      <c r="J62" s="72" t="s">
        <v>93</v>
      </c>
      <c r="K62" s="72"/>
      <c r="L62" s="72"/>
      <c r="M62" s="72"/>
      <c r="N62" s="73"/>
      <c r="O62" s="73"/>
      <c r="P62" s="73"/>
      <c r="Q62" s="73"/>
      <c r="R62" s="73"/>
      <c r="S62" s="73"/>
      <c r="T62" s="73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x14ac:dyDescent="0.25">
      <c r="A63" s="1"/>
      <c r="B63" s="1"/>
      <c r="C63" s="1"/>
      <c r="D63" s="1"/>
      <c r="E63" s="1"/>
      <c r="F63" s="1"/>
      <c r="G63" s="1"/>
      <c r="H63" s="1"/>
      <c r="I63" s="1"/>
      <c r="J63" s="72" t="s">
        <v>94</v>
      </c>
      <c r="K63" s="72"/>
      <c r="L63" s="72"/>
      <c r="M63" s="72"/>
      <c r="N63" s="73"/>
      <c r="O63" s="73"/>
      <c r="P63" s="73"/>
      <c r="Q63" s="73"/>
      <c r="R63" s="73"/>
      <c r="S63" s="73"/>
      <c r="T63" s="73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x14ac:dyDescent="0.25">
      <c r="A64" s="1"/>
      <c r="B64" s="1"/>
      <c r="C64" s="1"/>
      <c r="D64" s="1"/>
      <c r="E64" s="1"/>
      <c r="F64" s="1"/>
      <c r="G64" s="1"/>
      <c r="H64" s="1"/>
      <c r="I64" s="1"/>
      <c r="J64" s="72" t="s">
        <v>73</v>
      </c>
      <c r="K64" s="72"/>
      <c r="L64" s="72"/>
      <c r="M64" s="72"/>
      <c r="N64" s="73"/>
      <c r="O64" s="73"/>
      <c r="P64" s="73"/>
      <c r="Q64" s="73"/>
      <c r="R64" s="73"/>
      <c r="S64" s="73"/>
      <c r="T64" s="73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x14ac:dyDescent="0.25">
      <c r="A65" s="1"/>
      <c r="B65" s="1"/>
      <c r="C65" s="1"/>
      <c r="D65" s="1"/>
      <c r="E65" s="1"/>
      <c r="F65" s="1"/>
      <c r="G65" s="1"/>
      <c r="H65" s="1"/>
      <c r="I65" s="1"/>
      <c r="J65" s="72" t="s">
        <v>95</v>
      </c>
      <c r="K65" s="72"/>
      <c r="L65" s="72"/>
      <c r="M65" s="72"/>
      <c r="N65" s="73"/>
      <c r="O65" s="73"/>
      <c r="P65" s="73"/>
      <c r="Q65" s="73"/>
      <c r="R65" s="73"/>
      <c r="S65" s="73"/>
      <c r="T65" s="73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x14ac:dyDescent="0.25">
      <c r="A66" s="1"/>
      <c r="B66" s="1"/>
      <c r="C66" s="1"/>
      <c r="D66" s="1"/>
      <c r="E66" s="1"/>
      <c r="F66" s="1"/>
      <c r="G66" s="1"/>
      <c r="H66" s="1"/>
      <c r="I66" s="1"/>
      <c r="J66" s="72" t="s">
        <v>96</v>
      </c>
      <c r="K66" s="72"/>
      <c r="L66" s="72"/>
      <c r="M66" s="72"/>
      <c r="N66" s="73"/>
      <c r="O66" s="73"/>
      <c r="P66" s="73"/>
      <c r="Q66" s="73"/>
      <c r="R66" s="73"/>
      <c r="S66" s="73"/>
      <c r="T66" s="73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x14ac:dyDescent="0.25">
      <c r="A67" s="1"/>
      <c r="B67" s="1"/>
      <c r="C67" s="1"/>
      <c r="D67" s="1"/>
      <c r="E67" s="1"/>
      <c r="F67" s="1"/>
      <c r="G67" s="1"/>
      <c r="H67" s="1"/>
      <c r="I67" s="1"/>
      <c r="J67" s="72" t="s">
        <v>97</v>
      </c>
      <c r="K67" s="72"/>
      <c r="L67" s="72"/>
      <c r="M67" s="72"/>
      <c r="N67" s="73"/>
      <c r="O67" s="73"/>
      <c r="P67" s="73"/>
      <c r="Q67" s="73"/>
      <c r="R67" s="73"/>
      <c r="S67" s="73"/>
      <c r="T67" s="73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x14ac:dyDescent="0.25">
      <c r="A68" s="1"/>
      <c r="B68" s="1"/>
      <c r="C68" s="1"/>
      <c r="D68" s="1"/>
      <c r="E68" s="1"/>
      <c r="F68" s="1"/>
      <c r="G68" s="1"/>
      <c r="H68" s="1"/>
      <c r="I68" s="1"/>
      <c r="J68" s="72" t="s">
        <v>98</v>
      </c>
      <c r="K68" s="72"/>
      <c r="L68" s="72"/>
      <c r="M68" s="72"/>
      <c r="N68" s="73"/>
      <c r="O68" s="73"/>
      <c r="P68" s="73"/>
      <c r="Q68" s="73"/>
      <c r="R68" s="73"/>
      <c r="S68" s="73"/>
      <c r="T68" s="73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x14ac:dyDescent="0.25">
      <c r="A69" s="1"/>
      <c r="B69" s="1"/>
      <c r="C69" s="1"/>
      <c r="D69" s="1"/>
      <c r="E69" s="1"/>
      <c r="F69" s="1"/>
      <c r="G69" s="1"/>
      <c r="H69" s="1"/>
      <c r="I69" s="1"/>
      <c r="J69" s="72" t="s">
        <v>99</v>
      </c>
      <c r="K69" s="72"/>
      <c r="L69" s="72"/>
      <c r="M69" s="72"/>
      <c r="N69" s="73"/>
      <c r="O69" s="73"/>
      <c r="P69" s="73"/>
      <c r="Q69" s="73"/>
      <c r="R69" s="73"/>
      <c r="S69" s="73"/>
      <c r="T69" s="73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x14ac:dyDescent="0.25">
      <c r="A70" s="1"/>
      <c r="B70" s="1"/>
      <c r="C70" s="1"/>
      <c r="D70" s="1"/>
      <c r="E70" s="1"/>
      <c r="F70" s="1"/>
      <c r="G70" s="1"/>
      <c r="H70" s="1"/>
      <c r="I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x14ac:dyDescent="0.25">
      <c r="A71" s="1"/>
      <c r="B71" s="1"/>
      <c r="C71" s="1"/>
      <c r="D71" s="1"/>
      <c r="E71" s="1"/>
      <c r="F71" s="1"/>
      <c r="G71" s="1"/>
      <c r="H71" s="1"/>
      <c r="I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x14ac:dyDescent="0.25">
      <c r="A72" s="1"/>
      <c r="B72" s="1"/>
      <c r="C72" s="1"/>
      <c r="D72" s="1"/>
      <c r="E72" s="1"/>
      <c r="F72" s="1"/>
      <c r="G72" s="1"/>
      <c r="H72" s="1"/>
      <c r="I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x14ac:dyDescent="0.25">
      <c r="A73" s="1"/>
      <c r="B73" s="1"/>
      <c r="C73" s="1"/>
      <c r="D73" s="1"/>
      <c r="E73" s="1"/>
      <c r="F73" s="1"/>
      <c r="G73" s="1"/>
      <c r="H73" s="1"/>
      <c r="I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x14ac:dyDescent="0.25">
      <c r="A74" s="1"/>
      <c r="B74" s="1"/>
      <c r="C74" s="1"/>
      <c r="D74" s="1"/>
      <c r="E74" s="1"/>
      <c r="F74" s="1"/>
      <c r="G74" s="1"/>
      <c r="H74" s="1"/>
      <c r="I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x14ac:dyDescent="0.25">
      <c r="A75" s="1"/>
      <c r="B75" s="1"/>
      <c r="C75" s="1"/>
      <c r="D75" s="1"/>
      <c r="E75" s="1"/>
      <c r="F75" s="1"/>
      <c r="G75" s="1"/>
      <c r="H75" s="1"/>
      <c r="I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x14ac:dyDescent="0.25">
      <c r="A76" s="1"/>
      <c r="B76" s="1"/>
      <c r="C76" s="1"/>
      <c r="D76" s="1"/>
      <c r="E76" s="1"/>
      <c r="F76" s="1"/>
      <c r="G76" s="1"/>
      <c r="H76" s="1"/>
      <c r="I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x14ac:dyDescent="0.25">
      <c r="A77" s="1"/>
      <c r="B77" s="1"/>
      <c r="C77" s="1"/>
      <c r="D77" s="1"/>
      <c r="E77" s="1"/>
      <c r="F77" s="1"/>
      <c r="G77" s="1"/>
      <c r="H77" s="1"/>
      <c r="I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x14ac:dyDescent="0.25">
      <c r="A78" s="1"/>
      <c r="B78" s="1"/>
      <c r="C78" s="1"/>
      <c r="D78" s="1"/>
      <c r="E78" s="1"/>
      <c r="F78" s="1"/>
      <c r="G78" s="1"/>
      <c r="H78" s="1"/>
      <c r="I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x14ac:dyDescent="0.25">
      <c r="A79" s="1"/>
      <c r="B79" s="1"/>
      <c r="C79" s="1"/>
      <c r="D79" s="1"/>
      <c r="E79" s="1"/>
      <c r="F79" s="1"/>
      <c r="G79" s="1"/>
      <c r="H79" s="1"/>
      <c r="I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x14ac:dyDescent="0.25">
      <c r="A80" s="1"/>
      <c r="B80" s="1"/>
      <c r="C80" s="1"/>
      <c r="D80" s="1"/>
      <c r="E80" s="1"/>
      <c r="F80" s="1"/>
      <c r="G80" s="1"/>
      <c r="H80" s="1"/>
      <c r="I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x14ac:dyDescent="0.25">
      <c r="A81" s="1"/>
      <c r="B81" s="1"/>
      <c r="C81" s="1"/>
      <c r="D81" s="1"/>
      <c r="E81" s="1"/>
      <c r="F81" s="1"/>
      <c r="G81" s="1"/>
      <c r="H81" s="1"/>
      <c r="I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x14ac:dyDescent="0.25">
      <c r="A82" s="1"/>
      <c r="B82" s="1"/>
      <c r="C82" s="1"/>
      <c r="D82" s="1"/>
      <c r="E82" s="1"/>
      <c r="F82" s="1"/>
      <c r="G82" s="1"/>
      <c r="H82" s="1"/>
      <c r="I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x14ac:dyDescent="0.25">
      <c r="A83" s="1"/>
      <c r="B83" s="1"/>
      <c r="C83" s="1"/>
      <c r="D83" s="1"/>
      <c r="E83" s="1"/>
      <c r="F83" s="1"/>
      <c r="G83" s="1"/>
      <c r="H83" s="1"/>
      <c r="I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x14ac:dyDescent="0.25">
      <c r="A84" s="1"/>
      <c r="B84" s="1"/>
      <c r="C84" s="1"/>
      <c r="D84" s="1"/>
      <c r="E84" s="1"/>
      <c r="F84" s="1"/>
      <c r="G84" s="1"/>
      <c r="H84" s="1"/>
      <c r="I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x14ac:dyDescent="0.25">
      <c r="A85" s="1"/>
      <c r="B85" s="1"/>
      <c r="C85" s="1"/>
      <c r="D85" s="1"/>
      <c r="E85" s="1"/>
      <c r="F85" s="1"/>
      <c r="G85" s="1"/>
      <c r="H85" s="1"/>
      <c r="I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x14ac:dyDescent="0.25">
      <c r="A86" s="1"/>
      <c r="B86" s="1"/>
      <c r="C86" s="1"/>
      <c r="D86" s="1"/>
      <c r="E86" s="1"/>
      <c r="F86" s="1"/>
      <c r="G86" s="1"/>
      <c r="H86" s="1"/>
      <c r="I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x14ac:dyDescent="0.25">
      <c r="A87" s="1"/>
      <c r="B87" s="1"/>
      <c r="C87" s="1"/>
      <c r="D87" s="1"/>
      <c r="E87" s="1"/>
      <c r="F87" s="1"/>
      <c r="G87" s="1"/>
      <c r="H87" s="1"/>
      <c r="I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x14ac:dyDescent="0.25">
      <c r="A88" s="1"/>
      <c r="B88" s="1"/>
      <c r="C88" s="1"/>
      <c r="D88" s="1"/>
      <c r="E88" s="1"/>
      <c r="F88" s="1"/>
      <c r="G88" s="1"/>
      <c r="H88" s="1"/>
      <c r="I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x14ac:dyDescent="0.25">
      <c r="A89" s="1"/>
      <c r="B89" s="1"/>
      <c r="C89" s="1"/>
      <c r="D89" s="1"/>
      <c r="E89" s="1"/>
      <c r="F89" s="1"/>
      <c r="G89" s="1"/>
      <c r="H89" s="1"/>
      <c r="I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x14ac:dyDescent="0.25">
      <c r="A90" s="1"/>
      <c r="B90" s="1"/>
      <c r="C90" s="1"/>
      <c r="D90" s="1"/>
      <c r="E90" s="1"/>
      <c r="F90" s="1"/>
      <c r="G90" s="1"/>
      <c r="H90" s="1"/>
      <c r="I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x14ac:dyDescent="0.25">
      <c r="A91" s="1"/>
      <c r="B91" s="1"/>
      <c r="C91" s="1"/>
      <c r="D91" s="1"/>
      <c r="E91" s="1"/>
      <c r="F91" s="1"/>
      <c r="G91" s="1"/>
      <c r="H91" s="1"/>
      <c r="I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x14ac:dyDescent="0.25">
      <c r="A92" s="1"/>
      <c r="B92" s="1"/>
      <c r="C92" s="1"/>
      <c r="D92" s="1"/>
      <c r="E92" s="1"/>
      <c r="F92" s="1"/>
      <c r="G92" s="1"/>
      <c r="H92" s="1"/>
      <c r="I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x14ac:dyDescent="0.25">
      <c r="A93" s="1"/>
      <c r="B93" s="1"/>
      <c r="C93" s="1"/>
      <c r="D93" s="1"/>
      <c r="E93" s="1"/>
      <c r="F93" s="1"/>
      <c r="G93" s="1"/>
      <c r="H93" s="1"/>
      <c r="I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:35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:35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  <row r="1001" spans="1:35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</row>
    <row r="1002" spans="1:35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</row>
    <row r="1003" spans="1:35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</row>
    <row r="1004" spans="1:35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</row>
    <row r="1005" spans="1:35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</row>
    <row r="1006" spans="1:35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</row>
    <row r="1007" spans="1:35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</row>
    <row r="1008" spans="1:35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</row>
    <row r="1009" spans="1:35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</row>
  </sheetData>
  <mergeCells count="18">
    <mergeCell ref="AB4:AC4"/>
    <mergeCell ref="AD4:AE4"/>
    <mergeCell ref="AF4:AG4"/>
    <mergeCell ref="AH4:AI4"/>
    <mergeCell ref="P4:Q4"/>
    <mergeCell ref="R4:S4"/>
    <mergeCell ref="T4:U4"/>
    <mergeCell ref="V4:W4"/>
    <mergeCell ref="X4:Y4"/>
    <mergeCell ref="Z4:AA4"/>
    <mergeCell ref="E2:N3"/>
    <mergeCell ref="B4:C4"/>
    <mergeCell ref="D4:E4"/>
    <mergeCell ref="F4:G4"/>
    <mergeCell ref="H4:I4"/>
    <mergeCell ref="J4:K4"/>
    <mergeCell ref="L4:M4"/>
    <mergeCell ref="N4:O4"/>
  </mergeCells>
  <hyperlinks>
    <hyperlink ref="A32" r:id="rId1"/>
  </hyperlinks>
  <pageMargins left="0.7" right="0.7" top="0.75" bottom="0.75" header="0.3" footer="0.3"/>
  <pageSetup paperSize="5" scale="31" fitToHeight="0" orientation="landscape" horizontalDpi="4294967295" verticalDpi="4294967295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Px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2024-10-15T12:15:42Z</cp:lastPrinted>
  <dcterms:created xsi:type="dcterms:W3CDTF">2023-11-22T12:44:16Z</dcterms:created>
  <dcterms:modified xsi:type="dcterms:W3CDTF">2024-10-15T15:05:50Z</dcterms:modified>
</cp:coreProperties>
</file>