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OMPR.AR\PUBLICACIONES WP1\PRECIOS DE REFERENCIA\PRECIO DE REFERENCIA - A.MARCO\"/>
    </mc:Choice>
  </mc:AlternateContent>
  <bookViews>
    <workbookView xWindow="0" yWindow="0" windowWidth="24000" windowHeight="9435" activeTab="1"/>
  </bookViews>
  <sheets>
    <sheet name="ANEXO de evaluacion" sheetId="1" r:id="rId1"/>
    <sheet name="Cuadro comparativo" sheetId="2" r:id="rId2"/>
  </sheets>
  <definedNames>
    <definedName name="_xlnm._FilterDatabase" localSheetId="0" hidden="1">'ANEXO de evaluacion'!$A$9:$Z$1408</definedName>
    <definedName name="CantidadSolicitada">'Cuadro comparativo'!$F$8:$F$8,'Cuadro comparativo'!$F$24:$F$24,'Cuadro comparativo'!$F$34:$F$34,'Cuadro comparativo'!$F$48:$F$48,'Cuadro comparativo'!$F$63:$F$63,'Cuadro comparativo'!$F$75:$F$75,'Cuadro comparativo'!$F$93:$F$93,'Cuadro comparativo'!$F$106:$F$106,'Cuadro comparativo'!$F$124:$F$124,'Cuadro comparativo'!$F$145:$F$145,'Cuadro comparativo'!$F$174:$F$174,'Cuadro comparativo'!$F$204:$F$204,'Cuadro comparativo'!$F$231:$F$231,'Cuadro comparativo'!$F$245:$F$245,'Cuadro comparativo'!$F$254:$F$254,'Cuadro comparativo'!$F$266:$F$266,'Cuadro comparativo'!$F$283:$F$283,'Cuadro comparativo'!$F$295:$F$295,'Cuadro comparativo'!$F$315:$F$315,'Cuadro comparativo'!$F$334:$F$334,'Cuadro comparativo'!$F$357:$F$357,'Cuadro comparativo'!$F$364:$F$364,'Cuadro comparativo'!$F$377:$F$377,'Cuadro comparativo'!$F$401:$F$401,'Cuadro comparativo'!$F$415:$F$415,'Cuadro comparativo'!$F$427:$F$427,'Cuadro comparativo'!$F$436:$F$436,'Cuadro comparativo'!$F$448:$F$448,'Cuadro comparativo'!$F$465:$F$465,'Cuadro comparativo'!$F$482:$F$482,'Cuadro comparativo'!$F$491:$F$491,'Cuadro comparativo'!$F$516:$F$516,'Cuadro comparativo'!$F$532:$F$532,'Cuadro comparativo'!$F$555:$F$555,'Cuadro comparativo'!$F$565:$F$565,'Cuadro comparativo'!$F$575:$F$575,'Cuadro comparativo'!$F$584:$F$584,'Cuadro comparativo'!$F$597:$F$597,'Cuadro comparativo'!$F$609:$F$609,'Cuadro comparativo'!$F$623:$F$623,'Cuadro comparativo'!$F$635:$F$635,'Cuadro comparativo'!$F$648:$F$648,'Cuadro comparativo'!$F$660:$F$660,'Cuadro comparativo'!$F$672:$F$672,'Cuadro comparativo'!$F$696:$F$696,'Cuadro comparativo'!$F$707:$F$707,'Cuadro comparativo'!$F$721:$F$721,'Cuadro comparativo'!$F$731:$F$731,'Cuadro comparativo'!$F$742:$F$742,'Cuadro comparativo'!$F$757:$F$757,'Cuadro comparativo'!$F$764:$F$764,'Cuadro comparativo'!$F$782:$F$782,'Cuadro comparativo'!$F$800:$F$800,'Cuadro comparativo'!$F$814:$F$814,'Cuadro comparativo'!$F$828:$F$828,'Cuadro comparativo'!$F$841:$F$841,'Cuadro comparativo'!$F$856:$F$856,'Cuadro comparativo'!$F$871:$F$871,'Cuadro comparativo'!$F$886:$F$886,'Cuadro comparativo'!$F$895:$F$895,'Cuadro comparativo'!$F$911:$F$911,'Cuadro comparativo'!$F$932:$F$932,'Cuadro comparativo'!$F$942:$F$942,'Cuadro comparativo'!$F$955:$F$955,'Cuadro comparativo'!$F$967:$F$967,'Cuadro comparativo'!$F$979:$F$979,'Cuadro comparativo'!$F$1000:$F$1000,'Cuadro comparativo'!$F$1021:$F$1021,'Cuadro comparativo'!$F$1029:$F$1029,'Cuadro comparativo'!$F$1035:$F$1035,'Cuadro comparativo'!$F$1044:$F$1044,'Cuadro comparativo'!$F$1061:$F$1061,'Cuadro comparativo'!$F$1074:$F$1074,'Cuadro comparativo'!$F$1093:$F$1093,'Cuadro comparativo'!$F$1101:$F$1101,'Cuadro comparativo'!$F$1111:$F$1111,'Cuadro comparativo'!$F$1121:$F$1121,'Cuadro comparativo'!$F$1131:$F$1131,'Cuadro comparativo'!$F$1142:$F$1142,'Cuadro comparativo'!$F$1157:$F$1157,'Cuadro comparativo'!$F$1173:$F$1173,'Cuadro comparativo'!$F$1191:$F$1191,'Cuadro comparativo'!$F$1206:$F$1206,'Cuadro comparativo'!$F$1223:$F$1223,'Cuadro comparativo'!$F$1233:$F$1233,'Cuadro comparativo'!$F$1242:$F$1242,'Cuadro comparativo'!$F$1259:$F$1259,'Cuadro comparativo'!$F$1275:$F$1275,'Cuadro comparativo'!$F$1286:$F$1286,'Cuadro comparativo'!$F$1297:$F$1297,'Cuadro comparativo'!$F$1302:$F$1302,'Cuadro comparativo'!$F$1315:$F$1315,'Cuadro comparativo'!$F$1327:$F$1327,'Cuadro comparativo'!$F$1340:$F$1340,'Cuadro comparativo'!$F$1351:$F$1351,'Cuadro comparativo'!$F$1362:$F$1362,'Cuadro comparativo'!$F$1372:$F$1372,'Cuadro comparativo'!$F$1383:$F$1383,'Cuadro comparativo'!$F$1394:$F$1394,'Cuadro comparativo'!$F$1416:$F$1416,'Cuadro comparativo'!$F$1431:$F$1431,'Cuadro comparativo'!$F$1441:$F$1441,'Cuadro comparativo'!$F$1451:$F$1451,'Cuadro comparativo'!$F$1462:$F$1462,'Cuadro comparativo'!$F$1470:$F$1470,'Cuadro comparativo'!$F$1486:$F$1486,'Cuadro comparativo'!$F$1503:$F$1503,'Cuadro comparativo'!$F$1527:$F$1527,'Cuadro comparativo'!$F$1536:$F$1536,'Cuadro comparativo'!$F$1545:$F$1545,'Cuadro comparativo'!$F$1554:$F$1554,'Cuadro comparativo'!$F$1569:$F$1569,'Cuadro comparativo'!$F$1583:$F$1583,'Cuadro comparativo'!$F$1595:$F$1595,'Cuadro comparativo'!$F$1604:$F$1604,'Cuadro comparativo'!$F$1625:$F$1625,'Cuadro comparativo'!$F$1637:$F$1637,'Cuadro comparativo'!$F$1656:$F$1656,'Cuadro comparativo'!$F$1677:$F$1677,'Cuadro comparativo'!$F$1693:$F$1693,'Cuadro comparativo'!$F$1709:$F$1709,'Cuadro comparativo'!$F$1715:$F$1715,'Cuadro comparativo'!$F$1726:$F$1726,'Cuadro comparativo'!$F$1739:$F$1739,'Cuadro comparativo'!$F$1749:$F$1749,'Cuadro comparativo'!$F$1761:$F$1761,'Cuadro comparativo'!$F$1774:$F$1774,'Cuadro comparativo'!$F$1787:$F$1787,'Cuadro comparativo'!$F$1799:$F$1799,'Cuadro comparativo'!$F$1816:$F$1816,'Cuadro comparativo'!$F$1829:$F$1829,'Cuadro comparativo'!$F$1842:$F$1842,'Cuadro comparativo'!$F$1866:$F$1866,'Cuadro comparativo'!$F$1883:$F$1883,'Cuadro comparativo'!$F$1900:$F$1900,'Cuadro comparativo'!$F$1917:$F$1917,'Cuadro comparativo'!$F$1932:$F$1932,'Cuadro comparativo'!$F$1941:$F$1941,'Cuadro comparativo'!$F$1949:$F$1949,'Cuadro comparativo'!$F$1956:$F$1956</definedName>
    <definedName name="Datos">'Cuadro comparativo'!$C$1:$G$5</definedName>
    <definedName name="DatosRenglon">'Cuadro comparativo'!$A$7:$H$7,'Cuadro comparativo'!$A$23:$H$23,'Cuadro comparativo'!$A$33:$H$33,'Cuadro comparativo'!$A$47:$H$47,'Cuadro comparativo'!$A$62:$H$62,'Cuadro comparativo'!$A$74:$H$74,'Cuadro comparativo'!$A$92:$H$92,'Cuadro comparativo'!$A$105:$H$105,'Cuadro comparativo'!$A$123:$H$123,'Cuadro comparativo'!$A$144:$H$144,'Cuadro comparativo'!$A$173:$H$173,'Cuadro comparativo'!$A$203:$H$203,'Cuadro comparativo'!$A$230:$H$230,'Cuadro comparativo'!$A$244:$H$244,'Cuadro comparativo'!$A$253:$H$253,'Cuadro comparativo'!$A$265:$H$265,'Cuadro comparativo'!$A$282:$H$282,'Cuadro comparativo'!$A$294:$H$294,'Cuadro comparativo'!$A$314:$H$314,'Cuadro comparativo'!$A$333:$H$333,'Cuadro comparativo'!$A$356:$H$356,'Cuadro comparativo'!$A$363:$H$363,'Cuadro comparativo'!$A$376:$H$376,'Cuadro comparativo'!$A$400:$H$400,'Cuadro comparativo'!$A$414:$H$414,'Cuadro comparativo'!$A$426:$H$426,'Cuadro comparativo'!$A$435:$H$435,'Cuadro comparativo'!$A$447:$H$447,'Cuadro comparativo'!$A$464:$H$464,'Cuadro comparativo'!$A$481:$H$481,'Cuadro comparativo'!$A$490:$H$490,'Cuadro comparativo'!$A$515:$H$515,'Cuadro comparativo'!$A$531:$H$531,'Cuadro comparativo'!$A$554:$H$554,'Cuadro comparativo'!$A$564:$H$564,'Cuadro comparativo'!$A$574:$H$574,'Cuadro comparativo'!$A$583:$H$583,'Cuadro comparativo'!$A$596:$H$596,'Cuadro comparativo'!$A$608:$H$608,'Cuadro comparativo'!$A$622:$H$622,'Cuadro comparativo'!$A$634:$H$634,'Cuadro comparativo'!$A$647:$H$647,'Cuadro comparativo'!$A$659:$H$659,'Cuadro comparativo'!$A$671:$H$671,'Cuadro comparativo'!$A$695:$H$695,'Cuadro comparativo'!$A$706:$H$706,'Cuadro comparativo'!$A$720:$H$720,'Cuadro comparativo'!$A$730:$H$730,'Cuadro comparativo'!$A$741:$H$741,'Cuadro comparativo'!$A$756:$H$756,'Cuadro comparativo'!$A$763:$H$763,'Cuadro comparativo'!$A$781:$H$781,'Cuadro comparativo'!$A$799:$H$799,'Cuadro comparativo'!$A$813:$H$813,'Cuadro comparativo'!$A$827:$H$827,'Cuadro comparativo'!$A$840:$H$840,'Cuadro comparativo'!$A$855:$H$855,'Cuadro comparativo'!$A$870:$H$870,'Cuadro comparativo'!$A$885:$H$885,'Cuadro comparativo'!$A$894:$H$894,'Cuadro comparativo'!$A$910:$H$910,'Cuadro comparativo'!$A$931:$H$931,'Cuadro comparativo'!$A$941:$H$941,'Cuadro comparativo'!$A$954:$H$954,'Cuadro comparativo'!$A$966:$H$966,'Cuadro comparativo'!$A$978:$H$978,'Cuadro comparativo'!$A$999:$H$999,'Cuadro comparativo'!$A$1020:$H$1020,'Cuadro comparativo'!$A$1028:$H$1028,'Cuadro comparativo'!$A$1034:$H$1034,'Cuadro comparativo'!$A$1043:$H$1043,'Cuadro comparativo'!$A$1060:$H$1060,'Cuadro comparativo'!$A$1073:$H$1073,'Cuadro comparativo'!$A$1092:$H$1092,'Cuadro comparativo'!$A$1100:$H$1100,'Cuadro comparativo'!$A$1110:$H$1110,'Cuadro comparativo'!$A$1120:$H$1120,'Cuadro comparativo'!$A$1130:$H$1130,'Cuadro comparativo'!$A$1141:$H$1141,'Cuadro comparativo'!$A$1156:$H$1156,'Cuadro comparativo'!$A$1172:$H$1172,'Cuadro comparativo'!$A$1190:$H$1190,'Cuadro comparativo'!$A$1205:$H$1205,'Cuadro comparativo'!$A$1222:$H$1222,'Cuadro comparativo'!$A$1232:$H$1232,'Cuadro comparativo'!$A$1241:$H$1241,'Cuadro comparativo'!$A$1258:$H$1258,'Cuadro comparativo'!$A$1274:$H$1274,'Cuadro comparativo'!$A$1285:$H$1285,'Cuadro comparativo'!$A$1296:$H$1296,'Cuadro comparativo'!$A$1301:$H$1301,'Cuadro comparativo'!$A$1314:$H$1314,'Cuadro comparativo'!$A$1326:$H$1326,'Cuadro comparativo'!$A$1339:$H$1339,'Cuadro comparativo'!$A$1350:$H$1350,'Cuadro comparativo'!$A$1361:$H$1361,'Cuadro comparativo'!$A$1371:$H$1371,'Cuadro comparativo'!$A$1382:$H$1382,'Cuadro comparativo'!$A$1393:$H$1393,'Cuadro comparativo'!$A$1415:$H$1415,'Cuadro comparativo'!$A$1430:$H$1430,'Cuadro comparativo'!$A$1440:$H$1440,'Cuadro comparativo'!$A$1450:$H$1450,'Cuadro comparativo'!$A$1461:$H$1461,'Cuadro comparativo'!$A$1469:$H$1469,'Cuadro comparativo'!$A$1485:$H$1485,'Cuadro comparativo'!$A$1502:$H$1502,'Cuadro comparativo'!$A$1526:$H$1526,'Cuadro comparativo'!$A$1535:$H$1535,'Cuadro comparativo'!$A$1544:$H$1544,'Cuadro comparativo'!$A$1553:$H$1553,'Cuadro comparativo'!$A$1568:$H$1568,'Cuadro comparativo'!$A$1582:$H$1582,'Cuadro comparativo'!$A$1594:$H$1594,'Cuadro comparativo'!$A$1603:$H$1603,'Cuadro comparativo'!$A$1624:$H$1624,'Cuadro comparativo'!$A$1636:$H$1636,'Cuadro comparativo'!$A$1655:$H$1655,'Cuadro comparativo'!$A$1676:$H$1676,'Cuadro comparativo'!$A$1692:$H$1692,'Cuadro comparativo'!$A$1708:$H$1708,'Cuadro comparativo'!$A$1714:$H$1714,'Cuadro comparativo'!$A$1725:$H$1725,'Cuadro comparativo'!$A$1738:$H$1738,'Cuadro comparativo'!$A$1748:$H$1748,'Cuadro comparativo'!$A$1760:$H$1760,'Cuadro comparativo'!$A$1773:$H$1773,'Cuadro comparativo'!$A$1786:$H$1786,'Cuadro comparativo'!$A$1798:$H$1798,'Cuadro comparativo'!$A$1815:$H$1815,'Cuadro comparativo'!$A$1828:$H$1828,'Cuadro comparativo'!$A$1841:$H$1841,'Cuadro comparativo'!$A$1865:$H$1865,'Cuadro comparativo'!$A$1882:$H$1882,'Cuadro comparativo'!$A$1899:$H$1899,'Cuadro comparativo'!$A$1916:$H$1916,'Cuadro comparativo'!$A$1931:$H$1931,'Cuadro comparativo'!$A$1940:$H$1940,'Cuadro comparativo'!$A$1948:$H$1948,'Cuadro comparativo'!$A$1955:$H$1955</definedName>
    <definedName name="DatosTitulos">'Cuadro comparativo'!$B$1:$B$5</definedName>
  </definedNames>
  <calcPr calcId="191029" iterateDelta="1E-4"/>
  <extLst>
    <ext uri="GoogleSheetsCustomDataVersion2">
      <go:sheetsCustomData xmlns:go="http://customooxmlschemas.google.com/" r:id="rId6" roundtripDataChecksum="NJx3bBYGRWXyM/nOdrUpmSyrCzNcpuAcGQ286CMxMcg="/>
    </ext>
  </extLst>
</workbook>
</file>

<file path=xl/calcChain.xml><?xml version="1.0" encoding="utf-8"?>
<calcChain xmlns="http://schemas.openxmlformats.org/spreadsheetml/2006/main">
  <c r="V1403" i="1" l="1"/>
  <c r="V1404" i="1" s="1"/>
  <c r="W1404" i="1" s="1"/>
  <c r="W1402" i="1"/>
  <c r="V1400" i="1"/>
  <c r="W1400" i="1" s="1"/>
  <c r="W1399" i="1"/>
  <c r="V1396" i="1"/>
  <c r="W1396" i="1" s="1"/>
  <c r="W1395" i="1"/>
  <c r="V1391" i="1"/>
  <c r="V1392" i="1" s="1"/>
  <c r="V1393" i="1" s="1"/>
  <c r="W1390" i="1"/>
  <c r="W1389" i="1"/>
  <c r="W1388" i="1"/>
  <c r="W1387" i="1"/>
  <c r="W1386" i="1"/>
  <c r="W1385" i="1"/>
  <c r="W1384" i="1"/>
  <c r="W1383" i="1"/>
  <c r="W1382" i="1"/>
  <c r="W1381" i="1"/>
  <c r="W1380" i="1"/>
  <c r="W1379" i="1"/>
  <c r="F1379" i="1"/>
  <c r="E1379" i="1" s="1"/>
  <c r="V1367" i="1"/>
  <c r="V1368" i="1" s="1"/>
  <c r="W1366" i="1"/>
  <c r="F1366" i="1"/>
  <c r="E1366" i="1"/>
  <c r="V1354" i="1"/>
  <c r="W1353" i="1"/>
  <c r="E1353" i="1"/>
  <c r="W1352" i="1"/>
  <c r="W1351" i="1"/>
  <c r="W1350" i="1"/>
  <c r="W1349" i="1"/>
  <c r="W1348" i="1"/>
  <c r="W1347" i="1"/>
  <c r="W1346" i="1"/>
  <c r="W1345" i="1"/>
  <c r="W1344" i="1"/>
  <c r="W1343" i="1"/>
  <c r="W1342" i="1"/>
  <c r="W1341" i="1"/>
  <c r="W1340" i="1"/>
  <c r="F1340" i="1"/>
  <c r="E1340" i="1" s="1"/>
  <c r="W1339" i="1"/>
  <c r="W1338" i="1"/>
  <c r="W1337" i="1"/>
  <c r="W1336" i="1"/>
  <c r="W1335" i="1"/>
  <c r="W1334" i="1"/>
  <c r="W1333" i="1"/>
  <c r="W1332" i="1"/>
  <c r="W1331" i="1"/>
  <c r="W1330" i="1"/>
  <c r="W1329" i="1"/>
  <c r="W1328" i="1"/>
  <c r="W1327" i="1"/>
  <c r="W1326" i="1"/>
  <c r="W1325" i="1"/>
  <c r="W1324" i="1"/>
  <c r="W1323" i="1"/>
  <c r="W1322" i="1"/>
  <c r="W1321" i="1"/>
  <c r="W1320" i="1"/>
  <c r="F1320" i="1"/>
  <c r="E1320" i="1" s="1"/>
  <c r="V1312" i="1"/>
  <c r="V1313" i="1" s="1"/>
  <c r="V1314" i="1" s="1"/>
  <c r="W1311" i="1"/>
  <c r="F1311" i="1"/>
  <c r="E1311" i="1"/>
  <c r="V1303" i="1"/>
  <c r="W1303" i="1" s="1"/>
  <c r="W1302" i="1"/>
  <c r="F1302" i="1"/>
  <c r="E1302" i="1" s="1"/>
  <c r="V1290" i="1"/>
  <c r="V1291" i="1" s="1"/>
  <c r="W1289" i="1"/>
  <c r="F1289" i="1"/>
  <c r="E1289" i="1"/>
  <c r="V1282" i="1"/>
  <c r="W1282" i="1" s="1"/>
  <c r="W1281" i="1"/>
  <c r="E1281" i="1"/>
  <c r="V1273" i="1"/>
  <c r="W1272" i="1"/>
  <c r="E1272" i="1"/>
  <c r="V1264" i="1"/>
  <c r="V1265" i="1" s="1"/>
  <c r="W1263" i="1"/>
  <c r="F1263" i="1"/>
  <c r="E1263" i="1" s="1"/>
  <c r="V1256" i="1"/>
  <c r="W1256" i="1" s="1"/>
  <c r="W1255" i="1"/>
  <c r="E1255" i="1"/>
  <c r="V1250" i="1"/>
  <c r="W1250" i="1" s="1"/>
  <c r="W1249" i="1"/>
  <c r="E1249" i="1"/>
  <c r="V1241" i="1"/>
  <c r="V1242" i="1" s="1"/>
  <c r="W1240" i="1"/>
  <c r="E1240" i="1"/>
  <c r="V1234" i="1"/>
  <c r="W1234" i="1" s="1"/>
  <c r="W1233" i="1"/>
  <c r="F1233" i="1"/>
  <c r="E1233" i="1" s="1"/>
  <c r="V1232" i="1"/>
  <c r="W1232" i="1" s="1"/>
  <c r="W1231" i="1"/>
  <c r="E1231" i="1"/>
  <c r="V1229" i="1"/>
  <c r="W1229" i="1" s="1"/>
  <c r="W1228" i="1"/>
  <c r="V1220" i="1"/>
  <c r="V1221" i="1" s="1"/>
  <c r="W1219" i="1"/>
  <c r="F1219" i="1"/>
  <c r="E1219" i="1" s="1"/>
  <c r="V1209" i="1"/>
  <c r="V1210" i="1" s="1"/>
  <c r="W1208" i="1"/>
  <c r="W1207" i="1"/>
  <c r="F1207" i="1"/>
  <c r="E1207" i="1" s="1"/>
  <c r="V1191" i="1"/>
  <c r="W1191" i="1" s="1"/>
  <c r="W1190" i="1"/>
  <c r="F1190" i="1"/>
  <c r="E1190" i="1" s="1"/>
  <c r="V1176" i="1"/>
  <c r="V1177" i="1" s="1"/>
  <c r="W1177" i="1" s="1"/>
  <c r="W1175" i="1"/>
  <c r="F1175" i="1"/>
  <c r="E1175" i="1"/>
  <c r="V1168" i="1"/>
  <c r="V1169" i="1" s="1"/>
  <c r="W1167" i="1"/>
  <c r="E1167" i="1"/>
  <c r="V1151" i="1"/>
  <c r="V1152" i="1" s="1"/>
  <c r="W1152" i="1" s="1"/>
  <c r="W1150" i="1"/>
  <c r="F1150" i="1"/>
  <c r="E1150" i="1"/>
  <c r="V1147" i="1"/>
  <c r="W1146" i="1"/>
  <c r="E1146" i="1"/>
  <c r="W1145" i="1"/>
  <c r="E1145" i="1"/>
  <c r="V1138" i="1"/>
  <c r="W1138" i="1" s="1"/>
  <c r="W1137" i="1"/>
  <c r="E1137" i="1"/>
  <c r="V1130" i="1"/>
  <c r="W1130" i="1" s="1"/>
  <c r="E1130" i="1"/>
  <c r="W1129" i="1"/>
  <c r="V1128" i="1"/>
  <c r="W1128" i="1" s="1"/>
  <c r="W1127" i="1"/>
  <c r="F1127" i="1"/>
  <c r="E1127" i="1" s="1"/>
  <c r="V1126" i="1"/>
  <c r="W1126" i="1" s="1"/>
  <c r="V1119" i="1"/>
  <c r="V1120" i="1" s="1"/>
  <c r="W1118" i="1"/>
  <c r="V1117" i="1"/>
  <c r="W1117" i="1" s="1"/>
  <c r="W1116" i="1"/>
  <c r="E1116" i="1"/>
  <c r="V1112" i="1"/>
  <c r="W1112" i="1" s="1"/>
  <c r="W1111" i="1"/>
  <c r="E1111" i="1"/>
  <c r="V1107" i="1"/>
  <c r="W1106" i="1"/>
  <c r="E1106" i="1"/>
  <c r="V1102" i="1"/>
  <c r="W1102" i="1" s="1"/>
  <c r="W1101" i="1"/>
  <c r="E1101" i="1"/>
  <c r="V1082" i="1"/>
  <c r="W1082" i="1" s="1"/>
  <c r="W1081" i="1"/>
  <c r="E1081" i="1"/>
  <c r="V1069" i="1"/>
  <c r="W1069" i="1" s="1"/>
  <c r="W1068" i="1"/>
  <c r="E1068" i="1"/>
  <c r="V1057" i="1"/>
  <c r="W1057" i="1" s="1"/>
  <c r="E1057" i="1"/>
  <c r="W1056" i="1"/>
  <c r="E1056" i="1"/>
  <c r="V1053" i="1"/>
  <c r="V1054" i="1" s="1"/>
  <c r="V1055" i="1" s="1"/>
  <c r="W1055" i="1" s="1"/>
  <c r="W1052" i="1"/>
  <c r="E1052" i="1"/>
  <c r="V1046" i="1"/>
  <c r="V1047" i="1" s="1"/>
  <c r="V1048" i="1" s="1"/>
  <c r="V1049" i="1" s="1"/>
  <c r="V1050" i="1" s="1"/>
  <c r="V1051" i="1" s="1"/>
  <c r="W1051" i="1" s="1"/>
  <c r="W1045" i="1"/>
  <c r="E1045" i="1"/>
  <c r="W1041" i="1"/>
  <c r="V1040" i="1"/>
  <c r="V1041" i="1" s="1"/>
  <c r="V1042" i="1" s="1"/>
  <c r="V1043" i="1" s="1"/>
  <c r="V1044" i="1" s="1"/>
  <c r="W1044" i="1" s="1"/>
  <c r="W1039" i="1"/>
  <c r="F1039" i="1"/>
  <c r="E1039" i="1"/>
  <c r="V1034" i="1"/>
  <c r="W1034" i="1" s="1"/>
  <c r="W1033" i="1"/>
  <c r="F1033" i="1"/>
  <c r="E1033" i="1" s="1"/>
  <c r="V1032" i="1"/>
  <c r="W1032" i="1" s="1"/>
  <c r="V1031" i="1"/>
  <c r="W1031" i="1" s="1"/>
  <c r="V1025" i="1"/>
  <c r="V1027" i="1" s="1"/>
  <c r="V1029" i="1" s="1"/>
  <c r="W1029" i="1" s="1"/>
  <c r="V1024" i="1"/>
  <c r="V1026" i="1" s="1"/>
  <c r="V1028" i="1" s="1"/>
  <c r="V1030" i="1" s="1"/>
  <c r="W1030" i="1" s="1"/>
  <c r="E1024" i="1"/>
  <c r="W1023" i="1"/>
  <c r="W1022" i="1"/>
  <c r="F1022" i="1"/>
  <c r="E1022" i="1"/>
  <c r="V1005" i="1"/>
  <c r="W1005" i="1" s="1"/>
  <c r="W1004" i="1"/>
  <c r="V998" i="1"/>
  <c r="V999" i="1" s="1"/>
  <c r="V1000" i="1" s="1"/>
  <c r="V1001" i="1" s="1"/>
  <c r="V1002" i="1" s="1"/>
  <c r="V1003" i="1" s="1"/>
  <c r="W1003" i="1" s="1"/>
  <c r="W997" i="1"/>
  <c r="E997" i="1"/>
  <c r="V991" i="1"/>
  <c r="V992" i="1" s="1"/>
  <c r="W990" i="1"/>
  <c r="E990" i="1"/>
  <c r="V985" i="1"/>
  <c r="V986" i="1" s="1"/>
  <c r="W984" i="1"/>
  <c r="E984" i="1"/>
  <c r="V978" i="1"/>
  <c r="W978" i="1" s="1"/>
  <c r="W977" i="1"/>
  <c r="E977" i="1"/>
  <c r="V971" i="1"/>
  <c r="V972" i="1" s="1"/>
  <c r="W970" i="1"/>
  <c r="E970" i="1"/>
  <c r="V962" i="1"/>
  <c r="V963" i="1" s="1"/>
  <c r="W961" i="1"/>
  <c r="E961" i="1"/>
  <c r="V954" i="1"/>
  <c r="W954" i="1" s="1"/>
  <c r="W953" i="1"/>
  <c r="E953" i="1"/>
  <c r="V945" i="1"/>
  <c r="V946" i="1" s="1"/>
  <c r="W944" i="1"/>
  <c r="E944" i="1"/>
  <c r="W943" i="1"/>
  <c r="E943" i="1"/>
  <c r="V937" i="1"/>
  <c r="V938" i="1" s="1"/>
  <c r="W936" i="1"/>
  <c r="V930" i="1"/>
  <c r="V931" i="1" s="1"/>
  <c r="W929" i="1"/>
  <c r="E929" i="1"/>
  <c r="V918" i="1"/>
  <c r="V919" i="1" s="1"/>
  <c r="W917" i="1"/>
  <c r="E917" i="1"/>
  <c r="V905" i="1"/>
  <c r="W904" i="1"/>
  <c r="E904" i="1"/>
  <c r="V900" i="1"/>
  <c r="V901" i="1" s="1"/>
  <c r="W899" i="1"/>
  <c r="E899" i="1"/>
  <c r="V894" i="1"/>
  <c r="W894" i="1" s="1"/>
  <c r="W893" i="1"/>
  <c r="E893" i="1"/>
  <c r="V881" i="1"/>
  <c r="W880" i="1"/>
  <c r="E880" i="1"/>
  <c r="V871" i="1"/>
  <c r="V870" i="1"/>
  <c r="W870" i="1" s="1"/>
  <c r="W869" i="1"/>
  <c r="E869" i="1"/>
  <c r="W856" i="1"/>
  <c r="V856" i="1"/>
  <c r="V857" i="1" s="1"/>
  <c r="W855" i="1"/>
  <c r="E855" i="1"/>
  <c r="V844" i="1"/>
  <c r="V845" i="1" s="1"/>
  <c r="W843" i="1"/>
  <c r="E843" i="1"/>
  <c r="V833" i="1"/>
  <c r="V834" i="1" s="1"/>
  <c r="W832" i="1"/>
  <c r="V826" i="1"/>
  <c r="V827" i="1" s="1"/>
  <c r="W825" i="1"/>
  <c r="E825" i="1"/>
  <c r="W820" i="1"/>
  <c r="V820" i="1"/>
  <c r="V821" i="1" s="1"/>
  <c r="W819" i="1"/>
  <c r="E819" i="1"/>
  <c r="V815" i="1"/>
  <c r="V814" i="1"/>
  <c r="W814" i="1" s="1"/>
  <c r="W813" i="1"/>
  <c r="E813" i="1"/>
  <c r="V809" i="1"/>
  <c r="W808" i="1"/>
  <c r="V808" i="1"/>
  <c r="W807" i="1"/>
  <c r="V804" i="1"/>
  <c r="V805" i="1" s="1"/>
  <c r="W803" i="1"/>
  <c r="E803" i="1"/>
  <c r="V789" i="1"/>
  <c r="V790" i="1" s="1"/>
  <c r="W788" i="1"/>
  <c r="V780" i="1"/>
  <c r="W779" i="1"/>
  <c r="E779" i="1"/>
  <c r="V768" i="1"/>
  <c r="V767" i="1"/>
  <c r="W767" i="1" s="1"/>
  <c r="W766" i="1"/>
  <c r="E766" i="1"/>
  <c r="V762" i="1"/>
  <c r="W761" i="1"/>
  <c r="E761" i="1"/>
  <c r="V760" i="1"/>
  <c r="W760" i="1" s="1"/>
  <c r="W759" i="1"/>
  <c r="E759" i="1"/>
  <c r="V756" i="1"/>
  <c r="W755" i="1"/>
  <c r="E755" i="1"/>
  <c r="V739" i="1"/>
  <c r="V740" i="1" s="1"/>
  <c r="W738" i="1"/>
  <c r="E738" i="1"/>
  <c r="V723" i="1"/>
  <c r="W723" i="1" s="1"/>
  <c r="W722" i="1"/>
  <c r="W721" i="1"/>
  <c r="E721" i="1"/>
  <c r="V714" i="1"/>
  <c r="W714" i="1" s="1"/>
  <c r="W713" i="1"/>
  <c r="V706" i="1"/>
  <c r="V707" i="1" s="1"/>
  <c r="W705" i="1"/>
  <c r="E705" i="1"/>
  <c r="V697" i="1"/>
  <c r="W696" i="1"/>
  <c r="E696" i="1"/>
  <c r="V691" i="1"/>
  <c r="W690" i="1"/>
  <c r="E690" i="1"/>
  <c r="W689" i="1"/>
  <c r="W688" i="1"/>
  <c r="W687" i="1"/>
  <c r="W686" i="1"/>
  <c r="W685" i="1"/>
  <c r="W684" i="1"/>
  <c r="W683" i="1"/>
  <c r="W682" i="1"/>
  <c r="W681" i="1"/>
  <c r="W680" i="1"/>
  <c r="W679" i="1"/>
  <c r="W678" i="1"/>
  <c r="W677" i="1"/>
  <c r="W676" i="1"/>
  <c r="W675" i="1"/>
  <c r="W674" i="1"/>
  <c r="W673" i="1"/>
  <c r="E673" i="1"/>
  <c r="W672" i="1"/>
  <c r="W671" i="1"/>
  <c r="W670" i="1"/>
  <c r="W669" i="1"/>
  <c r="W668" i="1"/>
  <c r="W667" i="1"/>
  <c r="W666" i="1"/>
  <c r="W665" i="1"/>
  <c r="W664" i="1"/>
  <c r="W663" i="1"/>
  <c r="W662" i="1"/>
  <c r="W661" i="1"/>
  <c r="E661" i="1"/>
  <c r="V657" i="1"/>
  <c r="V658" i="1" s="1"/>
  <c r="W656" i="1"/>
  <c r="E656" i="1"/>
  <c r="V646" i="1"/>
  <c r="W646" i="1" s="1"/>
  <c r="W645" i="1"/>
  <c r="E645" i="1"/>
  <c r="V635" i="1"/>
  <c r="V636" i="1" s="1"/>
  <c r="W634" i="1"/>
  <c r="E634" i="1"/>
  <c r="V624" i="1"/>
  <c r="W624" i="1" s="1"/>
  <c r="W623" i="1"/>
  <c r="E623" i="1"/>
  <c r="V615" i="1"/>
  <c r="V616" i="1" s="1"/>
  <c r="W614" i="1"/>
  <c r="E614" i="1"/>
  <c r="V605" i="1"/>
  <c r="V606" i="1" s="1"/>
  <c r="W604" i="1"/>
  <c r="F604" i="1"/>
  <c r="V595" i="1"/>
  <c r="V596" i="1" s="1"/>
  <c r="W594" i="1"/>
  <c r="E594" i="1"/>
  <c r="V581" i="1"/>
  <c r="V582" i="1" s="1"/>
  <c r="W580" i="1"/>
  <c r="F580" i="1"/>
  <c r="V567" i="1"/>
  <c r="V568" i="1" s="1"/>
  <c r="W566" i="1"/>
  <c r="V564" i="1"/>
  <c r="V565" i="1" s="1"/>
  <c r="W565" i="1" s="1"/>
  <c r="W563" i="1"/>
  <c r="V553" i="1"/>
  <c r="V554" i="1" s="1"/>
  <c r="W552" i="1"/>
  <c r="E552" i="1"/>
  <c r="V546" i="1"/>
  <c r="V547" i="1" s="1"/>
  <c r="W545" i="1"/>
  <c r="E545" i="1"/>
  <c r="V540" i="1"/>
  <c r="V541" i="1" s="1"/>
  <c r="W539" i="1"/>
  <c r="V530" i="1"/>
  <c r="W529" i="1"/>
  <c r="E529" i="1"/>
  <c r="V523" i="1"/>
  <c r="V524" i="1" s="1"/>
  <c r="W522" i="1"/>
  <c r="V503" i="1"/>
  <c r="V504" i="1" s="1"/>
  <c r="W502" i="1"/>
  <c r="V495" i="1"/>
  <c r="V496" i="1" s="1"/>
  <c r="V497" i="1" s="1"/>
  <c r="W494" i="1"/>
  <c r="V487" i="1"/>
  <c r="W486" i="1"/>
  <c r="V478" i="1"/>
  <c r="V479" i="1" s="1"/>
  <c r="V480" i="1" s="1"/>
  <c r="W477" i="1"/>
  <c r="V470" i="1"/>
  <c r="W469" i="1"/>
  <c r="V460" i="1"/>
  <c r="W460" i="1" s="1"/>
  <c r="W459" i="1"/>
  <c r="V452" i="1"/>
  <c r="W452" i="1" s="1"/>
  <c r="W451" i="1"/>
  <c r="V444" i="1"/>
  <c r="V445" i="1" s="1"/>
  <c r="W443" i="1"/>
  <c r="W442" i="1"/>
  <c r="V439" i="1"/>
  <c r="V440" i="1" s="1"/>
  <c r="W438" i="1"/>
  <c r="W437" i="1"/>
  <c r="E437" i="1"/>
  <c r="V432" i="1"/>
  <c r="V433" i="1" s="1"/>
  <c r="W431" i="1"/>
  <c r="V426" i="1"/>
  <c r="V427" i="1" s="1"/>
  <c r="W425" i="1"/>
  <c r="V407" i="1"/>
  <c r="W407" i="1" s="1"/>
  <c r="W406" i="1"/>
  <c r="V395" i="1"/>
  <c r="V396" i="1" s="1"/>
  <c r="W394" i="1"/>
  <c r="V374" i="1"/>
  <c r="V375" i="1" s="1"/>
  <c r="E374" i="1"/>
  <c r="W373" i="1"/>
  <c r="V369" i="1"/>
  <c r="W368" i="1"/>
  <c r="W356" i="1"/>
  <c r="V356" i="1"/>
  <c r="V357" i="1" s="1"/>
  <c r="V358" i="1" s="1"/>
  <c r="W355" i="1"/>
  <c r="V343" i="1"/>
  <c r="V344" i="1" s="1"/>
  <c r="W342" i="1"/>
  <c r="V335" i="1"/>
  <c r="W335" i="1" s="1"/>
  <c r="W334" i="1"/>
  <c r="E334" i="1"/>
  <c r="V330" i="1"/>
  <c r="V331" i="1" s="1"/>
  <c r="V332" i="1" s="1"/>
  <c r="W329" i="1"/>
  <c r="E329" i="1"/>
  <c r="V322" i="1"/>
  <c r="V323" i="1" s="1"/>
  <c r="V324" i="1" s="1"/>
  <c r="W321" i="1"/>
  <c r="E321" i="1"/>
  <c r="V312" i="1"/>
  <c r="V313" i="1" s="1"/>
  <c r="V314" i="1" s="1"/>
  <c r="W311" i="1"/>
  <c r="E311" i="1"/>
  <c r="V292" i="1"/>
  <c r="V293" i="1" s="1"/>
  <c r="V294" i="1" s="1"/>
  <c r="W291" i="1"/>
  <c r="V283" i="1"/>
  <c r="W282" i="1"/>
  <c r="V280" i="1"/>
  <c r="V281" i="1" s="1"/>
  <c r="W281" i="1" s="1"/>
  <c r="W279" i="1"/>
  <c r="V262" i="1"/>
  <c r="W261" i="1"/>
  <c r="W260" i="1"/>
  <c r="V247" i="1"/>
  <c r="V246" i="1"/>
  <c r="W246" i="1" s="1"/>
  <c r="W245" i="1"/>
  <c r="V230" i="1"/>
  <c r="W230" i="1" s="1"/>
  <c r="W229" i="1"/>
  <c r="V222" i="1"/>
  <c r="W221" i="1"/>
  <c r="E221" i="1"/>
  <c r="V209" i="1"/>
  <c r="W209" i="1" s="1"/>
  <c r="W208" i="1"/>
  <c r="E208" i="1"/>
  <c r="W207" i="1"/>
  <c r="W206" i="1"/>
  <c r="W205" i="1"/>
  <c r="W204" i="1"/>
  <c r="W203" i="1"/>
  <c r="W202" i="1"/>
  <c r="W201" i="1"/>
  <c r="W200" i="1"/>
  <c r="E200" i="1"/>
  <c r="W199" i="1"/>
  <c r="W198" i="1"/>
  <c r="W197" i="1"/>
  <c r="W196" i="1"/>
  <c r="W195" i="1"/>
  <c r="E195" i="1"/>
  <c r="W186" i="1"/>
  <c r="V186" i="1"/>
  <c r="V187" i="1" s="1"/>
  <c r="V188" i="1" s="1"/>
  <c r="V189" i="1" s="1"/>
  <c r="W185" i="1"/>
  <c r="E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V95" i="1"/>
  <c r="W95" i="1" s="1"/>
  <c r="W94" i="1"/>
  <c r="V81" i="1"/>
  <c r="V82" i="1" s="1"/>
  <c r="W82" i="1" s="1"/>
  <c r="W80" i="1"/>
  <c r="V72" i="1"/>
  <c r="V73" i="1" s="1"/>
  <c r="W71" i="1"/>
  <c r="V58" i="1"/>
  <c r="V59" i="1" s="1"/>
  <c r="V60" i="1" s="1"/>
  <c r="W57" i="1"/>
  <c r="V50" i="1"/>
  <c r="V51" i="1" s="1"/>
  <c r="W49" i="1"/>
  <c r="V39" i="1"/>
  <c r="V40" i="1" s="1"/>
  <c r="W38" i="1"/>
  <c r="V29" i="1"/>
  <c r="V30" i="1" s="1"/>
  <c r="W28" i="1"/>
  <c r="V27" i="1"/>
  <c r="W27" i="1" s="1"/>
  <c r="V23" i="1"/>
  <c r="W23" i="1" s="1"/>
  <c r="W22" i="1"/>
  <c r="V11" i="1"/>
  <c r="W11" i="1" s="1"/>
  <c r="W10" i="1"/>
  <c r="V231" i="1" l="1"/>
  <c r="V232" i="1" s="1"/>
  <c r="V233" i="1" s="1"/>
  <c r="V1230" i="1"/>
  <c r="W1230" i="1" s="1"/>
  <c r="V1304" i="1"/>
  <c r="W1304" i="1" s="1"/>
  <c r="V12" i="1"/>
  <c r="V13" i="1" s="1"/>
  <c r="W13" i="1" s="1"/>
  <c r="W293" i="1"/>
  <c r="W313" i="1"/>
  <c r="V408" i="1"/>
  <c r="V409" i="1" s="1"/>
  <c r="W900" i="1"/>
  <c r="V955" i="1"/>
  <c r="V956" i="1" s="1"/>
  <c r="W540" i="1"/>
  <c r="W546" i="1"/>
  <c r="V1192" i="1"/>
  <c r="V1193" i="1" s="1"/>
  <c r="V1369" i="1"/>
  <c r="V1370" i="1" s="1"/>
  <c r="W1368" i="1"/>
  <c r="W58" i="1"/>
  <c r="W72" i="1"/>
  <c r="W81" i="1"/>
  <c r="V210" i="1"/>
  <c r="W232" i="1"/>
  <c r="W343" i="1"/>
  <c r="W395" i="1"/>
  <c r="W432" i="1"/>
  <c r="W495" i="1"/>
  <c r="W567" i="1"/>
  <c r="W581" i="1"/>
  <c r="W595" i="1"/>
  <c r="W605" i="1"/>
  <c r="W615" i="1"/>
  <c r="V625" i="1"/>
  <c r="V626" i="1" s="1"/>
  <c r="W1119" i="1"/>
  <c r="W1209" i="1"/>
  <c r="V1257" i="1"/>
  <c r="V1258" i="1" s="1"/>
  <c r="V1259" i="1" s="1"/>
  <c r="V1401" i="1"/>
  <c r="W1401" i="1" s="1"/>
  <c r="W59" i="1"/>
  <c r="V83" i="1"/>
  <c r="V96" i="1"/>
  <c r="W96" i="1" s="1"/>
  <c r="W188" i="1"/>
  <c r="W280" i="1"/>
  <c r="V336" i="1"/>
  <c r="V337" i="1" s="1"/>
  <c r="V338" i="1" s="1"/>
  <c r="V339" i="1" s="1"/>
  <c r="W374" i="1"/>
  <c r="V453" i="1"/>
  <c r="W523" i="1"/>
  <c r="W564" i="1"/>
  <c r="V724" i="1"/>
  <c r="V725" i="1" s="1"/>
  <c r="W739" i="1"/>
  <c r="W918" i="1"/>
  <c r="V979" i="1"/>
  <c r="V980" i="1" s="1"/>
  <c r="V981" i="1" s="1"/>
  <c r="V1006" i="1"/>
  <c r="W1006" i="1" s="1"/>
  <c r="W1027" i="1"/>
  <c r="V1153" i="1"/>
  <c r="W1168" i="1"/>
  <c r="W1367" i="1"/>
  <c r="V1397" i="1"/>
  <c r="V24" i="1"/>
  <c r="V25" i="1" s="1"/>
  <c r="W439" i="1"/>
  <c r="W444" i="1"/>
  <c r="W657" i="1"/>
  <c r="V895" i="1"/>
  <c r="V1058" i="1"/>
  <c r="W1058" i="1" s="1"/>
  <c r="V1113" i="1"/>
  <c r="V1114" i="1" s="1"/>
  <c r="W1176" i="1"/>
  <c r="V1235" i="1"/>
  <c r="V1236" i="1" s="1"/>
  <c r="W1290" i="1"/>
  <c r="W1391" i="1"/>
  <c r="V1222" i="1"/>
  <c r="W1221" i="1"/>
  <c r="V525" i="1"/>
  <c r="V526" i="1" s="1"/>
  <c r="W526" i="1" s="1"/>
  <c r="W524" i="1"/>
  <c r="V791" i="1"/>
  <c r="W790" i="1"/>
  <c r="V359" i="1"/>
  <c r="W359" i="1" s="1"/>
  <c r="W358" i="1"/>
  <c r="V964" i="1"/>
  <c r="W963" i="1"/>
  <c r="W1002" i="1"/>
  <c r="W39" i="1"/>
  <c r="W478" i="1"/>
  <c r="W503" i="1"/>
  <c r="W706" i="1"/>
  <c r="V715" i="1"/>
  <c r="W789" i="1"/>
  <c r="W826" i="1"/>
  <c r="W833" i="1"/>
  <c r="W844" i="1"/>
  <c r="W930" i="1"/>
  <c r="W937" i="1"/>
  <c r="W955" i="1"/>
  <c r="W962" i="1"/>
  <c r="W985" i="1"/>
  <c r="W991" i="1"/>
  <c r="W998" i="1"/>
  <c r="W1024" i="1"/>
  <c r="V1035" i="1"/>
  <c r="W1046" i="1"/>
  <c r="W1053" i="1"/>
  <c r="V1131" i="1"/>
  <c r="V1132" i="1" s="1"/>
  <c r="V1139" i="1"/>
  <c r="V1140" i="1" s="1"/>
  <c r="W1220" i="1"/>
  <c r="W1264" i="1"/>
  <c r="V1283" i="1"/>
  <c r="W1283" i="1" s="1"/>
  <c r="W1369" i="1"/>
  <c r="W1392" i="1"/>
  <c r="W1050" i="1"/>
  <c r="W999" i="1"/>
  <c r="W1047" i="1"/>
  <c r="W24" i="1"/>
  <c r="W331" i="1"/>
  <c r="W426" i="1"/>
  <c r="V461" i="1"/>
  <c r="W625" i="1"/>
  <c r="W635" i="1"/>
  <c r="V647" i="1"/>
  <c r="W804" i="1"/>
  <c r="W945" i="1"/>
  <c r="W971" i="1"/>
  <c r="W1000" i="1"/>
  <c r="W1025" i="1"/>
  <c r="W1040" i="1"/>
  <c r="W1048" i="1"/>
  <c r="V1059" i="1"/>
  <c r="W1059" i="1" s="1"/>
  <c r="V1070" i="1"/>
  <c r="V1083" i="1"/>
  <c r="V1103" i="1"/>
  <c r="V1104" i="1" s="1"/>
  <c r="W1151" i="1"/>
  <c r="W1235" i="1"/>
  <c r="W1241" i="1"/>
  <c r="V1251" i="1"/>
  <c r="W1313" i="1"/>
  <c r="V41" i="1"/>
  <c r="W40" i="1"/>
  <c r="V26" i="1"/>
  <c r="W26" i="1" s="1"/>
  <c r="W25" i="1"/>
  <c r="W30" i="1"/>
  <c r="V31" i="1"/>
  <c r="V61" i="1"/>
  <c r="W60" i="1"/>
  <c r="W51" i="1"/>
  <c r="V52" i="1"/>
  <c r="V325" i="1"/>
  <c r="W324" i="1"/>
  <c r="V345" i="1"/>
  <c r="W344" i="1"/>
  <c r="V370" i="1"/>
  <c r="W369" i="1"/>
  <c r="V434" i="1"/>
  <c r="W433" i="1"/>
  <c r="V481" i="1"/>
  <c r="W480" i="1"/>
  <c r="V957" i="1"/>
  <c r="W956" i="1"/>
  <c r="W29" i="1"/>
  <c r="W50" i="1"/>
  <c r="V74" i="1"/>
  <c r="W73" i="1"/>
  <c r="V248" i="1"/>
  <c r="W247" i="1"/>
  <c r="V295" i="1"/>
  <c r="W294" i="1"/>
  <c r="V315" i="1"/>
  <c r="W314" i="1"/>
  <c r="W323" i="1"/>
  <c r="V397" i="1"/>
  <c r="W396" i="1"/>
  <c r="V428" i="1"/>
  <c r="W427" i="1"/>
  <c r="V441" i="1"/>
  <c r="W441" i="1" s="1"/>
  <c r="W440" i="1"/>
  <c r="W487" i="1"/>
  <c r="V488" i="1"/>
  <c r="V498" i="1"/>
  <c r="W497" i="1"/>
  <c r="V542" i="1"/>
  <c r="W541" i="1"/>
  <c r="V284" i="1"/>
  <c r="W283" i="1"/>
  <c r="W470" i="1"/>
  <c r="V471" i="1"/>
  <c r="V822" i="1"/>
  <c r="W821" i="1"/>
  <c r="V234" i="1"/>
  <c r="W233" i="1"/>
  <c r="V263" i="1"/>
  <c r="W262" i="1"/>
  <c r="V333" i="1"/>
  <c r="W333" i="1" s="1"/>
  <c r="W332" i="1"/>
  <c r="V376" i="1"/>
  <c r="W375" i="1"/>
  <c r="V446" i="1"/>
  <c r="W445" i="1"/>
  <c r="V454" i="1"/>
  <c r="W453" i="1"/>
  <c r="W504" i="1"/>
  <c r="V505" i="1"/>
  <c r="V531" i="1"/>
  <c r="W530" i="1"/>
  <c r="V555" i="1"/>
  <c r="W554" i="1"/>
  <c r="V692" i="1"/>
  <c r="W691" i="1"/>
  <c r="V757" i="1"/>
  <c r="W756" i="1"/>
  <c r="V810" i="1"/>
  <c r="W809" i="1"/>
  <c r="V190" i="1"/>
  <c r="W189" i="1"/>
  <c r="V211" i="1"/>
  <c r="W210" i="1"/>
  <c r="V223" i="1"/>
  <c r="W222" i="1"/>
  <c r="V659" i="1"/>
  <c r="W658" i="1"/>
  <c r="V792" i="1"/>
  <c r="W791" i="1"/>
  <c r="W479" i="1"/>
  <c r="W496" i="1"/>
  <c r="V583" i="1"/>
  <c r="W582" i="1"/>
  <c r="V698" i="1"/>
  <c r="W697" i="1"/>
  <c r="V708" i="1"/>
  <c r="W707" i="1"/>
  <c r="V769" i="1"/>
  <c r="W768" i="1"/>
  <c r="V781" i="1"/>
  <c r="W780" i="1"/>
  <c r="W187" i="1"/>
  <c r="W231" i="1"/>
  <c r="W292" i="1"/>
  <c r="W312" i="1"/>
  <c r="W322" i="1"/>
  <c r="W330" i="1"/>
  <c r="W357" i="1"/>
  <c r="V548" i="1"/>
  <c r="W547" i="1"/>
  <c r="V741" i="1"/>
  <c r="W740" i="1"/>
  <c r="V806" i="1"/>
  <c r="W806" i="1" s="1"/>
  <c r="W805" i="1"/>
  <c r="V816" i="1"/>
  <c r="W815" i="1"/>
  <c r="V828" i="1"/>
  <c r="W827" i="1"/>
  <c r="V835" i="1"/>
  <c r="W834" i="1"/>
  <c r="V569" i="1"/>
  <c r="W568" i="1"/>
  <c r="V597" i="1"/>
  <c r="W596" i="1"/>
  <c r="V607" i="1"/>
  <c r="W606" i="1"/>
  <c r="V617" i="1"/>
  <c r="W616" i="1"/>
  <c r="V627" i="1"/>
  <c r="W626" i="1"/>
  <c r="V637" i="1"/>
  <c r="W636" i="1"/>
  <c r="V763" i="1"/>
  <c r="W762" i="1"/>
  <c r="V965" i="1"/>
  <c r="W964" i="1"/>
  <c r="V1108" i="1"/>
  <c r="W1107" i="1"/>
  <c r="W1397" i="1"/>
  <c r="V1398" i="1"/>
  <c r="W1398" i="1" s="1"/>
  <c r="V846" i="1"/>
  <c r="W845" i="1"/>
  <c r="V932" i="1"/>
  <c r="W931" i="1"/>
  <c r="V987" i="1"/>
  <c r="W986" i="1"/>
  <c r="W1070" i="1"/>
  <c r="V1071" i="1"/>
  <c r="W553" i="1"/>
  <c r="V882" i="1"/>
  <c r="W881" i="1"/>
  <c r="V896" i="1"/>
  <c r="W895" i="1"/>
  <c r="V902" i="1"/>
  <c r="W901" i="1"/>
  <c r="V858" i="1"/>
  <c r="W857" i="1"/>
  <c r="V872" i="1"/>
  <c r="W871" i="1"/>
  <c r="V906" i="1"/>
  <c r="W905" i="1"/>
  <c r="V920" i="1"/>
  <c r="W919" i="1"/>
  <c r="V939" i="1"/>
  <c r="W938" i="1"/>
  <c r="V947" i="1"/>
  <c r="W946" i="1"/>
  <c r="V973" i="1"/>
  <c r="W972" i="1"/>
  <c r="V993" i="1"/>
  <c r="W992" i="1"/>
  <c r="V1084" i="1"/>
  <c r="W1083" i="1"/>
  <c r="W1153" i="1"/>
  <c r="V1154" i="1"/>
  <c r="W1001" i="1"/>
  <c r="W1028" i="1"/>
  <c r="W1042" i="1"/>
  <c r="W1054" i="1"/>
  <c r="V1148" i="1"/>
  <c r="W1147" i="1"/>
  <c r="W1192" i="1"/>
  <c r="W1043" i="1"/>
  <c r="W1049" i="1"/>
  <c r="W1026" i="1"/>
  <c r="V1121" i="1"/>
  <c r="W1120" i="1"/>
  <c r="V1292" i="1"/>
  <c r="W1291" i="1"/>
  <c r="V1178" i="1"/>
  <c r="W1210" i="1"/>
  <c r="V1211" i="1"/>
  <c r="V1237" i="1"/>
  <c r="W1236" i="1"/>
  <c r="W1265" i="1"/>
  <c r="V1266" i="1"/>
  <c r="V1315" i="1"/>
  <c r="W1314" i="1"/>
  <c r="W1169" i="1"/>
  <c r="V1170" i="1"/>
  <c r="V1223" i="1"/>
  <c r="W1222" i="1"/>
  <c r="V1305" i="1"/>
  <c r="V1371" i="1"/>
  <c r="W1370" i="1"/>
  <c r="V1394" i="1"/>
  <c r="W1394" i="1" s="1"/>
  <c r="W1393" i="1"/>
  <c r="V1243" i="1"/>
  <c r="W1242" i="1"/>
  <c r="W1273" i="1"/>
  <c r="V1274" i="1"/>
  <c r="W1354" i="1"/>
  <c r="V1355" i="1"/>
  <c r="W1312" i="1"/>
  <c r="W1403" i="1"/>
  <c r="W724" i="1" l="1"/>
  <c r="W980" i="1"/>
  <c r="W408" i="1"/>
  <c r="V97" i="1"/>
  <c r="W97" i="1" s="1"/>
  <c r="V360" i="1"/>
  <c r="V14" i="1"/>
  <c r="W1113" i="1"/>
  <c r="W525" i="1"/>
  <c r="V527" i="1"/>
  <c r="W338" i="1"/>
  <c r="W12" i="1"/>
  <c r="V1284" i="1"/>
  <c r="W1284" i="1" s="1"/>
  <c r="V84" i="1"/>
  <c r="W83" i="1"/>
  <c r="W1257" i="1"/>
  <c r="V1007" i="1"/>
  <c r="W1007" i="1" s="1"/>
  <c r="W979" i="1"/>
  <c r="W1258" i="1"/>
  <c r="W1103" i="1"/>
  <c r="W336" i="1"/>
  <c r="W337" i="1"/>
  <c r="V648" i="1"/>
  <c r="W647" i="1"/>
  <c r="V1252" i="1"/>
  <c r="W1251" i="1"/>
  <c r="W1035" i="1"/>
  <c r="V1036" i="1"/>
  <c r="W1139" i="1"/>
  <c r="W1131" i="1"/>
  <c r="V1060" i="1"/>
  <c r="W1060" i="1" s="1"/>
  <c r="V462" i="1"/>
  <c r="W461" i="1"/>
  <c r="V716" i="1"/>
  <c r="W715" i="1"/>
  <c r="W1170" i="1"/>
  <c r="V1171" i="1"/>
  <c r="V1179" i="1"/>
  <c r="W1178" i="1"/>
  <c r="V628" i="1"/>
  <c r="W627" i="1"/>
  <c r="V584" i="1"/>
  <c r="W583" i="1"/>
  <c r="W409" i="1"/>
  <c r="V410" i="1"/>
  <c r="W810" i="1"/>
  <c r="V811" i="1"/>
  <c r="V447" i="1"/>
  <c r="W446" i="1"/>
  <c r="V235" i="1"/>
  <c r="W234" i="1"/>
  <c r="V528" i="1"/>
  <c r="W528" i="1" s="1"/>
  <c r="W527" i="1"/>
  <c r="V429" i="1"/>
  <c r="W428" i="1"/>
  <c r="V1244" i="1"/>
  <c r="W1243" i="1"/>
  <c r="V1372" i="1"/>
  <c r="W1371" i="1"/>
  <c r="V1238" i="1"/>
  <c r="W1237" i="1"/>
  <c r="W1148" i="1"/>
  <c r="V1149" i="1"/>
  <c r="W1149" i="1" s="1"/>
  <c r="W1084" i="1"/>
  <c r="V1085" i="1"/>
  <c r="V982" i="1"/>
  <c r="W981" i="1"/>
  <c r="V948" i="1"/>
  <c r="W947" i="1"/>
  <c r="V921" i="1"/>
  <c r="W920" i="1"/>
  <c r="V873" i="1"/>
  <c r="W872" i="1"/>
  <c r="W896" i="1"/>
  <c r="V897" i="1"/>
  <c r="V472" i="1"/>
  <c r="W471" i="1"/>
  <c r="V316" i="1"/>
  <c r="W315" i="1"/>
  <c r="W248" i="1"/>
  <c r="V249" i="1"/>
  <c r="V958" i="1"/>
  <c r="W957" i="1"/>
  <c r="W434" i="1"/>
  <c r="V435" i="1"/>
  <c r="W345" i="1"/>
  <c r="V346" i="1"/>
  <c r="W61" i="1"/>
  <c r="V62" i="1"/>
  <c r="W1274" i="1"/>
  <c r="V1275" i="1"/>
  <c r="W1266" i="1"/>
  <c r="V1267" i="1"/>
  <c r="V1122" i="1"/>
  <c r="W1121" i="1"/>
  <c r="V933" i="1"/>
  <c r="W932" i="1"/>
  <c r="W725" i="1"/>
  <c r="V726" i="1"/>
  <c r="V608" i="1"/>
  <c r="W607" i="1"/>
  <c r="W828" i="1"/>
  <c r="V829" i="1"/>
  <c r="W708" i="1"/>
  <c r="V709" i="1"/>
  <c r="W211" i="1"/>
  <c r="V212" i="1"/>
  <c r="V556" i="1"/>
  <c r="W555" i="1"/>
  <c r="W822" i="1"/>
  <c r="V823" i="1"/>
  <c r="V361" i="1"/>
  <c r="W360" i="1"/>
  <c r="V75" i="1"/>
  <c r="W74" i="1"/>
  <c r="V53" i="1"/>
  <c r="W52" i="1"/>
  <c r="W1355" i="1"/>
  <c r="V1356" i="1"/>
  <c r="W1305" i="1"/>
  <c r="V1306" i="1"/>
  <c r="W1211" i="1"/>
  <c r="V1212" i="1"/>
  <c r="V1293" i="1"/>
  <c r="W1292" i="1"/>
  <c r="W1193" i="1"/>
  <c r="V1194" i="1"/>
  <c r="V1061" i="1"/>
  <c r="W1104" i="1"/>
  <c r="V1105" i="1"/>
  <c r="W1105" i="1" s="1"/>
  <c r="V988" i="1"/>
  <c r="W987" i="1"/>
  <c r="V847" i="1"/>
  <c r="W846" i="1"/>
  <c r="W1108" i="1"/>
  <c r="V1109" i="1"/>
  <c r="W763" i="1"/>
  <c r="V764" i="1"/>
  <c r="V638" i="1"/>
  <c r="W637" i="1"/>
  <c r="V618" i="1"/>
  <c r="W617" i="1"/>
  <c r="V598" i="1"/>
  <c r="W597" i="1"/>
  <c r="V836" i="1"/>
  <c r="W835" i="1"/>
  <c r="W816" i="1"/>
  <c r="V817" i="1"/>
  <c r="W741" i="1"/>
  <c r="V742" i="1"/>
  <c r="V549" i="1"/>
  <c r="W548" i="1"/>
  <c r="W769" i="1"/>
  <c r="V770" i="1"/>
  <c r="W698" i="1"/>
  <c r="V699" i="1"/>
  <c r="V793" i="1"/>
  <c r="W792" i="1"/>
  <c r="W223" i="1"/>
  <c r="V224" i="1"/>
  <c r="V191" i="1"/>
  <c r="W190" i="1"/>
  <c r="W757" i="1"/>
  <c r="V758" i="1"/>
  <c r="W758" i="1" s="1"/>
  <c r="V532" i="1"/>
  <c r="W531" i="1"/>
  <c r="W454" i="1"/>
  <c r="V455" i="1"/>
  <c r="W376" i="1"/>
  <c r="V377" i="1"/>
  <c r="W263" i="1"/>
  <c r="V264" i="1"/>
  <c r="V543" i="1"/>
  <c r="W542" i="1"/>
  <c r="V499" i="1"/>
  <c r="W498" i="1"/>
  <c r="V398" i="1"/>
  <c r="W397" i="1"/>
  <c r="V340" i="1"/>
  <c r="W339" i="1"/>
  <c r="V15" i="1"/>
  <c r="W14" i="1"/>
  <c r="V32" i="1"/>
  <c r="W31" i="1"/>
  <c r="V1155" i="1"/>
  <c r="W1154" i="1"/>
  <c r="V966" i="1"/>
  <c r="W965" i="1"/>
  <c r="V570" i="1"/>
  <c r="W569" i="1"/>
  <c r="W781" i="1"/>
  <c r="V782" i="1"/>
  <c r="V660" i="1"/>
  <c r="W660" i="1" s="1"/>
  <c r="W659" i="1"/>
  <c r="W692" i="1"/>
  <c r="V693" i="1"/>
  <c r="W284" i="1"/>
  <c r="V285" i="1"/>
  <c r="V1224" i="1"/>
  <c r="W1223" i="1"/>
  <c r="V1316" i="1"/>
  <c r="W1315" i="1"/>
  <c r="V1260" i="1"/>
  <c r="W1259" i="1"/>
  <c r="W1140" i="1"/>
  <c r="V1141" i="1"/>
  <c r="W1114" i="1"/>
  <c r="V1115" i="1"/>
  <c r="W1115" i="1" s="1"/>
  <c r="W1132" i="1"/>
  <c r="V1133" i="1"/>
  <c r="V994" i="1"/>
  <c r="W993" i="1"/>
  <c r="V974" i="1"/>
  <c r="W973" i="1"/>
  <c r="V940" i="1"/>
  <c r="W939" i="1"/>
  <c r="V907" i="1"/>
  <c r="W906" i="1"/>
  <c r="V859" i="1"/>
  <c r="W858" i="1"/>
  <c r="W902" i="1"/>
  <c r="V903" i="1"/>
  <c r="W903" i="1" s="1"/>
  <c r="W882" i="1"/>
  <c r="V883" i="1"/>
  <c r="W1071" i="1"/>
  <c r="V1072" i="1"/>
  <c r="W505" i="1"/>
  <c r="V506" i="1"/>
  <c r="V489" i="1"/>
  <c r="W488" i="1"/>
  <c r="V296" i="1"/>
  <c r="W295" i="1"/>
  <c r="V482" i="1"/>
  <c r="W481" i="1"/>
  <c r="W370" i="1"/>
  <c r="V371" i="1"/>
  <c r="V326" i="1"/>
  <c r="W325" i="1"/>
  <c r="V42" i="1"/>
  <c r="W41" i="1"/>
  <c r="V1008" i="1" l="1"/>
  <c r="V98" i="1"/>
  <c r="V1285" i="1"/>
  <c r="W1285" i="1" s="1"/>
  <c r="W84" i="1"/>
  <c r="V85" i="1"/>
  <c r="V1253" i="1"/>
  <c r="W1252" i="1"/>
  <c r="V463" i="1"/>
  <c r="W462" i="1"/>
  <c r="W716" i="1"/>
  <c r="V717" i="1"/>
  <c r="V1009" i="1"/>
  <c r="W1008" i="1"/>
  <c r="W1036" i="1"/>
  <c r="V1037" i="1"/>
  <c r="V649" i="1"/>
  <c r="W648" i="1"/>
  <c r="V286" i="1"/>
  <c r="W285" i="1"/>
  <c r="V818" i="1"/>
  <c r="W818" i="1" s="1"/>
  <c r="W817" i="1"/>
  <c r="V1110" i="1"/>
  <c r="W1110" i="1" s="1"/>
  <c r="W1109" i="1"/>
  <c r="W1306" i="1"/>
  <c r="V1307" i="1"/>
  <c r="W1267" i="1"/>
  <c r="V1268" i="1"/>
  <c r="V898" i="1"/>
  <c r="W898" i="1" s="1"/>
  <c r="W897" i="1"/>
  <c r="V812" i="1"/>
  <c r="W812" i="1" s="1"/>
  <c r="W811" i="1"/>
  <c r="V297" i="1"/>
  <c r="W296" i="1"/>
  <c r="V995" i="1"/>
  <c r="W994" i="1"/>
  <c r="V967" i="1"/>
  <c r="W966" i="1"/>
  <c r="W32" i="1"/>
  <c r="V33" i="1"/>
  <c r="V399" i="1"/>
  <c r="W398" i="1"/>
  <c r="V544" i="1"/>
  <c r="W544" i="1" s="1"/>
  <c r="W543" i="1"/>
  <c r="V192" i="1"/>
  <c r="W191" i="1"/>
  <c r="V550" i="1"/>
  <c r="W549" i="1"/>
  <c r="V599" i="1"/>
  <c r="W598" i="1"/>
  <c r="V639" i="1"/>
  <c r="W638" i="1"/>
  <c r="V989" i="1"/>
  <c r="W989" i="1" s="1"/>
  <c r="W988" i="1"/>
  <c r="V1294" i="1"/>
  <c r="W1293" i="1"/>
  <c r="W53" i="1"/>
  <c r="V54" i="1"/>
  <c r="V362" i="1"/>
  <c r="W361" i="1"/>
  <c r="V557" i="1"/>
  <c r="W556" i="1"/>
  <c r="V609" i="1"/>
  <c r="W608" i="1"/>
  <c r="V934" i="1"/>
  <c r="W933" i="1"/>
  <c r="V959" i="1"/>
  <c r="W958" i="1"/>
  <c r="V317" i="1"/>
  <c r="W316" i="1"/>
  <c r="V922" i="1"/>
  <c r="W921" i="1"/>
  <c r="V983" i="1"/>
  <c r="W983" i="1" s="1"/>
  <c r="W982" i="1"/>
  <c r="V1373" i="1"/>
  <c r="W1372" i="1"/>
  <c r="V430" i="1"/>
  <c r="W430" i="1" s="1"/>
  <c r="W429" i="1"/>
  <c r="V236" i="1"/>
  <c r="W235" i="1"/>
  <c r="V585" i="1"/>
  <c r="W584" i="1"/>
  <c r="W1179" i="1"/>
  <c r="V1180" i="1"/>
  <c r="V372" i="1"/>
  <c r="W372" i="1" s="1"/>
  <c r="W371" i="1"/>
  <c r="W506" i="1"/>
  <c r="V507" i="1"/>
  <c r="V265" i="1"/>
  <c r="W264" i="1"/>
  <c r="V700" i="1"/>
  <c r="W699" i="1"/>
  <c r="W1061" i="1"/>
  <c r="V1062" i="1"/>
  <c r="V347" i="1"/>
  <c r="W346" i="1"/>
  <c r="V43" i="1"/>
  <c r="W42" i="1"/>
  <c r="V860" i="1"/>
  <c r="W859" i="1"/>
  <c r="V1225" i="1"/>
  <c r="W1224" i="1"/>
  <c r="W1072" i="1"/>
  <c r="V1073" i="1"/>
  <c r="V1134" i="1"/>
  <c r="W1133" i="1"/>
  <c r="V1142" i="1"/>
  <c r="W1141" i="1"/>
  <c r="V694" i="1"/>
  <c r="W693" i="1"/>
  <c r="V783" i="1"/>
  <c r="W782" i="1"/>
  <c r="V99" i="1"/>
  <c r="W98" i="1"/>
  <c r="V378" i="1"/>
  <c r="W377" i="1"/>
  <c r="V225" i="1"/>
  <c r="W224" i="1"/>
  <c r="V771" i="1"/>
  <c r="W770" i="1"/>
  <c r="V743" i="1"/>
  <c r="W742" i="1"/>
  <c r="V765" i="1"/>
  <c r="W765" i="1" s="1"/>
  <c r="W764" i="1"/>
  <c r="W1194" i="1"/>
  <c r="V1195" i="1"/>
  <c r="W1212" i="1"/>
  <c r="V1213" i="1"/>
  <c r="W1356" i="1"/>
  <c r="V1357" i="1"/>
  <c r="V824" i="1"/>
  <c r="W824" i="1" s="1"/>
  <c r="W823" i="1"/>
  <c r="V213" i="1"/>
  <c r="W212" i="1"/>
  <c r="V830" i="1"/>
  <c r="W829" i="1"/>
  <c r="V727" i="1"/>
  <c r="W726" i="1"/>
  <c r="V1286" i="1"/>
  <c r="V63" i="1"/>
  <c r="W62" i="1"/>
  <c r="V436" i="1"/>
  <c r="W436" i="1" s="1"/>
  <c r="W435" i="1"/>
  <c r="V250" i="1"/>
  <c r="W249" i="1"/>
  <c r="V1086" i="1"/>
  <c r="W1085" i="1"/>
  <c r="V411" i="1"/>
  <c r="W410" i="1"/>
  <c r="W1171" i="1"/>
  <c r="V1172" i="1"/>
  <c r="V884" i="1"/>
  <c r="W883" i="1"/>
  <c r="V456" i="1"/>
  <c r="W455" i="1"/>
  <c r="V710" i="1"/>
  <c r="W709" i="1"/>
  <c r="W1275" i="1"/>
  <c r="V1276" i="1"/>
  <c r="V941" i="1"/>
  <c r="W940" i="1"/>
  <c r="V1261" i="1"/>
  <c r="W1260" i="1"/>
  <c r="V327" i="1"/>
  <c r="W326" i="1"/>
  <c r="V483" i="1"/>
  <c r="W482" i="1"/>
  <c r="W489" i="1"/>
  <c r="V490" i="1"/>
  <c r="V908" i="1"/>
  <c r="W907" i="1"/>
  <c r="V975" i="1"/>
  <c r="W974" i="1"/>
  <c r="V1317" i="1"/>
  <c r="W1316" i="1"/>
  <c r="V571" i="1"/>
  <c r="W570" i="1"/>
  <c r="W1155" i="1"/>
  <c r="V1156" i="1"/>
  <c r="W15" i="1"/>
  <c r="V16" i="1"/>
  <c r="V341" i="1"/>
  <c r="W341" i="1" s="1"/>
  <c r="W340" i="1"/>
  <c r="V500" i="1"/>
  <c r="W499" i="1"/>
  <c r="V533" i="1"/>
  <c r="W532" i="1"/>
  <c r="V794" i="1"/>
  <c r="W793" i="1"/>
  <c r="V837" i="1"/>
  <c r="W836" i="1"/>
  <c r="V619" i="1"/>
  <c r="W618" i="1"/>
  <c r="V848" i="1"/>
  <c r="W847" i="1"/>
  <c r="V76" i="1"/>
  <c r="W75" i="1"/>
  <c r="V1123" i="1"/>
  <c r="W1122" i="1"/>
  <c r="W472" i="1"/>
  <c r="V473" i="1"/>
  <c r="V874" i="1"/>
  <c r="W873" i="1"/>
  <c r="V949" i="1"/>
  <c r="W948" i="1"/>
  <c r="V1239" i="1"/>
  <c r="W1239" i="1" s="1"/>
  <c r="W1238" i="1"/>
  <c r="V1245" i="1"/>
  <c r="W1244" i="1"/>
  <c r="V448" i="1"/>
  <c r="W447" i="1"/>
  <c r="V629" i="1"/>
  <c r="W628" i="1"/>
  <c r="W85" i="1" l="1"/>
  <c r="V86" i="1"/>
  <c r="V650" i="1"/>
  <c r="W649" i="1"/>
  <c r="W463" i="1"/>
  <c r="V464" i="1"/>
  <c r="V1038" i="1"/>
  <c r="W1038" i="1" s="1"/>
  <c r="W1037" i="1"/>
  <c r="V718" i="1"/>
  <c r="W717" i="1"/>
  <c r="W1009" i="1"/>
  <c r="V1010" i="1"/>
  <c r="W1253" i="1"/>
  <c r="V1254" i="1"/>
  <c r="W1254" i="1" s="1"/>
  <c r="V1246" i="1"/>
  <c r="W1245" i="1"/>
  <c r="V1173" i="1"/>
  <c r="W1172" i="1"/>
  <c r="W1286" i="1"/>
  <c r="V1287" i="1"/>
  <c r="W1213" i="1"/>
  <c r="V1214" i="1"/>
  <c r="W1073" i="1"/>
  <c r="V1074" i="1"/>
  <c r="V508" i="1"/>
  <c r="W507" i="1"/>
  <c r="V1181" i="1"/>
  <c r="W1180" i="1"/>
  <c r="W1307" i="1"/>
  <c r="V1308" i="1"/>
  <c r="V950" i="1"/>
  <c r="W949" i="1"/>
  <c r="V795" i="1"/>
  <c r="W794" i="1"/>
  <c r="V572" i="1"/>
  <c r="W571" i="1"/>
  <c r="W1156" i="1"/>
  <c r="V1157" i="1"/>
  <c r="V449" i="1"/>
  <c r="W448" i="1"/>
  <c r="V1124" i="1"/>
  <c r="W1123" i="1"/>
  <c r="V838" i="1"/>
  <c r="W837" i="1"/>
  <c r="W533" i="1"/>
  <c r="V534" i="1"/>
  <c r="V1318" i="1"/>
  <c r="W1317" i="1"/>
  <c r="W483" i="1"/>
  <c r="V484" i="1"/>
  <c r="W456" i="1"/>
  <c r="V457" i="1"/>
  <c r="W1086" i="1"/>
  <c r="V1087" i="1"/>
  <c r="W771" i="1"/>
  <c r="V772" i="1"/>
  <c r="W783" i="1"/>
  <c r="V784" i="1"/>
  <c r="W1142" i="1"/>
  <c r="V1143" i="1"/>
  <c r="V1226" i="1"/>
  <c r="W1225" i="1"/>
  <c r="W43" i="1"/>
  <c r="V44" i="1"/>
  <c r="W700" i="1"/>
  <c r="V701" i="1"/>
  <c r="V237" i="1"/>
  <c r="W236" i="1"/>
  <c r="V1374" i="1"/>
  <c r="W1373" i="1"/>
  <c r="V923" i="1"/>
  <c r="W922" i="1"/>
  <c r="V960" i="1"/>
  <c r="W960" i="1" s="1"/>
  <c r="W959" i="1"/>
  <c r="V610" i="1"/>
  <c r="W609" i="1"/>
  <c r="V363" i="1"/>
  <c r="W362" i="1"/>
  <c r="V1295" i="1"/>
  <c r="W1294" i="1"/>
  <c r="V640" i="1"/>
  <c r="W639" i="1"/>
  <c r="V551" i="1"/>
  <c r="W551" i="1" s="1"/>
  <c r="W550" i="1"/>
  <c r="V193" i="1"/>
  <c r="W192" i="1"/>
  <c r="V968" i="1"/>
  <c r="W967" i="1"/>
  <c r="V298" i="1"/>
  <c r="W297" i="1"/>
  <c r="V630" i="1"/>
  <c r="W629" i="1"/>
  <c r="V620" i="1"/>
  <c r="W619" i="1"/>
  <c r="W500" i="1"/>
  <c r="V501" i="1"/>
  <c r="W501" i="1" s="1"/>
  <c r="V976" i="1"/>
  <c r="W976" i="1" s="1"/>
  <c r="W975" i="1"/>
  <c r="W1276" i="1"/>
  <c r="V1277" i="1"/>
  <c r="V875" i="1"/>
  <c r="W874" i="1"/>
  <c r="V849" i="1"/>
  <c r="W848" i="1"/>
  <c r="V909" i="1"/>
  <c r="W908" i="1"/>
  <c r="V1262" i="1"/>
  <c r="W1262" i="1" s="1"/>
  <c r="W1261" i="1"/>
  <c r="W830" i="1"/>
  <c r="V831" i="1"/>
  <c r="W831" i="1" s="1"/>
  <c r="W378" i="1"/>
  <c r="V379" i="1"/>
  <c r="V474" i="1"/>
  <c r="W473" i="1"/>
  <c r="V17" i="1"/>
  <c r="W16" i="1"/>
  <c r="V491" i="1"/>
  <c r="W490" i="1"/>
  <c r="W1357" i="1"/>
  <c r="V1358" i="1"/>
  <c r="W1195" i="1"/>
  <c r="V1196" i="1"/>
  <c r="W1062" i="1"/>
  <c r="V1063" i="1"/>
  <c r="V55" i="1"/>
  <c r="W54" i="1"/>
  <c r="V34" i="1"/>
  <c r="W33" i="1"/>
  <c r="W1268" i="1"/>
  <c r="V1269" i="1"/>
  <c r="W76" i="1"/>
  <c r="V77" i="1"/>
  <c r="V328" i="1"/>
  <c r="W328" i="1" s="1"/>
  <c r="W327" i="1"/>
  <c r="V942" i="1"/>
  <c r="W942" i="1" s="1"/>
  <c r="W941" i="1"/>
  <c r="W710" i="1"/>
  <c r="V711" i="1"/>
  <c r="V885" i="1"/>
  <c r="W884" i="1"/>
  <c r="W411" i="1"/>
  <c r="V412" i="1"/>
  <c r="W250" i="1"/>
  <c r="V251" i="1"/>
  <c r="W63" i="1"/>
  <c r="V64" i="1"/>
  <c r="W727" i="1"/>
  <c r="V728" i="1"/>
  <c r="W213" i="1"/>
  <c r="V214" i="1"/>
  <c r="W743" i="1"/>
  <c r="V744" i="1"/>
  <c r="W225" i="1"/>
  <c r="V226" i="1"/>
  <c r="V100" i="1"/>
  <c r="W99" i="1"/>
  <c r="W694" i="1"/>
  <c r="V695" i="1"/>
  <c r="W695" i="1" s="1"/>
  <c r="W1134" i="1"/>
  <c r="V1135" i="1"/>
  <c r="V861" i="1"/>
  <c r="W860" i="1"/>
  <c r="W347" i="1"/>
  <c r="V348" i="1"/>
  <c r="W265" i="1"/>
  <c r="V266" i="1"/>
  <c r="V586" i="1"/>
  <c r="W585" i="1"/>
  <c r="V318" i="1"/>
  <c r="W317" i="1"/>
  <c r="V935" i="1"/>
  <c r="W935" i="1" s="1"/>
  <c r="W934" i="1"/>
  <c r="V558" i="1"/>
  <c r="W557" i="1"/>
  <c r="V600" i="1"/>
  <c r="W599" i="1"/>
  <c r="V400" i="1"/>
  <c r="W399" i="1"/>
  <c r="V996" i="1"/>
  <c r="W996" i="1" s="1"/>
  <c r="W995" i="1"/>
  <c r="W286" i="1"/>
  <c r="V287" i="1"/>
  <c r="W86" i="1" l="1"/>
  <c r="V87" i="1"/>
  <c r="V465" i="1"/>
  <c r="W464" i="1"/>
  <c r="V719" i="1"/>
  <c r="W718" i="1"/>
  <c r="W1010" i="1"/>
  <c r="V1011" i="1"/>
  <c r="V651" i="1"/>
  <c r="W650" i="1"/>
  <c r="V215" i="1"/>
  <c r="W214" i="1"/>
  <c r="V413" i="1"/>
  <c r="W412" i="1"/>
  <c r="V702" i="1"/>
  <c r="W701" i="1"/>
  <c r="V785" i="1"/>
  <c r="W784" i="1"/>
  <c r="V485" i="1"/>
  <c r="W485" i="1" s="1"/>
  <c r="W484" i="1"/>
  <c r="W1157" i="1"/>
  <c r="V1158" i="1"/>
  <c r="V601" i="1"/>
  <c r="W600" i="1"/>
  <c r="V587" i="1"/>
  <c r="W586" i="1"/>
  <c r="W55" i="1"/>
  <c r="V56" i="1"/>
  <c r="W56" i="1" s="1"/>
  <c r="W491" i="1"/>
  <c r="V492" i="1"/>
  <c r="W474" i="1"/>
  <c r="V475" i="1"/>
  <c r="V910" i="1"/>
  <c r="W909" i="1"/>
  <c r="V876" i="1"/>
  <c r="W875" i="1"/>
  <c r="V621" i="1"/>
  <c r="W620" i="1"/>
  <c r="V299" i="1"/>
  <c r="W298" i="1"/>
  <c r="V194" i="1"/>
  <c r="W194" i="1" s="1"/>
  <c r="W193" i="1"/>
  <c r="V641" i="1"/>
  <c r="W640" i="1"/>
  <c r="V364" i="1"/>
  <c r="W363" i="1"/>
  <c r="V1375" i="1"/>
  <c r="W1374" i="1"/>
  <c r="V1227" i="1"/>
  <c r="W1227" i="1" s="1"/>
  <c r="W1226" i="1"/>
  <c r="V1125" i="1"/>
  <c r="W1125" i="1" s="1"/>
  <c r="W1124" i="1"/>
  <c r="V796" i="1"/>
  <c r="W795" i="1"/>
  <c r="W1181" i="1"/>
  <c r="V1182" i="1"/>
  <c r="W1173" i="1"/>
  <c r="V1174" i="1"/>
  <c r="W1174" i="1" s="1"/>
  <c r="V349" i="1"/>
  <c r="W348" i="1"/>
  <c r="V227" i="1"/>
  <c r="W226" i="1"/>
  <c r="V65" i="1"/>
  <c r="W64" i="1"/>
  <c r="V712" i="1"/>
  <c r="W712" i="1" s="1"/>
  <c r="W711" i="1"/>
  <c r="W1269" i="1"/>
  <c r="V1270" i="1"/>
  <c r="W1196" i="1"/>
  <c r="V1197" i="1"/>
  <c r="V1088" i="1"/>
  <c r="W1087" i="1"/>
  <c r="V535" i="1"/>
  <c r="W534" i="1"/>
  <c r="W1308" i="1"/>
  <c r="V1309" i="1"/>
  <c r="W1214" i="1"/>
  <c r="V1215" i="1"/>
  <c r="V288" i="1"/>
  <c r="W287" i="1"/>
  <c r="V267" i="1"/>
  <c r="W266" i="1"/>
  <c r="V1136" i="1"/>
  <c r="W1136" i="1" s="1"/>
  <c r="W1135" i="1"/>
  <c r="V745" i="1"/>
  <c r="W744" i="1"/>
  <c r="V729" i="1"/>
  <c r="W728" i="1"/>
  <c r="V252" i="1"/>
  <c r="W251" i="1"/>
  <c r="V78" i="1"/>
  <c r="W77" i="1"/>
  <c r="W1063" i="1"/>
  <c r="V1064" i="1"/>
  <c r="W1358" i="1"/>
  <c r="V1359" i="1"/>
  <c r="V380" i="1"/>
  <c r="W379" i="1"/>
  <c r="W1277" i="1"/>
  <c r="V1278" i="1"/>
  <c r="V45" i="1"/>
  <c r="W44" i="1"/>
  <c r="V1144" i="1"/>
  <c r="W1144" i="1" s="1"/>
  <c r="W1143" i="1"/>
  <c r="V773" i="1"/>
  <c r="W772" i="1"/>
  <c r="V458" i="1"/>
  <c r="W458" i="1" s="1"/>
  <c r="W457" i="1"/>
  <c r="W1074" i="1"/>
  <c r="V1075" i="1"/>
  <c r="W1287" i="1"/>
  <c r="V1288" i="1"/>
  <c r="W1288" i="1" s="1"/>
  <c r="V401" i="1"/>
  <c r="W400" i="1"/>
  <c r="V559" i="1"/>
  <c r="W558" i="1"/>
  <c r="V319" i="1"/>
  <c r="W318" i="1"/>
  <c r="V862" i="1"/>
  <c r="W861" i="1"/>
  <c r="V101" i="1"/>
  <c r="W100" i="1"/>
  <c r="V886" i="1"/>
  <c r="W885" i="1"/>
  <c r="W34" i="1"/>
  <c r="V35" i="1"/>
  <c r="W17" i="1"/>
  <c r="V18" i="1"/>
  <c r="V850" i="1"/>
  <c r="W849" i="1"/>
  <c r="V631" i="1"/>
  <c r="W630" i="1"/>
  <c r="V969" i="1"/>
  <c r="W969" i="1" s="1"/>
  <c r="W968" i="1"/>
  <c r="V1296" i="1"/>
  <c r="W1295" i="1"/>
  <c r="V611" i="1"/>
  <c r="W610" i="1"/>
  <c r="V924" i="1"/>
  <c r="W923" i="1"/>
  <c r="V238" i="1"/>
  <c r="W237" i="1"/>
  <c r="V1319" i="1"/>
  <c r="W1319" i="1" s="1"/>
  <c r="W1318" i="1"/>
  <c r="V839" i="1"/>
  <c r="W838" i="1"/>
  <c r="V450" i="1"/>
  <c r="W450" i="1" s="1"/>
  <c r="W449" i="1"/>
  <c r="V573" i="1"/>
  <c r="W572" i="1"/>
  <c r="V951" i="1"/>
  <c r="W950" i="1"/>
  <c r="W508" i="1"/>
  <c r="V509" i="1"/>
  <c r="V1247" i="1"/>
  <c r="W1246" i="1"/>
  <c r="V88" i="1" l="1"/>
  <c r="W87" i="1"/>
  <c r="V652" i="1"/>
  <c r="W651" i="1"/>
  <c r="V720" i="1"/>
  <c r="W720" i="1" s="1"/>
  <c r="W719" i="1"/>
  <c r="W1011" i="1"/>
  <c r="V1012" i="1"/>
  <c r="V466" i="1"/>
  <c r="W465" i="1"/>
  <c r="W1278" i="1"/>
  <c r="V1279" i="1"/>
  <c r="W1215" i="1"/>
  <c r="V1216" i="1"/>
  <c r="V493" i="1"/>
  <c r="W493" i="1" s="1"/>
  <c r="W492" i="1"/>
  <c r="V1159" i="1"/>
  <c r="W1158" i="1"/>
  <c r="V560" i="1"/>
  <c r="W559" i="1"/>
  <c r="V79" i="1"/>
  <c r="W79" i="1" s="1"/>
  <c r="W78" i="1"/>
  <c r="W729" i="1"/>
  <c r="V730" i="1"/>
  <c r="W535" i="1"/>
  <c r="V536" i="1"/>
  <c r="W227" i="1"/>
  <c r="V228" i="1"/>
  <c r="W228" i="1" s="1"/>
  <c r="V797" i="1"/>
  <c r="W796" i="1"/>
  <c r="V365" i="1"/>
  <c r="W364" i="1"/>
  <c r="V622" i="1"/>
  <c r="W622" i="1" s="1"/>
  <c r="W621" i="1"/>
  <c r="V911" i="1"/>
  <c r="W910" i="1"/>
  <c r="V588" i="1"/>
  <c r="W587" i="1"/>
  <c r="W785" i="1"/>
  <c r="V786" i="1"/>
  <c r="W413" i="1"/>
  <c r="V414" i="1"/>
  <c r="V510" i="1"/>
  <c r="W509" i="1"/>
  <c r="V19" i="1"/>
  <c r="W18" i="1"/>
  <c r="W1197" i="1"/>
  <c r="V1198" i="1"/>
  <c r="V952" i="1"/>
  <c r="W952" i="1" s="1"/>
  <c r="W951" i="1"/>
  <c r="V925" i="1"/>
  <c r="W924" i="1"/>
  <c r="V632" i="1"/>
  <c r="W631" i="1"/>
  <c r="W886" i="1"/>
  <c r="V887" i="1"/>
  <c r="V36" i="1"/>
  <c r="W35" i="1"/>
  <c r="W1075" i="1"/>
  <c r="V1076" i="1"/>
  <c r="W1064" i="1"/>
  <c r="V1065" i="1"/>
  <c r="W1309" i="1"/>
  <c r="V1310" i="1"/>
  <c r="W1310" i="1" s="1"/>
  <c r="W1270" i="1"/>
  <c r="V1271" i="1"/>
  <c r="W1271" i="1" s="1"/>
  <c r="V1183" i="1"/>
  <c r="W1182" i="1"/>
  <c r="V476" i="1"/>
  <c r="W476" i="1" s="1"/>
  <c r="W475" i="1"/>
  <c r="W1359" i="1"/>
  <c r="V1360" i="1"/>
  <c r="V1297" i="1"/>
  <c r="W1296" i="1"/>
  <c r="V863" i="1"/>
  <c r="W862" i="1"/>
  <c r="V1248" i="1"/>
  <c r="W1248" i="1" s="1"/>
  <c r="W1247" i="1"/>
  <c r="V574" i="1"/>
  <c r="W573" i="1"/>
  <c r="V840" i="1"/>
  <c r="W839" i="1"/>
  <c r="V239" i="1"/>
  <c r="W238" i="1"/>
  <c r="V612" i="1"/>
  <c r="W611" i="1"/>
  <c r="V851" i="1"/>
  <c r="W850" i="1"/>
  <c r="W101" i="1"/>
  <c r="V102" i="1"/>
  <c r="V320" i="1"/>
  <c r="W320" i="1" s="1"/>
  <c r="W319" i="1"/>
  <c r="V402" i="1"/>
  <c r="W401" i="1"/>
  <c r="W773" i="1"/>
  <c r="V774" i="1"/>
  <c r="W45" i="1"/>
  <c r="V46" i="1"/>
  <c r="W380" i="1"/>
  <c r="V381" i="1"/>
  <c r="W252" i="1"/>
  <c r="V253" i="1"/>
  <c r="W745" i="1"/>
  <c r="V746" i="1"/>
  <c r="W267" i="1"/>
  <c r="V268" i="1"/>
  <c r="W288" i="1"/>
  <c r="V289" i="1"/>
  <c r="W1088" i="1"/>
  <c r="V1089" i="1"/>
  <c r="W65" i="1"/>
  <c r="V66" i="1"/>
  <c r="W349" i="1"/>
  <c r="V350" i="1"/>
  <c r="V1376" i="1"/>
  <c r="W1375" i="1"/>
  <c r="V642" i="1"/>
  <c r="W641" i="1"/>
  <c r="V300" i="1"/>
  <c r="W299" i="1"/>
  <c r="V877" i="1"/>
  <c r="W876" i="1"/>
  <c r="V602" i="1"/>
  <c r="W601" i="1"/>
  <c r="W702" i="1"/>
  <c r="V703" i="1"/>
  <c r="W215" i="1"/>
  <c r="V216" i="1"/>
  <c r="W88" i="1" l="1"/>
  <c r="V89" i="1"/>
  <c r="W466" i="1"/>
  <c r="V467" i="1"/>
  <c r="W1012" i="1"/>
  <c r="V1013" i="1"/>
  <c r="V653" i="1"/>
  <c r="W652" i="1"/>
  <c r="V290" i="1"/>
  <c r="W290" i="1" s="1"/>
  <c r="W289" i="1"/>
  <c r="V382" i="1"/>
  <c r="W381" i="1"/>
  <c r="W1360" i="1"/>
  <c r="V1361" i="1"/>
  <c r="W1065" i="1"/>
  <c r="V1066" i="1"/>
  <c r="V888" i="1"/>
  <c r="W887" i="1"/>
  <c r="V787" i="1"/>
  <c r="W787" i="1" s="1"/>
  <c r="W786" i="1"/>
  <c r="V301" i="1"/>
  <c r="W300" i="1"/>
  <c r="V240" i="1"/>
  <c r="W239" i="1"/>
  <c r="V864" i="1"/>
  <c r="W863" i="1"/>
  <c r="W36" i="1"/>
  <c r="V37" i="1"/>
  <c r="W37" i="1" s="1"/>
  <c r="V926" i="1"/>
  <c r="W925" i="1"/>
  <c r="W510" i="1"/>
  <c r="V511" i="1"/>
  <c r="V589" i="1"/>
  <c r="W588" i="1"/>
  <c r="V798" i="1"/>
  <c r="W797" i="1"/>
  <c r="W1159" i="1"/>
  <c r="V1160" i="1"/>
  <c r="V217" i="1"/>
  <c r="W216" i="1"/>
  <c r="V67" i="1"/>
  <c r="W66" i="1"/>
  <c r="V747" i="1"/>
  <c r="W746" i="1"/>
  <c r="V775" i="1"/>
  <c r="W774" i="1"/>
  <c r="W1198" i="1"/>
  <c r="V1199" i="1"/>
  <c r="V537" i="1"/>
  <c r="W536" i="1"/>
  <c r="W1216" i="1"/>
  <c r="V1217" i="1"/>
  <c r="V603" i="1"/>
  <c r="W603" i="1" s="1"/>
  <c r="W602" i="1"/>
  <c r="V1377" i="1"/>
  <c r="W1376" i="1"/>
  <c r="V852" i="1"/>
  <c r="W851" i="1"/>
  <c r="V575" i="1"/>
  <c r="W574" i="1"/>
  <c r="V704" i="1"/>
  <c r="W704" i="1" s="1"/>
  <c r="W703" i="1"/>
  <c r="V351" i="1"/>
  <c r="W350" i="1"/>
  <c r="V1090" i="1"/>
  <c r="W1089" i="1"/>
  <c r="V269" i="1"/>
  <c r="W268" i="1"/>
  <c r="V254" i="1"/>
  <c r="W253" i="1"/>
  <c r="V47" i="1"/>
  <c r="W46" i="1"/>
  <c r="V103" i="1"/>
  <c r="W102" i="1"/>
  <c r="W1076" i="1"/>
  <c r="V1077" i="1"/>
  <c r="V415" i="1"/>
  <c r="W414" i="1"/>
  <c r="V731" i="1"/>
  <c r="W730" i="1"/>
  <c r="W1279" i="1"/>
  <c r="V1280" i="1"/>
  <c r="W1280" i="1" s="1"/>
  <c r="V878" i="1"/>
  <c r="W877" i="1"/>
  <c r="V643" i="1"/>
  <c r="W642" i="1"/>
  <c r="V403" i="1"/>
  <c r="W402" i="1"/>
  <c r="V613" i="1"/>
  <c r="W613" i="1" s="1"/>
  <c r="W612" i="1"/>
  <c r="V841" i="1"/>
  <c r="W840" i="1"/>
  <c r="V1298" i="1"/>
  <c r="W1297" i="1"/>
  <c r="W1183" i="1"/>
  <c r="V1184" i="1"/>
  <c r="V633" i="1"/>
  <c r="W633" i="1" s="1"/>
  <c r="W632" i="1"/>
  <c r="W19" i="1"/>
  <c r="V20" i="1"/>
  <c r="V912" i="1"/>
  <c r="W911" i="1"/>
  <c r="V366" i="1"/>
  <c r="W365" i="1"/>
  <c r="V561" i="1"/>
  <c r="W560" i="1"/>
  <c r="V90" i="1" l="1"/>
  <c r="W89" i="1"/>
  <c r="V1014" i="1"/>
  <c r="W1013" i="1"/>
  <c r="W467" i="1"/>
  <c r="V468" i="1"/>
  <c r="W468" i="1" s="1"/>
  <c r="W653" i="1"/>
  <c r="V654" i="1"/>
  <c r="V562" i="1"/>
  <c r="W562" i="1" s="1"/>
  <c r="W561" i="1"/>
  <c r="V1299" i="1"/>
  <c r="W1298" i="1"/>
  <c r="W47" i="1"/>
  <c r="V48" i="1"/>
  <c r="W48" i="1" s="1"/>
  <c r="V576" i="1"/>
  <c r="W575" i="1"/>
  <c r="V1378" i="1"/>
  <c r="W1378" i="1" s="1"/>
  <c r="W1377" i="1"/>
  <c r="W747" i="1"/>
  <c r="V748" i="1"/>
  <c r="W217" i="1"/>
  <c r="V218" i="1"/>
  <c r="V799" i="1"/>
  <c r="W798" i="1"/>
  <c r="V241" i="1"/>
  <c r="W240" i="1"/>
  <c r="W382" i="1"/>
  <c r="V383" i="1"/>
  <c r="V21" i="1"/>
  <c r="W21" i="1" s="1"/>
  <c r="W20" i="1"/>
  <c r="W1217" i="1"/>
  <c r="V1218" i="1"/>
  <c r="W1218" i="1" s="1"/>
  <c r="W351" i="1"/>
  <c r="V352" i="1"/>
  <c r="V1185" i="1"/>
  <c r="W1184" i="1"/>
  <c r="V1078" i="1"/>
  <c r="W1077" i="1"/>
  <c r="W1160" i="1"/>
  <c r="V1161" i="1"/>
  <c r="W1361" i="1"/>
  <c r="V1362" i="1"/>
  <c r="W1199" i="1"/>
  <c r="V1200" i="1"/>
  <c r="V512" i="1"/>
  <c r="W511" i="1"/>
  <c r="W1066" i="1"/>
  <c r="V1067" i="1"/>
  <c r="W1067" i="1" s="1"/>
  <c r="V913" i="1"/>
  <c r="W912" i="1"/>
  <c r="V644" i="1"/>
  <c r="W644" i="1" s="1"/>
  <c r="W643" i="1"/>
  <c r="W415" i="1"/>
  <c r="V416" i="1"/>
  <c r="W269" i="1"/>
  <c r="V270" i="1"/>
  <c r="V367" i="1"/>
  <c r="W367" i="1" s="1"/>
  <c r="W366" i="1"/>
  <c r="V842" i="1"/>
  <c r="W842" i="1" s="1"/>
  <c r="W841" i="1"/>
  <c r="V404" i="1"/>
  <c r="W403" i="1"/>
  <c r="V879" i="1"/>
  <c r="W879" i="1" s="1"/>
  <c r="W878" i="1"/>
  <c r="W731" i="1"/>
  <c r="V732" i="1"/>
  <c r="V104" i="1"/>
  <c r="W103" i="1"/>
  <c r="W254" i="1"/>
  <c r="V255" i="1"/>
  <c r="W1090" i="1"/>
  <c r="V1091" i="1"/>
  <c r="V853" i="1"/>
  <c r="W852" i="1"/>
  <c r="W537" i="1"/>
  <c r="V538" i="1"/>
  <c r="W538" i="1" s="1"/>
  <c r="W775" i="1"/>
  <c r="V776" i="1"/>
  <c r="W67" i="1"/>
  <c r="V68" i="1"/>
  <c r="V590" i="1"/>
  <c r="W589" i="1"/>
  <c r="V927" i="1"/>
  <c r="W926" i="1"/>
  <c r="V865" i="1"/>
  <c r="W864" i="1"/>
  <c r="V302" i="1"/>
  <c r="W301" i="1"/>
  <c r="V889" i="1"/>
  <c r="W888" i="1"/>
  <c r="W90" i="1" l="1"/>
  <c r="V91" i="1"/>
  <c r="V655" i="1"/>
  <c r="W655" i="1" s="1"/>
  <c r="W654" i="1"/>
  <c r="W1014" i="1"/>
  <c r="V1015" i="1"/>
  <c r="V69" i="1"/>
  <c r="W68" i="1"/>
  <c r="W1161" i="1"/>
  <c r="V1162" i="1"/>
  <c r="V384" i="1"/>
  <c r="W383" i="1"/>
  <c r="V303" i="1"/>
  <c r="W302" i="1"/>
  <c r="V105" i="1"/>
  <c r="W104" i="1"/>
  <c r="W1185" i="1"/>
  <c r="V1186" i="1"/>
  <c r="V800" i="1"/>
  <c r="W799" i="1"/>
  <c r="V577" i="1"/>
  <c r="W576" i="1"/>
  <c r="V1300" i="1"/>
  <c r="W1299" i="1"/>
  <c r="V271" i="1"/>
  <c r="W270" i="1"/>
  <c r="V749" i="1"/>
  <c r="W748" i="1"/>
  <c r="V928" i="1"/>
  <c r="W928" i="1" s="1"/>
  <c r="W927" i="1"/>
  <c r="V777" i="1"/>
  <c r="W776" i="1"/>
  <c r="V256" i="1"/>
  <c r="W255" i="1"/>
  <c r="V733" i="1"/>
  <c r="W732" i="1"/>
  <c r="V417" i="1"/>
  <c r="W416" i="1"/>
  <c r="W1362" i="1"/>
  <c r="V1363" i="1"/>
  <c r="V353" i="1"/>
  <c r="W352" i="1"/>
  <c r="V219" i="1"/>
  <c r="W218" i="1"/>
  <c r="V1092" i="1"/>
  <c r="W1091" i="1"/>
  <c r="W1200" i="1"/>
  <c r="V1201" i="1"/>
  <c r="V890" i="1"/>
  <c r="W889" i="1"/>
  <c r="V866" i="1"/>
  <c r="W865" i="1"/>
  <c r="V591" i="1"/>
  <c r="W590" i="1"/>
  <c r="V854" i="1"/>
  <c r="W854" i="1" s="1"/>
  <c r="W853" i="1"/>
  <c r="V405" i="1"/>
  <c r="W405" i="1" s="1"/>
  <c r="W404" i="1"/>
  <c r="V914" i="1"/>
  <c r="W913" i="1"/>
  <c r="W512" i="1"/>
  <c r="V513" i="1"/>
  <c r="W1078" i="1"/>
  <c r="V1079" i="1"/>
  <c r="V242" i="1"/>
  <c r="W241" i="1"/>
  <c r="V92" i="1" l="1"/>
  <c r="W91" i="1"/>
  <c r="W1015" i="1"/>
  <c r="V1016" i="1"/>
  <c r="V1163" i="1"/>
  <c r="W1162" i="1"/>
  <c r="W353" i="1"/>
  <c r="V354" i="1"/>
  <c r="W354" i="1" s="1"/>
  <c r="W256" i="1"/>
  <c r="V257" i="1"/>
  <c r="W271" i="1"/>
  <c r="V272" i="1"/>
  <c r="V578" i="1"/>
  <c r="W577" i="1"/>
  <c r="V304" i="1"/>
  <c r="W303" i="1"/>
  <c r="V1080" i="1"/>
  <c r="W1080" i="1" s="1"/>
  <c r="W1079" i="1"/>
  <c r="V1187" i="1"/>
  <c r="W1186" i="1"/>
  <c r="V915" i="1"/>
  <c r="W914" i="1"/>
  <c r="V867" i="1"/>
  <c r="W866" i="1"/>
  <c r="W1092" i="1"/>
  <c r="V1093" i="1"/>
  <c r="W417" i="1"/>
  <c r="V418" i="1"/>
  <c r="W513" i="1"/>
  <c r="V514" i="1"/>
  <c r="W1201" i="1"/>
  <c r="V1202" i="1"/>
  <c r="W1363" i="1"/>
  <c r="V1364" i="1"/>
  <c r="V243" i="1"/>
  <c r="W242" i="1"/>
  <c r="V592" i="1"/>
  <c r="W591" i="1"/>
  <c r="W890" i="1"/>
  <c r="V891" i="1"/>
  <c r="W219" i="1"/>
  <c r="V220" i="1"/>
  <c r="W220" i="1" s="1"/>
  <c r="W733" i="1"/>
  <c r="V734" i="1"/>
  <c r="W777" i="1"/>
  <c r="V778" i="1"/>
  <c r="W778" i="1" s="1"/>
  <c r="W749" i="1"/>
  <c r="V750" i="1"/>
  <c r="V1301" i="1"/>
  <c r="W1301" i="1" s="1"/>
  <c r="W1300" i="1"/>
  <c r="V801" i="1"/>
  <c r="W800" i="1"/>
  <c r="W105" i="1"/>
  <c r="V106" i="1"/>
  <c r="W384" i="1"/>
  <c r="V385" i="1"/>
  <c r="W69" i="1"/>
  <c r="V70" i="1"/>
  <c r="W70" i="1" s="1"/>
  <c r="W92" i="1" l="1"/>
  <c r="V93" i="1"/>
  <c r="W93" i="1" s="1"/>
  <c r="W1016" i="1"/>
  <c r="V1017" i="1"/>
  <c r="W1364" i="1"/>
  <c r="V1365" i="1"/>
  <c r="W1365" i="1" s="1"/>
  <c r="V916" i="1"/>
  <c r="W916" i="1" s="1"/>
  <c r="W915" i="1"/>
  <c r="V305" i="1"/>
  <c r="W304" i="1"/>
  <c r="V1094" i="1"/>
  <c r="W1093" i="1"/>
  <c r="V386" i="1"/>
  <c r="W385" i="1"/>
  <c r="V751" i="1"/>
  <c r="W750" i="1"/>
  <c r="V735" i="1"/>
  <c r="W734" i="1"/>
  <c r="V892" i="1"/>
  <c r="W892" i="1" s="1"/>
  <c r="W891" i="1"/>
  <c r="W1202" i="1"/>
  <c r="V1203" i="1"/>
  <c r="V419" i="1"/>
  <c r="W418" i="1"/>
  <c r="V258" i="1"/>
  <c r="W257" i="1"/>
  <c r="V107" i="1"/>
  <c r="W106" i="1"/>
  <c r="W514" i="1"/>
  <c r="V515" i="1"/>
  <c r="V273" i="1"/>
  <c r="W272" i="1"/>
  <c r="V593" i="1"/>
  <c r="W593" i="1" s="1"/>
  <c r="W592" i="1"/>
  <c r="V802" i="1"/>
  <c r="W802" i="1" s="1"/>
  <c r="W801" i="1"/>
  <c r="V244" i="1"/>
  <c r="W244" i="1" s="1"/>
  <c r="W243" i="1"/>
  <c r="V868" i="1"/>
  <c r="W868" i="1" s="1"/>
  <c r="W867" i="1"/>
  <c r="V1188" i="1"/>
  <c r="W1187" i="1"/>
  <c r="V579" i="1"/>
  <c r="W579" i="1" s="1"/>
  <c r="W578" i="1"/>
  <c r="W1163" i="1"/>
  <c r="V1164" i="1"/>
  <c r="W1017" i="1" l="1"/>
  <c r="V1018" i="1"/>
  <c r="W1094" i="1"/>
  <c r="V1095" i="1"/>
  <c r="W1164" i="1"/>
  <c r="V1165" i="1"/>
  <c r="V1189" i="1"/>
  <c r="W1189" i="1" s="1"/>
  <c r="W1188" i="1"/>
  <c r="V108" i="1"/>
  <c r="W107" i="1"/>
  <c r="W419" i="1"/>
  <c r="V420" i="1"/>
  <c r="W751" i="1"/>
  <c r="V752" i="1"/>
  <c r="V516" i="1"/>
  <c r="W515" i="1"/>
  <c r="W1203" i="1"/>
  <c r="V1204" i="1"/>
  <c r="W273" i="1"/>
  <c r="V274" i="1"/>
  <c r="W258" i="1"/>
  <c r="V259" i="1"/>
  <c r="W259" i="1" s="1"/>
  <c r="W735" i="1"/>
  <c r="V736" i="1"/>
  <c r="W386" i="1"/>
  <c r="V387" i="1"/>
  <c r="V306" i="1"/>
  <c r="W305" i="1"/>
  <c r="W1018" i="1" l="1"/>
  <c r="V1019" i="1"/>
  <c r="V307" i="1"/>
  <c r="W306" i="1"/>
  <c r="V275" i="1"/>
  <c r="W274" i="1"/>
  <c r="V421" i="1"/>
  <c r="W420" i="1"/>
  <c r="W516" i="1"/>
  <c r="V517" i="1"/>
  <c r="V388" i="1"/>
  <c r="W387" i="1"/>
  <c r="W1204" i="1"/>
  <c r="V1205" i="1"/>
  <c r="V753" i="1"/>
  <c r="W752" i="1"/>
  <c r="V1096" i="1"/>
  <c r="W1095" i="1"/>
  <c r="V737" i="1"/>
  <c r="W737" i="1" s="1"/>
  <c r="W736" i="1"/>
  <c r="W1165" i="1"/>
  <c r="V1166" i="1"/>
  <c r="W1166" i="1" s="1"/>
  <c r="V109" i="1"/>
  <c r="W108" i="1"/>
  <c r="W1019" i="1" l="1"/>
  <c r="V1020" i="1"/>
  <c r="W275" i="1"/>
  <c r="V276" i="1"/>
  <c r="W1205" i="1"/>
  <c r="V1206" i="1"/>
  <c r="W1206" i="1" s="1"/>
  <c r="V518" i="1"/>
  <c r="W517" i="1"/>
  <c r="W109" i="1"/>
  <c r="V110" i="1"/>
  <c r="W110" i="1" s="1"/>
  <c r="W1096" i="1"/>
  <c r="V1097" i="1"/>
  <c r="W753" i="1"/>
  <c r="V754" i="1"/>
  <c r="W754" i="1" s="1"/>
  <c r="W388" i="1"/>
  <c r="V389" i="1"/>
  <c r="W421" i="1"/>
  <c r="V422" i="1"/>
  <c r="V308" i="1"/>
  <c r="W307" i="1"/>
  <c r="W1020" i="1" l="1"/>
  <c r="V1021" i="1"/>
  <c r="W1021" i="1" s="1"/>
  <c r="V390" i="1"/>
  <c r="W389" i="1"/>
  <c r="V1098" i="1"/>
  <c r="W1097" i="1"/>
  <c r="V277" i="1"/>
  <c r="W276" i="1"/>
  <c r="V423" i="1"/>
  <c r="W422" i="1"/>
  <c r="V309" i="1"/>
  <c r="W308" i="1"/>
  <c r="W518" i="1"/>
  <c r="V519" i="1"/>
  <c r="W1098" i="1" l="1"/>
  <c r="V1099" i="1"/>
  <c r="V520" i="1"/>
  <c r="W519" i="1"/>
  <c r="W423" i="1"/>
  <c r="V424" i="1"/>
  <c r="W424" i="1" s="1"/>
  <c r="V310" i="1"/>
  <c r="W310" i="1" s="1"/>
  <c r="W309" i="1"/>
  <c r="W277" i="1"/>
  <c r="V278" i="1"/>
  <c r="W278" i="1" s="1"/>
  <c r="W390" i="1"/>
  <c r="V391" i="1"/>
  <c r="V392" i="1" l="1"/>
  <c r="W391" i="1"/>
  <c r="W520" i="1"/>
  <c r="V521" i="1"/>
  <c r="W521" i="1" s="1"/>
  <c r="V1100" i="1"/>
  <c r="W1100" i="1" s="1"/>
  <c r="W1099" i="1"/>
  <c r="W392" i="1" l="1"/>
  <c r="V393" i="1"/>
  <c r="W393" i="1" s="1"/>
</calcChain>
</file>

<file path=xl/sharedStrings.xml><?xml version="1.0" encoding="utf-8"?>
<sst xmlns="http://schemas.openxmlformats.org/spreadsheetml/2006/main" count="20212" uniqueCount="2545">
  <si>
    <t>Número expediente:</t>
  </si>
  <si>
    <t>EX-2024-06056023- -GDEMZA-DGCPYGB#MHYF</t>
  </si>
  <si>
    <t>Número proceso de compra:</t>
  </si>
  <si>
    <t>10606-0014-LPU24</t>
  </si>
  <si>
    <t>IMPORTANTE: NO-2025-00017593-GDEMZA-DGCPYGB#MHYF</t>
  </si>
  <si>
    <t>Nombre descriptivo proceso de compra:</t>
  </si>
  <si>
    <t>Licitación Pública de Conv. Marco para "Adquisición de Medicamentos de Alto Impacto Sanitario" 2024</t>
  </si>
  <si>
    <t>Piden que se realice el proceso de mejora de precios, estamos esperando el informe de salud</t>
  </si>
  <si>
    <t>Unidad Operativa de Compras:</t>
  </si>
  <si>
    <t>1-06-06 - Dcción. Gral. de Compras y Suministros</t>
  </si>
  <si>
    <t>Fecha de Apertura:</t>
  </si>
  <si>
    <t>20/12/2024</t>
  </si>
  <si>
    <t>ANEXO I - EVALUACIÓN Y ORDEN DE MÉRITO - AM ADQUISICIÓN DE MEDICAMENTOS DE ALTO IMPACTO SANITARIO - PROCESO 10606-0014-LPU24</t>
  </si>
  <si>
    <t>Requisitos Mínimos Administrativos</t>
  </si>
  <si>
    <t>Requisitos Mínimos Técnicos</t>
  </si>
  <si>
    <t>Grilla de Puntaje A/B (Renglones Nº10, 11, 12, 14, 15, 61, 62, 133, 134 y 137</t>
  </si>
  <si>
    <t>Grupo</t>
  </si>
  <si>
    <t>Renglón</t>
  </si>
  <si>
    <t>Alternativa</t>
  </si>
  <si>
    <t>Precio unitario</t>
  </si>
  <si>
    <t>Precio unitario por comprimido</t>
  </si>
  <si>
    <t>Precio de referencia</t>
  </si>
  <si>
    <t>LINK</t>
  </si>
  <si>
    <t>Proveedor</t>
  </si>
  <si>
    <t>Marca</t>
  </si>
  <si>
    <t>Cantidad ofertada</t>
  </si>
  <si>
    <t>Total por renglón</t>
  </si>
  <si>
    <t>Especificacion técnica</t>
  </si>
  <si>
    <t>Estado ante el RUP (inscripción y sanciones)</t>
  </si>
  <si>
    <t>Oferta, base y alternativa, deberán estar referida a una única marca/laboratorio específica</t>
  </si>
  <si>
    <t>Anexo I - DDJJ</t>
  </si>
  <si>
    <t xml:space="preserve">Número de certificado ANMAT </t>
  </si>
  <si>
    <t>Informe Técnico</t>
  </si>
  <si>
    <t>Observaciones Técnicas del Ministerio de Salud</t>
  </si>
  <si>
    <t>Antecedentes Contractuales (10 p.)</t>
  </si>
  <si>
    <t>Puntaje técnico (15p.)</t>
  </si>
  <si>
    <t>Acreditación de ODS s/Ley 9193 (10 p.)</t>
  </si>
  <si>
    <t>Oferta Económica (65 p./Min. 40 p.)</t>
  </si>
  <si>
    <t>Puntaje total (Min. 60p.)</t>
  </si>
  <si>
    <t>Adjudicar/Rechazar</t>
  </si>
  <si>
    <t>Orden de mérito</t>
  </si>
  <si>
    <t>Observaciones de rechazos</t>
  </si>
  <si>
    <t>I</t>
  </si>
  <si>
    <t>Renglón: 1, Código: 031220008.3, Descripción: AGUA DESTILADA  Presentación:  X 500 ML  Solicitado:  ENV.SEMIRRIG</t>
  </si>
  <si>
    <t>Base</t>
  </si>
  <si>
    <t>$ 10.500,00</t>
  </si>
  <si>
    <r>
      <rPr>
        <u/>
        <sz val="11"/>
        <color rgb="FF1155CC"/>
        <rFont val="Calibri"/>
      </rPr>
      <t>https://ar.kairosweb.com/precio/producto-agua-destilada-esterilizada-para-inyec.-28132/</t>
    </r>
  </si>
  <si>
    <t>Droguería Varadero</t>
  </si>
  <si>
    <t>RIGECIN</t>
  </si>
  <si>
    <t xml:space="preserve">CAJA POR 12 UNID (SE VENDE UNICAMENTE CAJA CERRADA SEGUN 
DISPO. ANMAT) - SISTEMA CERRADO 2PTOS  </t>
  </si>
  <si>
    <t>Sí</t>
  </si>
  <si>
    <t>2</t>
  </si>
  <si>
    <t>MACROPHARMA S.A</t>
  </si>
  <si>
    <t>RIGECIN - AGUA DESTILADA ESTERILIZADA PARA INYECTABLES RIGECIN</t>
  </si>
  <si>
    <t xml:space="preserve">CERT ANMAT 39080  </t>
  </si>
  <si>
    <t>Insumos Medicinales Kimed SA</t>
  </si>
  <si>
    <t xml:space="preserve">RIGECIN </t>
  </si>
  <si>
    <t>CERT 39.080</t>
  </si>
  <si>
    <t xml:space="preserve">LABORATORIO FARMACEUTICO Y CIA SRL </t>
  </si>
  <si>
    <t>LABORATORIO TECSOLPAR</t>
  </si>
  <si>
    <t>CERT ANMAT N. 56388 - AGUA DESTILADA Presentación: X 500 
ML - ENVASE FLEXIBLE - AUTOCOLAPSABLE- DOBLE PUERTO INSERCION INDEPENDIENTE 
- SISTEMA CERRADO - CJA X 15 UNIDADES</t>
  </si>
  <si>
    <t>DISTRIBUIDORA DIMEK SA</t>
  </si>
  <si>
    <t>CERTIFICADO ANMAT NUMERO: 39080   Es una solución estéril 
y apirogena, compuesta por agua destilada calidad inyectable.  Indicaciones: 
 Agua para Inyectable Rigecin es un disolvente para uso 
parenteral está indicada como vehículo para la dilución y reconstitución 
de medicamentos administrados por vía parenteral.  Para irrigación quirúrgica 
y lavado intraoperatorio.  Para preparación de reactivos. Presentaciones:  
Soluciones parenterales de pequeño volumen en envases monodosis de PEBD 
y PEAD de 5 y 10 ml.  Soluciones parenterales 
de gran volumen en envases de polipropileno con tapa tipo 
eurocap sistema cerrado de infusión de 500 ml.</t>
  </si>
  <si>
    <t>Polyquimica srl.</t>
  </si>
  <si>
    <t>BRAUN</t>
  </si>
  <si>
    <t xml:space="preserve">CERT 37187 AGUA DESTILADA Sistema Cerrado Ecoflac x 500 ml 
-COD.707204- AUTOCOLAPASABLE Y AUTOPORTANTE CON DOBLE PUERTO ESTERIL INDEPENDIENTE LIBRE 
DE PVC CON ARO DE BIOSEGURIDAD - VTO JUNIO/AGOSTO 2025 
</t>
  </si>
  <si>
    <t>JAYOR</t>
  </si>
  <si>
    <t>CERT 58692 AGUA DESTILADA INYECTABLE JAYOR SOL PARENTERAL GRAN VOLUMEN 
BOLSA X 500 ML</t>
  </si>
  <si>
    <t>DNM FARMA SA</t>
  </si>
  <si>
    <t>BBRAUN</t>
  </si>
  <si>
    <t xml:space="preserve">AGUA DESTILADA SACHET X 500 ML B.BRAUN (S-1-20-1400) (KP) 37.187 
 </t>
  </si>
  <si>
    <t>MEDICATION DELIVERY SA</t>
  </si>
  <si>
    <t xml:space="preserve">AGUA DESTILADA  X 500 ML  ENV.SEMIRRIG, FLEXIBLE, AUTOCOLAPSABLE, 
DOBLE PUERTO. MARCA JAYOR. CERT 58692     
</t>
  </si>
  <si>
    <t>HLB- AGUA DESTILADA ESTERIL</t>
  </si>
  <si>
    <t xml:space="preserve">CERT ANMAT 43166  </t>
  </si>
  <si>
    <t>3</t>
  </si>
  <si>
    <t>CERT 39080 AGUA DESTILADA ESTERILIZADA PARA INYECTABLES RIGECIN SOL INY 
BOLSA X 500 ML</t>
  </si>
  <si>
    <t>SUIZO ARGENTINA S.A.</t>
  </si>
  <si>
    <t>AGUA DESTILADA BOLSA SIMPLE</t>
  </si>
  <si>
    <t xml:space="preserve">AGUA DESTILADA 1G/ML BOLSA SIMPLE x 24 NO FRACCIONABLES  
LABORATORIO: JAYOR  CERT. ANMAT: 58692  </t>
  </si>
  <si>
    <t>Insuficiente puntaje económico</t>
  </si>
  <si>
    <t>Renglón: 2, Código: 031220008.4, Descripción: AGUA DESTILADA ESTERIL APIROGENA  Presentación:  X 1000 ML  Solicitado:  ENV.SEMIRRIG</t>
  </si>
  <si>
    <t>$ 10.848,41</t>
  </si>
  <si>
    <r>
      <rPr>
        <u/>
        <sz val="11"/>
        <color rgb="FF1155CC"/>
        <rFont val="Calibri"/>
      </rPr>
      <t>https://www.alfabeta.net/precio/agua-esteril-para-inyectables.html</t>
    </r>
  </si>
  <si>
    <t>CERT ANMAT N. 56388 - AGUA DESTILADA Presentación: X 1000 
ML - ENVASE FLEXIBLE - AUTOCOLAPSABLE- DOBLE PUERTO INSERCION INDEPENDIENTE 
- SISTEMA CERRADO - CJA X 8 UNIDADES</t>
  </si>
  <si>
    <r>
      <rPr>
        <u/>
        <sz val="11"/>
        <color rgb="FF1155CC"/>
        <rFont val="Calibri"/>
      </rPr>
      <t>https://ar.kairosweb.com/precio/producto-agua-destilada-esterilizada-para-inyec.-28132/</t>
    </r>
  </si>
  <si>
    <t xml:space="preserve">Certificado N.º 39080  Es una solución estéril y apirogena, 
compuesta por agua destilada calidad inyectable.  Indicaciones:  Agua 
para Inyectable Rigecin es un disolvente para uso parenteral está 
indicada como vehículo para la dilución y reconstitución de medicamentos 
administrados por vía parenteral.  Para irrigación quirúrgica y lavado 
intraoperatorio.  Para preparación de reactivos. Presentaciones:  Soluciones parenterales 
de pequeño volumen en envases monodosis de PEBD y PEAD 
de 5 y 10 ml.  Soluciones parenterales de gran 
volumen en envases de polipropileno con tapa tipo eurocap sistema 
cerrado de infusión   Soluciones parenterales para irrigación de 
1000 ml </t>
  </si>
  <si>
    <t xml:space="preserve">CAJA POR 8 UNID (SE VENDE UNICAMENTE CAJA CERRADA SEGUN 
DISPO. ANMAT) - SISTEMA ABIERTO 1 PTO.  </t>
  </si>
  <si>
    <t xml:space="preserve">AGUA DESTILADA SACHET X 1000 ML RIGECIN (S-1-8-640) 39.080  
</t>
  </si>
  <si>
    <t xml:space="preserve">CERT 39080 AGUA DESTILADA ESTERILIZADA PARA INYECTABLES RIGECIN SOL INY 
BOLSA X 1000 ML - (SISTEMA ABIERTO) </t>
  </si>
  <si>
    <t>Renglón: 3, Código: 031203001.1, Descripción: ALBUMINA HUMANA 20%  Presentación:  50 ML  Solicitado:  AMPOLLA</t>
  </si>
  <si>
    <r>
      <rPr>
        <u/>
        <sz val="11"/>
        <color rgb="FF1155CC"/>
        <rFont val="Calibri"/>
      </rPr>
      <t>https://ar.kairosweb.com/precio/producto-alburex-25589/</t>
    </r>
  </si>
  <si>
    <t xml:space="preserve">audifarm salud sa </t>
  </si>
  <si>
    <t>CSL Behring</t>
  </si>
  <si>
    <t xml:space="preserve">ALBUREX f.a.x 1 x 50 ml 35385  </t>
  </si>
  <si>
    <t>DISTRIFAR SA</t>
  </si>
  <si>
    <t>ALBUMINA SERICA HEMODERIVADOS</t>
  </si>
  <si>
    <t xml:space="preserve">CERT 34913- FRASCO X 50 ML - AL 20 % 
 HEMODERIVADOS </t>
  </si>
  <si>
    <t>INFINITY PHARMA</t>
  </si>
  <si>
    <t xml:space="preserve">ALBUMINA HUMANA AMP 20% X 50 ML ALBUNORM INFINITY PHARMA 
/TRAZ C/FRIO -  40876  </t>
  </si>
  <si>
    <t>UNC- ALBUMINA SERICA HUMANA 20 % UNC</t>
  </si>
  <si>
    <t xml:space="preserve">CERT ANMAT 34913  </t>
  </si>
  <si>
    <t>UNC</t>
  </si>
  <si>
    <t xml:space="preserve">CERT 34913 ALBUMINA SERICA HUMANA 20 % UNC SOL INY 
EV FCO AMP X 50 ML </t>
  </si>
  <si>
    <t>CERT 40876 ALBUNORM 20 % SOL P/INF FCO AMP X 
50 ML</t>
  </si>
  <si>
    <t>ALBUREX - CSL BEHRING</t>
  </si>
  <si>
    <t xml:space="preserve">CERT ANMAT 35385  - ALBUMINA AL 20 % FRASCO 
X 50 ML </t>
  </si>
  <si>
    <t xml:space="preserve">ALBUMINA HUMANA 20%  50 ML  AMPOLLA. MARCA ALBUNORM-INFINITY 
PHARMA. CERT 40876    </t>
  </si>
  <si>
    <t>HEMODERIVADOS</t>
  </si>
  <si>
    <t>-</t>
  </si>
  <si>
    <t>DROGUERIA COMARSA SA</t>
  </si>
  <si>
    <t xml:space="preserve">ALBUMINA HUMANA AL 20% X 50 ML HEMODERIVADOS C.34913 [1] 
</t>
  </si>
  <si>
    <t>Renglón: 4, Código: 031220003.5, Descripción: DEXTROSA  Presentacion:  AL 10%X500 ML  Solicitado:  ENV.SEMIRRIG</t>
  </si>
  <si>
    <t>$ 13.500,00</t>
  </si>
  <si>
    <r>
      <rPr>
        <u/>
        <sz val="11"/>
        <color rgb="FF1155CC"/>
        <rFont val="Calibri"/>
      </rPr>
      <t>https://ar.kairosweb.com/precio/producto-solucion-de-dextrosa-al-10--rigecin-17855/</t>
    </r>
  </si>
  <si>
    <r>
      <rPr>
        <u/>
        <sz val="11"/>
        <color rgb="FF1155CC"/>
        <rFont val="Calibri"/>
      </rPr>
      <t>https://ar.kairosweb.com/precio/producto-solucion-de-dextrosa-al-10--rigecin-17855/</t>
    </r>
  </si>
  <si>
    <t>RIGECIN- SOLUCION DE DEXTROSA AL 10%</t>
  </si>
  <si>
    <t xml:space="preserve">CERT ANMAT 39066  </t>
  </si>
  <si>
    <t>Certificado N.º 39066  Solución de Dextrosa al 10% Rigecin 
es una solución estéril y apirógena que contiene 10 g 
de glucosa por cada 100 ml, de uso intravenoso utilizada 
como aporte de calorías y de agua.  Indicaciones:  
La glucosa, un monosacárido, se administra por vía oral o 
mediante infusión intravenosa en el tratamiento de la depleción de 
hidratos de carbono y líquidos como es el caso de 
tratamiento de la deshidratación hipertónica: vómitos, diarrea, sudoración profusa, fístulas 
gastrointestinales, por lo general combinadas con soluciones de electrolitos en 
la prevención y tratamiento de deshidratación debido a enfermedades diarreicas 
agudas u otras patologías donde sea necesario el aporte de 
energía.  Presentaciones:  Soluciones parenterales de pequeño volumen en 
envases monodosis de PEBD y PEAD de 5 y 10 
ml.  Soluciones parenterales de gran volumen en envases de 
polipropileno con tapa tipo eurocap sistema cerrado de infusión de 
100, 250, 500, 1000 ml.</t>
  </si>
  <si>
    <t>CERT 39.066</t>
  </si>
  <si>
    <t xml:space="preserve">DEXTROSA  AL 10%X500 ML  ENV.SEMIRRIG, ENVASE FLEXIBLE, AUTOCOLAPSABLE, 
DOBLE PUERTO. MARCA JAYOR. CERT 58128     
</t>
  </si>
  <si>
    <t>CERT ANMAT N. 55178 - DEXTROSA 10%  Presentación: X 
500 ML - ENVASE FLEXIBLE - AUTOCOLAPSABLE- DOBLE PUERTO INSERCION 
INDEPENDIENTE - SISTEMA CERRADO - CJA X 15 UNIDADES</t>
  </si>
  <si>
    <t xml:space="preserve">SOLUCION DEXTROSA 10% X 500 ML DOBLE PICO RIGECIN (S-1-12-1512) 
39.066  </t>
  </si>
  <si>
    <t>CERT 58128 SOLUCION DEXTROSA JAYOR 10% SOL PARENTERAL GRAN VOLUMEN 
BOLSA X 500 ML</t>
  </si>
  <si>
    <t xml:space="preserve">CERT 39066 SOLUCION DE DEXTROSA AL 10 % RIGECIN SOL 
INY ENVASE X 500 ML </t>
  </si>
  <si>
    <t>SOLUC. DEXTROSA AL 10% BOLSA SIMPLE</t>
  </si>
  <si>
    <t>DEXTROSA 10% X 24 UNIDADES NO FRACCIONABLE  LABORATORIO: JAYOR 
 CERT. ANMAT: 58128</t>
  </si>
  <si>
    <t>Renglón: 5, Código: 031220003.7, Descripción: DEXTROSA  Presentacion:  AL 25%X500 ML  Solicitado:  ENV.SEMIRRIG</t>
  </si>
  <si>
    <t>$ 15.872,36</t>
  </si>
  <si>
    <r>
      <rPr>
        <u/>
        <sz val="11"/>
        <color rgb="FF1155CC"/>
        <rFont val="Calibri"/>
      </rPr>
      <t>https://ar.kairosweb.com/precio/producto-solucion-de-dextrosa-al-25--rigecin-17856/</t>
    </r>
  </si>
  <si>
    <t>RIGECIN- SOLUCION DE DEXTROSA AL 25%</t>
  </si>
  <si>
    <t>$ 19.677,95</t>
  </si>
  <si>
    <r>
      <rPr>
        <u/>
        <sz val="11"/>
        <color rgb="FF1155CC"/>
        <rFont val="Calibri"/>
      </rPr>
      <t>https://ar.kairosweb.com/precio/producto-sol.-dextrosa-25--en-agua-tecsolpar-25708/</t>
    </r>
  </si>
  <si>
    <t xml:space="preserve">CERT ANMAT N. 55178 - DEXTROSA AL 25%  Presentación: 
X 500 ML - ENVASE FLEXIBLE - AUTOCOLAPSABLE- DOBLE PUERTO 
INSERCION INDEPENDIENTE - SISTEMA CERRADO - CJA X 15 UNIDADES 
</t>
  </si>
  <si>
    <t xml:space="preserve">Certificado N.º 39066  Solución de Dextrosa al 25% Rigecin 
es una solución estéril y apirógena que contiene 25 g 
de glucosa por cada 100 ml, de uso intravenoso utilizada 
como aporte de calorías y de agua.  Indicaciones:  
La solución de Dextrosa 25% se utiliza principalmente en la 
nutrición parenteral y en numerosos procesos patológicos, disminuye las pérdidas 
de nitrógeno y proteínas, promueve el depósito de glucógeno y 
disminuye o previene la cetosis.  Presentaciones:  Soluciones parenterales 
de pequeño volumen en envases monodosis de PEBD y PEAD 
de 5 y 10 ml.  Soluciones parenterales de gran 
volumen en envases de polipropileno con tapa tipo eurocap sistema 
cerrado de infusión </t>
  </si>
  <si>
    <t xml:space="preserve">CERT 39066 SOLUCION DE DEXTROSA AL 25% RIGECIN SOL INY 
ENVASE X 500 ML - POLIETILENO </t>
  </si>
  <si>
    <t xml:space="preserve">SOLUCION DEXTROSA 25% X 500 ML DOBLE PICO RIGECIN (S-1-12-1296) 
 39.066  </t>
  </si>
  <si>
    <t>SOLUCION DEXTROSA 25% X 500 ML RIGECIN SIST CERRADO C: 
39066 [12]</t>
  </si>
  <si>
    <t>Renglón: 6, Código: 031220003.13, Descripción: DEXTROSA 5% APIRÓGENA ESTÉRIL, SISTEMA CERRADO, MÍNIMO 2 SITIOS DE INSERCIÓN INDEPENDIENTES  Presentacion:  X 100 ML  Solicitado:  UNIDAD</t>
  </si>
  <si>
    <t>$ 10.100,00</t>
  </si>
  <si>
    <r>
      <rPr>
        <u/>
        <sz val="11"/>
        <color rgb="FF1155CC"/>
        <rFont val="Calibri"/>
      </rPr>
      <t>https://ar.kairosweb.com/precio/producto-solucion-de-dextrosa-al-5--rigecin-11307/</t>
    </r>
  </si>
  <si>
    <t>CERT 39066 SOLUCION DE DEXTROSA AL 5% RIGECIN SOL INY 
ENVASE X 100 ML - POLIETILENO - (SISTEMA ABIERTO)</t>
  </si>
  <si>
    <t xml:space="preserve">SOLUCION DEXTROSA 5% X 100 ML RIGECIN (S-1-48) 39.066  
</t>
  </si>
  <si>
    <t>RIVERO</t>
  </si>
  <si>
    <t>SOLUCION DEXTROSA 5% X 250 ML SOLUFLEX (611-QD) RIVERO  
 38995</t>
  </si>
  <si>
    <t>NORGREEN S.A.</t>
  </si>
  <si>
    <t>NORGREEN</t>
  </si>
  <si>
    <t xml:space="preserve">Solución Dextrosa 5% Sachet Semirrigido Sistema Cerrado con dos sitios 
de inserción x 100ml SIN BOLSA DE PROTECCION  PEDIR 
POR CAJA CERRADA - NO FRACCIONAMOS  Estéril, Apirogeno, Marca 
Norgreen  - Env. Convencional  Aprobado por el M.S. 
ANMAT - Certificado N° 48425  Presentación: Caja x 50 
Sachet  </t>
  </si>
  <si>
    <t xml:space="preserve">DEXTROSA 5% APIRÓGENA ESTÉRIL, SISTEMA CERRADO, MÍNIMO 2 SITIOS DE 
INSERCIÓN INDEPENDIENTES : X 100 ML UNIDAD. DOBLE PUERTO, AUTOCOLAPSABLE, 
ENVASE FLEXIBLE. MARCA JAYOR. CERT 58128     
</t>
  </si>
  <si>
    <t>RIGECIN - SOL DEXTROSA AL 5% RIGECIN</t>
  </si>
  <si>
    <t xml:space="preserve">CERT 55326 DEXTROSA 5% Sistema Cerrado Ecoflac x 100 ml- 
c/2 sitios de insercion diferentes -COD.707331- AUTOCOLAPASABLE Y AUTOPORTANTE CON 
DOBLE PUERTO ESTERIL INDEPENDIENTE LIBRE DE PVC CON ARO DE 
BIOSEGURIDAD </t>
  </si>
  <si>
    <t xml:space="preserve">CAJA POR 50 UNID  (SE VENDE UNICAMENTE CAJA CERRADA 
SEGUN DISPO. ANMAT) - SISTEMA CERRADO 2PTOS  </t>
  </si>
  <si>
    <t xml:space="preserve">CERT 58128 SOLUCION DEXTROSA JAYOR 5% SOL PARENTERAL GRAN VOLUMEN 
BOLSA X 100 ML </t>
  </si>
  <si>
    <t xml:space="preserve">Certificado N.º 39066  Solución de Dextrosa al 5% Rigecin 
es una solución estéril y apirógena de glucosa en agua 
para inyectable, de uso intravenoso.  Indicaciones:  Utilizada también 
en estados de deshidratación hipertónica (sin pérdida significativa de sales), 
 en alteraciones del metabolismo de los hidratos de carbono. 
 Nutrición parenteral (como aporte de energía), cuando la toma 
oral de alimentos está limitada  Y como vehículo para 
la administración de medicamentos y electrolitos.  Presentaciones:  Soluciones 
parenterales de pequeño volumen en envases monodosis de PEBD y 
PEAD de 5 y 10 ml.  Soluciones parenterales de 
gran volumen en envases de polipropileno con tapa tipo eurocap 
sistema cerrado de infusión de 100, 250, 500, 1000 ml 
</t>
  </si>
  <si>
    <t>SOLUCION DEXTROSA 5% X 100 ML SISTEMA CERRADO BRAUN C 
55326 [50]</t>
  </si>
  <si>
    <t>CERT ANMAT N. 55178 - DEXTROSA 5%  Presentación: X 
100 ML - ENVASE FLEXIBLE - AUTOCOLAPSABLE- DOBLE PUERTO INSERCION 
INDEPENDIENTE - SISTEMA CERRADO - CJA X 50 UNIDADES</t>
  </si>
  <si>
    <t>HLB- SOLUCION DE DEXTROSA AL 5%</t>
  </si>
  <si>
    <t xml:space="preserve">CERT ANMAT 39768  </t>
  </si>
  <si>
    <t>SOLUC. DEXTROSA AL 5% BOLSA SIMPLE</t>
  </si>
  <si>
    <t>DEXTROSA 5% BOLSA SIMPLE X 60 UNIDADES  LABORATORIO: JAYOR 
 CERT. ANAMT: 58128</t>
  </si>
  <si>
    <t>Renglón: 7, Código: 031220003.14, Descripción: DEXTROSA 5% ESTERIL APIROGENA,SISTEMA CERRADO, MÍNIMO 2 SITIOS DE INSERCIÓN INDEPENDIENTES  Presentacion:  X 250 ML  Solicitado:  UNIDAD</t>
  </si>
  <si>
    <t>$ 9.200,00</t>
  </si>
  <si>
    <r>
      <rPr>
        <u/>
        <sz val="11"/>
        <color rgb="FF1155CC"/>
        <rFont val="Calibri"/>
      </rPr>
      <t>https://ar.kairosweb.com/precio/producto-solucion-de-dextrosa-al-5--rigecin-11307/</t>
    </r>
  </si>
  <si>
    <t>CERT 39066 SOLUCION DE DEXTROSA AL 5% RIGECIN SOL INY 
ENVASE X 250 ML - POLIETILENO - (SISTEMA ABIERTO)</t>
  </si>
  <si>
    <t xml:space="preserve">SOLUCION DEXTROSA 5% X 250 ML RIGECIN (S-1-24) 39.066  
</t>
  </si>
  <si>
    <t xml:space="preserve">DEXTROSA 5% ESTERIL APIROGENA,SISTEMA CERRADO, MÍNIMO 2 SITIOS DE INSERCIÓN 
INDEPENDIENTES  X 250 ML : UNIDAD. DOBLE PUERTO, AUTOCOPALSABLE, 
ENVASE FLEXIBLE. MARCA JAYOR. CERT 58128     
</t>
  </si>
  <si>
    <t xml:space="preserve">CAJA POR 25 UNID  (SE VENDE UNICAMENTE CAJA CERRADA 
SEGUN DISPO. ANMAT) - SISTEMA CERRADO 2PTOS  </t>
  </si>
  <si>
    <t>CERT ANMAT N. 55178 - DEXTROSA 5%  Presentación: X 
250 ML - ENVASE FLEXIBLE - AUTOCOLAPSABLE- DOBLE PUERTO INSERCION 
INDEPENDIENTE - SISTEMA CERRADO - CJA X 25 UNIDADES</t>
  </si>
  <si>
    <t>HLB - SOLUCION DE DEXTROSA AL 5%</t>
  </si>
  <si>
    <t>Renglón: 8, Código: 031220003.15, Descripción: DEXTROSA 5% ESTERIL APIROGENA,SISTEMA CERRADO, MÍNIMO 2 SITIOS DE INSERCIÓN INDEPENDIENTES  Presentacion:  X 500 ML  Solicitado:  UNIDAD</t>
  </si>
  <si>
    <t>RIVERO- SOL DEXTROSA EN AGUA</t>
  </si>
  <si>
    <t xml:space="preserve">CERT ANMAT 38995  </t>
  </si>
  <si>
    <t>$ 9.334,31</t>
  </si>
  <si>
    <r>
      <rPr>
        <u/>
        <sz val="11"/>
        <color rgb="FF1155CC"/>
        <rFont val="Calibri"/>
      </rPr>
      <t>https://ar.kairosweb.com/precio/producto-solucion-de-dextrosa-al-5--rigecin-11307/</t>
    </r>
  </si>
  <si>
    <t>CERT 58128 SOLUCION DEXTROSA JAYOR 5% SOL PARENTERAL GRAN VOLUMEN 
BOLSA X 500 ML</t>
  </si>
  <si>
    <t xml:space="preserve">DEXTROSA 5% ESTERIL APIROGENA,SISTEMA CERRADO, MÍNIMO 2 SITIOS DE INSERCIÓN 
INDEPENDIENTES  X 500 ML : UNIDAD. DOBLE PUERTO, AUTOCOPALSABLE, 
ENVASE FLEXIBLE. MARCA JAYOR. CERT 58128  </t>
  </si>
  <si>
    <t xml:space="preserve">SOLUCION DEXTROSA 5% X 500 ML DOBLE PICO RIGECIN (H-1-12-1500) 
 39.066  </t>
  </si>
  <si>
    <t>SOLUCION DEXTROSA 5% X 500 ML MAXFUSOR DOBLE PICO RIVERO 
(H-1-10)      38995</t>
  </si>
  <si>
    <t>CERT ANMAT N. 55178 - DEXTROSA 5%  Presentación: X 
500 ML - ENVASE FLEXIBLE - AUTOCOLAPSABLE- DOBLE PUERTO INSERCION 
INDEPENDIENTE - SISTEMA CERRADO - CJA X 15 UNIDADES</t>
  </si>
  <si>
    <t>CERT 55326 DEXTROSA 5% Sistema Cerrado Ecoflac x 500 ml- 
c/2 sitios de insercion diferentes -COD.707234- AUTOCOLAPASABLE Y AUTOPORTANTE CON 
DOBLE PUERTO ESTERIL INDEPENDIENTE LIBRE DE PVC CON ARO DE 
BIOSEGURIDAD</t>
  </si>
  <si>
    <t>RIGECIN- SOL DEXTROSA AL 5% RIGECIN</t>
  </si>
  <si>
    <t>CERT 39066 SOLUCION DE DEXTROSA AL 5% RIGECIN SOL INY 
ENVASE 500 ML - POLIETILENO</t>
  </si>
  <si>
    <t>HLB -SOLUCION DE DEXTROSA AL 5%</t>
  </si>
  <si>
    <t>SOLUC. DEXTROSA AL 5% JAYOR BOLSA SIMPLE</t>
  </si>
  <si>
    <t>DEXTROSA 5% (GLUCOSA 50 MG/ ML) ESTERIL X 24 UNIDADES 
NO FRACCIONABLES  LABORATORIO: JAYOR  CERT. ANMAT: 58128</t>
  </si>
  <si>
    <t>Renglón: 9, Código: 031200002.1, Descripción: HEPARINA SODICA 5000 UI/ML  Presentación:  X 5 ML  Solicitado:  FCO. AMPOLLA</t>
  </si>
  <si>
    <t>$ 24.345,70</t>
  </si>
  <si>
    <t>$ 2.434.570,00</t>
  </si>
  <si>
    <r>
      <rPr>
        <u/>
        <sz val="11"/>
        <color rgb="FF1155CC"/>
        <rFont val="Calibri"/>
      </rPr>
      <t>https://ar.kairosweb.com/precio/producto-heparina-sodica-larjan-18722/</t>
    </r>
  </si>
  <si>
    <t>ROCRAL S.A.</t>
  </si>
  <si>
    <t>LARJAN-VEINFARM</t>
  </si>
  <si>
    <t>CERT 52974</t>
  </si>
  <si>
    <t>DUNCAN</t>
  </si>
  <si>
    <t>CERT 55788</t>
  </si>
  <si>
    <t>DUNCAN - HEPARINA DUNCAN</t>
  </si>
  <si>
    <t xml:space="preserve">CERT ANMAT 55788  </t>
  </si>
  <si>
    <t>Laboratorios Biofarma S.A.</t>
  </si>
  <si>
    <t>HEPARINA VEINFAR 5000 UI FCO AMP X 5 ML  
- VEINFAR</t>
  </si>
  <si>
    <t xml:space="preserve">CERT 52974  (PRESENTACIÓN CAJA X 100)    
</t>
  </si>
  <si>
    <t>HEPARINA VEINFAR</t>
  </si>
  <si>
    <t xml:space="preserve">HEPARINA SÓDICA 5000 UI/ML X 100 ENVASES NO FRACCIONABLES  
MARCA: HEPARINA VEINFAR  LABORATORIO: LARJAN  CERT. ANMAT: 52974 
 </t>
  </si>
  <si>
    <t xml:space="preserve">HEPARINA  LARJAN </t>
  </si>
  <si>
    <t xml:space="preserve">CERT 52974-  FCO AMPPOLLA X 5000 UI/ 1 ML 
 - CAJA CERRADA X 100 FRASCOS - SE ADJUNTA 
PROSPECTO Y CETIFICADO </t>
  </si>
  <si>
    <t>HEPARINA DUNCAN 5000 UI FCO AMP X 5 ML - 
DUNCAN</t>
  </si>
  <si>
    <t xml:space="preserve">CERT 55788  (PRESENTACIÓN CAJA X 50)    
</t>
  </si>
  <si>
    <t xml:space="preserve">HEPARINA SODICA F/A 5000 UI X 5 ML DUNCAN (H-1-50) 
55.788  </t>
  </si>
  <si>
    <t>LARJAN</t>
  </si>
  <si>
    <t>HEPARINA SODICA F/A 5000 UI X 5 ML LARJAN (H-100) 
 52974</t>
  </si>
  <si>
    <t xml:space="preserve">CERT 55788 HEPARINA DUNCAN 5000 UI SOL INY FCO AMP 
X 5 ML </t>
  </si>
  <si>
    <t>VEINFAR</t>
  </si>
  <si>
    <t>CERT 52974 HEPARINA VEINFAR  5000 UI / 1 ML 
FCO AMP X 5 ML</t>
  </si>
  <si>
    <t xml:space="preserve">HEPARINA SODICA 5000 UI/ML  X 5 ML  FCO. 
AMPOLLA. MARCA DUNCAN. CERT 55788    </t>
  </si>
  <si>
    <t>IBC</t>
  </si>
  <si>
    <t>FADA</t>
  </si>
  <si>
    <t>CERT 55.788</t>
  </si>
  <si>
    <t>CERT 43.805</t>
  </si>
  <si>
    <t>HEPARINA 5000 UI F.A. X 5 ML DUNCAN CERT: 55788 
[50]</t>
  </si>
  <si>
    <t>Renglón: 10, Código: 031200003.2, Descripción: HEPARINA DE BAJO PESO MOLECULAR 40 UI  Presentación:  AMP/JER.PRELL  Solicitado:  UNIDAD</t>
  </si>
  <si>
    <t xml:space="preserve">CLEXANE 40- SANOFI </t>
  </si>
  <si>
    <t xml:space="preserve">CERT 42358- JERINGAS GRADUADAS PRELLENAS - CAJA CERRADA X10 JERINGAS 
 MG/0.4 ML - </t>
  </si>
  <si>
    <t>Sanofi-Aventis</t>
  </si>
  <si>
    <t xml:space="preserve">CLEXANE 40 mg jga.prell.x 10 42358  </t>
  </si>
  <si>
    <t>MEDIFARM S.A</t>
  </si>
  <si>
    <t>CLEXANE 40 mg jga.prell.x</t>
  </si>
  <si>
    <t xml:space="preserve">CLEXANE 40 mg jga.prell.x 10  enoxaparina  Certf Anmat 
N° 42358  SANOFI-AVENTIS ARG SA     
   </t>
  </si>
  <si>
    <t>DENVER - HEPARINOX</t>
  </si>
  <si>
    <t xml:space="preserve">CERT ANMAT 54962  </t>
  </si>
  <si>
    <t xml:space="preserve">DENVER </t>
  </si>
  <si>
    <t>CERT 54.962</t>
  </si>
  <si>
    <t xml:space="preserve">ENOXAPARINA CELTYC </t>
  </si>
  <si>
    <t xml:space="preserve">CERT 52921 - JERINGA GRADUADA - ENOXAPARINA 40 MG/0.4ML- CAJA 
CERRADA X 10 UNIDADES </t>
  </si>
  <si>
    <t xml:space="preserve">HEPARINOX 40 - DENVER </t>
  </si>
  <si>
    <t>CERT 54962- JERINGA GRADUADA - CAJA CERRADA X 10 UNIDADES- 
ENOXAPARINA 40 MG/0.4ML</t>
  </si>
  <si>
    <t>HEPARINOX 40 MG JERINGA PRELLENADA X 0,4 ML - DENVER 
FARMA</t>
  </si>
  <si>
    <t xml:space="preserve">CERT 54962  (PRESENTACIÓN CAJA X 10 JERINGAS) </t>
  </si>
  <si>
    <t>CELTYC</t>
  </si>
  <si>
    <t>CERT 52921 ENOXAPARINA CELTYC 40 MG JER PRELL X 0.4 
ML</t>
  </si>
  <si>
    <t>DENVER</t>
  </si>
  <si>
    <t>CERT: 54962</t>
  </si>
  <si>
    <t xml:space="preserve">CERT 54962 HEPARINOX 40 MG / 0.4 ML JER PRELL 
</t>
  </si>
  <si>
    <t>ENOXAPARINA CELTYC 40 MG JERINGA PRELLENADA X 0,4 ML - 
CELTYC</t>
  </si>
  <si>
    <t xml:space="preserve">CERT 52921  (PRESENTACIÓN CAJA X 10 JERINGAS)   
</t>
  </si>
  <si>
    <t>CELTYC- ENOXAPARINA CELTYC</t>
  </si>
  <si>
    <t xml:space="preserve">CERT ANMAT 52921  </t>
  </si>
  <si>
    <t>HEPARINOX</t>
  </si>
  <si>
    <t xml:space="preserve">EPARINA DE BAJO PESO MOLECULAR 40 UI X 10 UNIDADES 
NO FRACCIONABLES  LABORATORIO: DENVER FARMA  CERT. ANMAT: 54962 
</t>
  </si>
  <si>
    <t>DROFA SA</t>
  </si>
  <si>
    <t xml:space="preserve">HEPARINA DE BAJO PESO MOLECULAR 40 UI ( ENOXAPARINA 40 
MG/0.4ML) SOLUCIÓN INYECTABLE  HEPARINOX 40MG JER PRELL X 1 
</t>
  </si>
  <si>
    <t>CERT  52921</t>
  </si>
  <si>
    <t>NORTHIA</t>
  </si>
  <si>
    <t xml:space="preserve">TRAZABILIDAD POR MULTIPLOS DE 50 UNIDADES / LA MARCA COTIZADA 
SI DIFERENCIA POR COLOR SEGUN EL GRAMAJE DEL PRODUCTO  
</t>
  </si>
  <si>
    <t>DENVER HEPARINOX</t>
  </si>
  <si>
    <t xml:space="preserve">HEPARINA DE BAJO PESO MOLECULAR 40 UI  AMP/JER.PRELL  
UNIDAD. MARCA DENVER. CERT 54962    </t>
  </si>
  <si>
    <t xml:space="preserve">Denver Farma </t>
  </si>
  <si>
    <t>certificado anmat numero 54962</t>
  </si>
  <si>
    <t>DROGUERIA AVANTFAR SA</t>
  </si>
  <si>
    <t>SANOFI</t>
  </si>
  <si>
    <t>CLEXANE 40 mg jga.prell.x 10 , CERT ANMAT: 42358</t>
  </si>
  <si>
    <t xml:space="preserve">ENOXAPARINA 40 MG JERINGA PRELL CELTYC TRAZ 52921   
</t>
  </si>
  <si>
    <t>ENOXAPARINA 40 MG  JERINGA PRELL HEPARINOX DENVER TRAZ  
 54962</t>
  </si>
  <si>
    <t>ELEA</t>
  </si>
  <si>
    <t>CERT 54130 OMATEX 40 MG / 0.4 ML SOL INY 
JER PRELL</t>
  </si>
  <si>
    <t>ELEA - OMATEX</t>
  </si>
  <si>
    <t xml:space="preserve">CERT ANMAT 54130  </t>
  </si>
  <si>
    <t>ENOXAPARINA 40 MG JER PRELL CELTYC C 52921 [10]</t>
  </si>
  <si>
    <t>Renglón: 11, Código: 031200003.3, Descripción: HEPARINA DE BAJO PESO MOLECULAR 60 UI  Presentación:  AMP/JER.PRELL  Solicitado:  UNIDAD</t>
  </si>
  <si>
    <t>CELTYC - ENOXAPARINA CELTYC</t>
  </si>
  <si>
    <t>CERT 52921- JERINGA PRELLENA GRADUADA- CAJAS CERRADAS X 10 UNIDADES 
- ENOXAPARINA 60 MG/0,6 ML</t>
  </si>
  <si>
    <t>ENOXAPARINA CELTYC 60 MG JERINGA PRELLENADA X 0,6 ML - 
CELTYC</t>
  </si>
  <si>
    <t xml:space="preserve">CERT 52921  (PERSENTACIÓN CAJA X 10 JERINGAS)   
</t>
  </si>
  <si>
    <t xml:space="preserve">CERT 54.962 </t>
  </si>
  <si>
    <t>CERT 52921 ENOXAPARINA CELTYC 60 MG JER PRELL X 0.6 
ML</t>
  </si>
  <si>
    <t xml:space="preserve">HEPARINOX 60 DENVER </t>
  </si>
  <si>
    <t>CERT 54962- JERONGAS PRELLENAS GRADUADAS- ENOXAPARINA 60 MG/0,6 ML- CAJA 
 CERRADA  X 10 UNIDADES -</t>
  </si>
  <si>
    <t>CERT:  52921</t>
  </si>
  <si>
    <t>HEPARINOX 60</t>
  </si>
  <si>
    <t>HEPARINA DE BAJO PESO MOLECULAR 60 UI X 10 UNIDADES 
 LABORATORIO: DENVER FARMA  CERT. ANMAT: 54962</t>
  </si>
  <si>
    <t>LAZAR</t>
  </si>
  <si>
    <t xml:space="preserve">CERT 49665 DILUTOL 60 MG JER PRELL X 0.6 ML 
</t>
  </si>
  <si>
    <t>HEPARINOX 60 MG JERINGA PRELLENADA X 0,6 ML - DENVER 
FARMA</t>
  </si>
  <si>
    <t xml:space="preserve">CERT 54962  (PRESENTACIÓN CAJA X 10 JERINGAS)   
</t>
  </si>
  <si>
    <t xml:space="preserve">CERT 54962 HEPARINOX 60 MG / 0.6 ML JER PRELL 
</t>
  </si>
  <si>
    <t>CLEXANE 60- SANOFI</t>
  </si>
  <si>
    <t>CERT 42358- JERINGAS GRADUADAS PRELLENAS - CAJA CERRADA POR 10 
UNIDADES - ENOXAPARINA 60 MG/0,6 ML</t>
  </si>
  <si>
    <t xml:space="preserve">HEPARINA DE BAJO PESO MOLECULAR 60 UI  AMP/JER.PRELL  
UNIDAD. MARCA CELTYC. CERT 52921    </t>
  </si>
  <si>
    <t xml:space="preserve">HEPARINA DE BAJO PESO MOLECULAR 60 UI ( ENOXAPARINA 60 
MG/0,6 ML) SOLUCIÓN INYECTABLE   HEPARINOX 60UI JER.PRELL X 
1  </t>
  </si>
  <si>
    <t xml:space="preserve">ENOXAPARINA 60 MG JERINGA PRELL CELTYC TRAZ  52921  
</t>
  </si>
  <si>
    <t>ENOXAPARINA 60 MG  JERINGA PRELL HEPARINOX DENVER TRAZ  
 54962</t>
  </si>
  <si>
    <t xml:space="preserve">CLEXANE 60 mg jga.prell.x 10 42358  </t>
  </si>
  <si>
    <t xml:space="preserve">certificado anmat numero 54962 Denver farma </t>
  </si>
  <si>
    <t>CLEXANE 60 mg jga.prell.x</t>
  </si>
  <si>
    <t xml:space="preserve">CLEXANE 60 mg jga.prell.x 10  enoxaparina  SANOFI-AVENTIS ARG 
SA  Certf Anmat N° 42358  </t>
  </si>
  <si>
    <t xml:space="preserve">CLEXANE 60 mg jga.prell.x 10 , CERT ANMAT: 42358  
</t>
  </si>
  <si>
    <t xml:space="preserve">ENOXAPARINA 60 MG JER PRELL. HEPARINOX DENVER C 54962 [10] 
</t>
  </si>
  <si>
    <t>4</t>
  </si>
  <si>
    <t>CERT 54130 OMATEX 60 MG / 0.6 ML SOL INY 
JER PRELL</t>
  </si>
  <si>
    <t>Renglón: 12, Código: 031200003.4, Descripción: HEPARINA DE BAJO PESO MOLECULAR 80 UI  Presentación:  AMP/JER.PRELL  Solicitado:  UNIDAD</t>
  </si>
  <si>
    <t>DENVER -HEPARINOX</t>
  </si>
  <si>
    <t>HEPARINOX 80 DENVER</t>
  </si>
  <si>
    <t>CERT 54962-  JERINGAS GRADUADAS PRELLENAS - CAJA CERRADA X 
10 UNIDADES -ENOXAPARINA 80 MG/0,8 ML</t>
  </si>
  <si>
    <t>HEPARINOX 80 MG JERINGA PRELLENADA X 0,8 ML - DENVER 
FARMA</t>
  </si>
  <si>
    <t xml:space="preserve">CERT 54962 (PRESENTACIÓN CAJA X 10 JERINGAS) DENVER FARMA  
</t>
  </si>
  <si>
    <t xml:space="preserve">CERT 54962 HEPARINOX 80 MG / 0.8 ML JER PRELL 
</t>
  </si>
  <si>
    <t xml:space="preserve">HEPARINA CELTYC 80 UI </t>
  </si>
  <si>
    <t>CERT 54962- JERINGAS PRELLENAS GRADUADAS - CAJA CERRADA X 10 
UNIDADES -ENOXAPARINA 80 MG/0,8 ML</t>
  </si>
  <si>
    <t>CLEXANE 80 UI - SANOFI</t>
  </si>
  <si>
    <t>CERT 42358- JERINGAS GRADUADAS PRELLENAS - CAJA CERRADA X  
10 UNIDADES -  ENOXAPARINA 80 MG/0,8 ML</t>
  </si>
  <si>
    <t>CERT 52921 ENOXAPARINA CELTYC 80 MG JER PRELL X 0.8 
ML</t>
  </si>
  <si>
    <t xml:space="preserve">HEPARINA DE BAJO PESO MOLECULAR 80 UI ( ENOXAPARINA 80 
MG/0,8 ML) SOLUCIÓN INYECTABLE  HEPARINOX 80UI. JER.PRELL X 1 
</t>
  </si>
  <si>
    <t>ENOXAPARINA CELTYC 80 MG JERINGA PRELLENADA X 0,8 ML - 
CELTYC</t>
  </si>
  <si>
    <t xml:space="preserve">HEPARINA DE BAJO PESO MOLECULAR 80 UI  AMP/JER.PRELL  
UNIDAD. MARCA DENVER. CERT 54962    </t>
  </si>
  <si>
    <t>HEPARINOX 80</t>
  </si>
  <si>
    <t>HEPARINA DE BAJO PESO MOLECULAR 80 UI X 10 UNIDADES 
NO FRACCIONABLES  LABORATORIO: DENVERFARMA  CERT. ANMAT: 54962</t>
  </si>
  <si>
    <t xml:space="preserve">CLEXANE 80 mg jga.prell.x 10 42358  </t>
  </si>
  <si>
    <t xml:space="preserve">certificado anmat  numero 54962 Denver farma </t>
  </si>
  <si>
    <t xml:space="preserve">ENOXAPARINA 80 MG JERINGA PRELL CELTYC TRAZ T/A 52921  
</t>
  </si>
  <si>
    <t>ENOXAPARINA 80 MG JERINGA PRELL DENVR TRAZ T/A 54962</t>
  </si>
  <si>
    <t xml:space="preserve">CLEXANE 80 mg jga.prell.x </t>
  </si>
  <si>
    <t xml:space="preserve">CLEXANE 80 mg jga.prell.x 10  enoxaparina  SANOFI-AVENTIS ARG 
SA  Certf Anmat N° 42358     
</t>
  </si>
  <si>
    <t>CLEXANE 80 mg jga.prell.x 10 , CERT ANMAT: 42358</t>
  </si>
  <si>
    <t>ENOXAPARINA 80 MG JER.PRELL. CELTYC C 52921 [10]</t>
  </si>
  <si>
    <t>CERT 54130 OMATEX 80 MG / 0.8 ML SOL INY 
JER PRELL</t>
  </si>
  <si>
    <t>Renglón: 13, Código: 031220006.1, Descripción: MANITOL  Presentación:  15% X 500 ML  Solicitado:  ENV.SEMIRRIG</t>
  </si>
  <si>
    <t>https://ar.kairosweb.com/precio/producto-solucion-de-manitol-al-15--rigecin-11308/</t>
  </si>
  <si>
    <t>RIGECIN -SOL DE MANITOL AL 15% RIGECIN</t>
  </si>
  <si>
    <t xml:space="preserve">CERT ANMAT 39065  </t>
  </si>
  <si>
    <t>SOLUCION DE MANITOL AL 15% RIGECIN SACHET X 500 ML 
- RIGECIN</t>
  </si>
  <si>
    <t xml:space="preserve">CERT 39065  (PRESENTACIÓN CAJA X 15 UNIDADES)   
</t>
  </si>
  <si>
    <t xml:space="preserve">Solución de Manitol al 15% Rigecin  Certificado Nº.39065  
Solución de Manitol 15% Rigecin es una solución estéril apirogena, 
de uso endovenoso.  Indicaciones:  La solución de Manitol 
al 15 % está indicada en la prevención y tratamiento 
de la fase oliguria en la insuficiencia renal aguda (induce 
la diuresis y la excreción de Sodio y Cloruro)  
Tratamiento del edema cerebral y/o del aumento de la presión 
intracraneana.  Hipertensión ocular.  Facilitar la eliminación de los 
elementos tóxicos mediante la excreción urinaria.  Como método diagnóstico 
para la medición de la filtración glomerular.  Presentaciones:  
Soluciones parenterales de gran volumen en envases de polipropileno con 
tapa tipo eurocap sistema cerrado de infusión de 500 ml. 
</t>
  </si>
  <si>
    <t>CERT 39.065</t>
  </si>
  <si>
    <t>CERT ANMAT N. 58116 - MANITOL 15%  Presentación: X 
500 ML - ENVASE FLEXIBLE - AUTOCOLAPSABLE- DOBLE PUERTO INSERCION 
INDEPENDIENTE - SISTEMA CERRADO - CJA X 15 UNIDADES</t>
  </si>
  <si>
    <t>CERT 39065 SOLUCION DE MANITOL AL 15% RIGECIN SOL INY 
ENVASE X 500 ML</t>
  </si>
  <si>
    <t>SOL. MANITOL 15% X 500 ML DOBLE PICO RIGECIN (1-12-1296) 
 39065</t>
  </si>
  <si>
    <t>HLB- SOLUCION D-MANITOL 15 %</t>
  </si>
  <si>
    <t xml:space="preserve">CERT ANMAT 43356  </t>
  </si>
  <si>
    <t>RIVERO- SOL DE MANITOL AL 15% EN AGUA</t>
  </si>
  <si>
    <t xml:space="preserve">CERT ANMAT 39128  </t>
  </si>
  <si>
    <t>Renglón: 14, Código: 031221002.2, Descripción: POTASIO CLORURO  Presentación:  MOLAR X100 ML  Solicitado:  ENVASE</t>
  </si>
  <si>
    <t>CERT ANMAT N. 59061 - POTASIO CLORURO MOLAR Presentación: X 
100 ML - ENVASE FLEXIBLE - AUTOCOLAPSABLE- DOBLE PUERTO INSERCION 
INDEPENDIENTE - SISTEMA CERRADO - CJA X 50 UNIDADES</t>
  </si>
  <si>
    <t xml:space="preserve">Cloruro de Potasio Molar Sachet Semirrigido Sistema Cerrado con dos 
sitios de inserción x 100ml   PEDIR POR CAJA 
CERRADA - NO FRACCIONAMOS  Estéril, Apirogeno, Marca Norgreen  
- Env. Convencional  Aprobado por el M.S. ANMAT - 
Certificado N° 48279  Presentación: Caja x 50 Sachet  
</t>
  </si>
  <si>
    <t>HLB</t>
  </si>
  <si>
    <t>CERT 39124 SOLUCION MOLAR DE CLORURO DE POTASIO SOL INY 
ENV X 100 ML</t>
  </si>
  <si>
    <t>TELSOLPAR</t>
  </si>
  <si>
    <t xml:space="preserve">CAJA POR 20 UNID  (SE VENDE UNICAMENTE CAJA CERRADA 
SEGUN DISPO. ANMAT) -  SE COTIZA SACHET FLEXIBLE SISTEMA 
CERRADO  </t>
  </si>
  <si>
    <t>SOLUCION MOLAR UPL SACHET X 100 ML - ULTRA PHARMA 
S.A.</t>
  </si>
  <si>
    <t xml:space="preserve">CERT 59134 // NO ES SISTEMA CERRADO (PRESENTACIÓN CAJA X 
60 UNIDADES)    </t>
  </si>
  <si>
    <t>Renglón: 15, Código: 031221005.2, Descripción: SODIO BICARBONATO  Presentación:  MOLAR X100 ML  Solicitado:  ENVASE</t>
  </si>
  <si>
    <t>https://ar.kairosweb.com/precio/producto-solucion-molar-de-bicarbonato-de-sodio-17859/</t>
  </si>
  <si>
    <t>CERT 39.079</t>
  </si>
  <si>
    <t>SOL. MOLAR  BIC. DE SODIO X 100 ML RIGECIN 
(H-1-48) 39079</t>
  </si>
  <si>
    <t xml:space="preserve">VTO. 11 MESES (SEGUN DISPO ANMAT). - CAJA POR 30 
UNID - SIN PROVISION DE PANTALLA SOLAR  </t>
  </si>
  <si>
    <t>SOLUCION MOLAR DE BICARBONATO DE SODIO INYECTABLE RIGECIN SACHET X 
100 ML  - RIGECIN</t>
  </si>
  <si>
    <t xml:space="preserve">CERT 39079  (PRESENTACIÓN CAJA X 48 UNIDADES)   
</t>
  </si>
  <si>
    <t xml:space="preserve">LABORATORIO TECSOLPAR </t>
  </si>
  <si>
    <t>CERT ANMAT N. 56759 -SODIO BICARBONATO MOLAR  Presentación: X 
100 ML - ENVASE FLEXIBLE - AUTOCOLAPSABLE- DOBLE PUERTO INSERCION 
INDEPENDIENTE - SISTEMA CERRADO - CJA X 50 UNIDADES</t>
  </si>
  <si>
    <t>Solución Molar de Bicarbonato de Sodio Inyectable Rigecin  Certificado 
N.º 39079  Solución Molar de Bicarbonato de Sodio Rigecin 
es una solución estéril apirogena, de uso endovenoso.  Indicaciones: 
 La solución de Molar de Bicarbonato está indicada en: 
la acidosis metabólica, Insuficiencia renal aguda, shock, intoxicaciones no especificas 
(por barbitúricos o por insecticidas). Tratamiento adjunto de la diarrea. 
 Presentaciones:  Soluciones parenterales de gran volumen en envases 
de polipropileno con tapa tipo eurocap sistema cerrado de infusión 
de 100 ml.</t>
  </si>
  <si>
    <t xml:space="preserve">RIGECIN - SOL MOLAR DE BICARB DE SODIO INY RIGECIN 
</t>
  </si>
  <si>
    <t xml:space="preserve">CERT ANMAT 39079  </t>
  </si>
  <si>
    <t>CERT 39079 SOLUCION MOLAR DE BICARBONATO DE SODIO INYECTABLE RIGECIN 
SOL INY BOLSA X 100 ML</t>
  </si>
  <si>
    <t>Renglón: 17, Código: 031220007.18, Descripción: SODIO ISOTONICO CLORURO ESTÉRIL APIROGENO,SISTEMA CERRADO,MÍNIMO 2 SITIOS DE INSERCIÓN INDEPENDIENTES  Presentacion:  X 100 ML  Solicitado:  UNIDAD</t>
  </si>
  <si>
    <t>https://ar.kairosweb.com/precio/producto-solucion-fisiologica-isotonica-0,90--rig-17860/</t>
  </si>
  <si>
    <t>CERT 39.075</t>
  </si>
  <si>
    <t xml:space="preserve">Solución Fisiológica de Cloruro de Sodio Sachet Semirrigido con dos 
sitios de inserción Sistema Cerrado x 100ml SIN BOLSA DE 
PROTECCION  PEDIR POR CAJA CERRADA - NO FRACCIONAMOS  
Estéril, Apirogeno, Marca Norgreen  - Env. Convencional  Aprobado 
por el M.S. ANMAT - Certificado N° 47415  Presentación: 
Caja x 50 Sachet  </t>
  </si>
  <si>
    <t>CERT 37255 SODIO ISOTONICO ESTERIL  Sistema Cerrado Ecoflac x 
100 ml- c/2 sitios de insercion diferentes -COD.707211- AUTOCOLAPASABLE Y 
AUTOPORTANTE CON DOBLE PUERTO ESTERIL INDEPENDIENTE LIBRE DE PVC CON 
ARO DE BIOSEGURIDAD</t>
  </si>
  <si>
    <t>SOLUCION FISIOLOGICA X 100 ML (ECOFLAC) BRAUN (S-1-50) 37255</t>
  </si>
  <si>
    <t>CERT 39075 SOLUCION FISIOLOGICA ISOTONICA 0.90% RIGECIN SOL INY BOLSA 
X 100 ML - POLIETILENO</t>
  </si>
  <si>
    <t>SOLUCION FISIOLOGICA X 100ML, DOBLE PUERTO, AUTOCOLAPSABLE, ENVASE FLEXIBLE. MARCA 
JAYOR. CERT 58129</t>
  </si>
  <si>
    <t>RIGECIN- SOL FISIO ISOTON 0,90% RIGECIN</t>
  </si>
  <si>
    <t xml:space="preserve">CERT ANMAT 39075  </t>
  </si>
  <si>
    <t xml:space="preserve">CAJA POR 50 UNID (SE VENDE UNICAMENTE CAJA CERRADA SEGUN 
DISPO. ANMAT)   </t>
  </si>
  <si>
    <t>CERT ANMAT N. 55175 - SODIO ISOTONICO CLORURO ESTÉRIL APIROGENO, 
0.9%  Presentación: X 100 ML - ENVASE FLEXIBLE - 
AUTOCOLAPSABLE- DOBLE PUERTO INSERCION INDEPENDIENTE - SISTEMA CERRADO - CJA 
X 50 UNIDADES</t>
  </si>
  <si>
    <t>CERT 58129 SOLUCION FISIOLOGICA JAYOR SOL PARENTERAL GRAN VOLUMEN BOLSA 
X 100 ML</t>
  </si>
  <si>
    <t>Certificado N.º 39075  RIGECIN  Es una solución estéril 
y apirógena compuesta para cloruro de sodio y agua para 
inyectable.  Utilizada en casos de: Deshidratación, Hipovolemia y Alcalosis 
débiles y/o causadas por medicamentos.  También usada como vehículo 
para la administración de medicamentos y electrolitos compatibles por vía 
subcutánea, intramuscular o intravenosa.  Su uso externo se limita 
a irrigación de heridas y para humedecer los apósitos y 
gasas de heridas.  Presentaciones de Soluciones parenterales de pequeño 
volumen: envase monodosis de 5, 10 ml.  Nuevas Presentaciones: 
envases de polipropileno con tapa tipo Eurocap de doble puerto 
(sistema cerrado de infusión) de 100</t>
  </si>
  <si>
    <t>SOLUCION FISIOLOGICA CL NA X 100 ML SISTEMA CERRADO DOBLE 
PICO BRAUN C 37255  [50]</t>
  </si>
  <si>
    <t>SOLUC. FISIOLOGICA JAYOR BOLSA SIMPLE</t>
  </si>
  <si>
    <t xml:space="preserve">CLORURO DE SODIO ISOTONICO X 100 ML X 60 ENVASES 
NO FRACCIONABLES  MARCA: JAYOR  LABORATORIO: JAYOR  CERT. 
ANMAT: 58129  </t>
  </si>
  <si>
    <t>Renglón: 18, Código: 031220007.19, Descripción: SODIO ISOTONICO CLORURO ESTÉRIL APIROGENO,SISTEMA CERRADO,MÍNIMO 2 SITIOS DE INSERCIÓN INDEPENDIENTES  Presentacion:  X 250 ML  Solicitado:  UNDAD</t>
  </si>
  <si>
    <t>RIGECIN - SOL FISIO ISOTON 0,90% RIGECIN</t>
  </si>
  <si>
    <t>CERT 39075 SOLUCION FISIOLOGICA ISOTONICA 0.90% RIGECIN SOL INY BOLSA 
X 250 ML - POLIETILENO - (SISTEMA ABIERTO)</t>
  </si>
  <si>
    <t>SOLUCION FISIOLOGICA X 250ML, DOBLE PUERTO, AUTOCOLAPSABLE, ENVASE FLEXIBLE. MARCA 
JAYOR. CERT 58129</t>
  </si>
  <si>
    <t>CERT ANMAT N. 55175 - SODIO ISOTONICO CLORURO ESTÉRIL APIROGENO, 
0.9%  Presentación: X 250 ML - ENVASE FLEXIBLE - 
AUTOCOLAPSABLE- DOBLE PUERTO INSERCION INDEPENDIENTE - SISTEMA CERRADO - CJA 
X 25 UNIDADES</t>
  </si>
  <si>
    <t xml:space="preserve">CAJA POR 25 UNID (SE VENDE UNICAMENTE CAJA CERRADA SEGUN 
DISPO. ANMAT)   </t>
  </si>
  <si>
    <t>SOLUCION FISIOLOGICA X 250 ML SOLUFLEX (620-QD) RIVERO 39014</t>
  </si>
  <si>
    <t xml:space="preserve">SOLUC. FISIOLOGICA JAYOR </t>
  </si>
  <si>
    <t>CLORURO DE SODIO ISOTONICO (9 MG/ML)  X 40 UNIDADES 
NO FRACCIONABLES  LABORATORIO: JAYOR  CERT. ANMAT: 58129</t>
  </si>
  <si>
    <t>Renglón: 19, Código: 031220007.20, Descripción: SODIO ISOTONICO CLORURO ESTÉRIL APIROGENO,SISTEMA CERRADO,MÍNIMO 2 SITIOS DE INSERCIÓN INDEPENDIENTES  Presentacion:  X 500 ML  Solicitado:  UNIDAD</t>
  </si>
  <si>
    <t>https://www.alfabeta.net/precio/solucfisiolcloruro-de-sodio-bina-pharma.html</t>
  </si>
  <si>
    <t>BINA</t>
  </si>
  <si>
    <t xml:space="preserve">CAJA POR 10 UNID (SE VENDE UNICAMENTE CAJA CERRADA SEGUN 
DISPO. ANMAT) - SISTEMA CERRADO 2PTOS  </t>
  </si>
  <si>
    <t>BINA PHARMA</t>
  </si>
  <si>
    <t>SOLUCION FISIOLOGICA X 500 ML BINA PHARMA DOBLE PICO (H-1-10-1280) 
59243</t>
  </si>
  <si>
    <t>RIVERO- SOL ISOT DE CLORURO DE SODIO</t>
  </si>
  <si>
    <t xml:space="preserve">CERT ANMAT 39014  </t>
  </si>
  <si>
    <t>CERT 37255 SODIO ISOTONICO ESTERIL  Sistema Cerrado Ecoflac x 
500 ml- c/2 sitios de insercion diferentes -COD.707214- AUTOCOLAPASABLE Y 
AUTOPORTANTE CON DOBLE PUERTO ESTERIL INDEPENDIENTE LIBRE DE PVC CON 
ARO DE BIOSEGURIDAD</t>
  </si>
  <si>
    <t>CERT 59243 SOLUCION FISIOLOGICA DE CLORURO DE SODIO BINA PHARMA 
SOL INY BOLSA X 500 ML</t>
  </si>
  <si>
    <t>SOLUCION FISIOLOGICA X 500ML, DOBLE PUERTO, AUTOCOLAPSABLE, ENVASE FLEXIBLE. MARCA 
JAYOR. CERT 58129</t>
  </si>
  <si>
    <t>BINA- SOL FISIOL DE CLORURO DE SODIO BINA PHARMA</t>
  </si>
  <si>
    <t xml:space="preserve">CERT ANMAT 59243  </t>
  </si>
  <si>
    <t>CERT ANMAT N. 55175 - SODIO ISOTONICO CLORURO ESTÉRIL APIROGENO, 
0.9%  Presentación: X 500 ML - ENVASE FLEXIBLE - 
AUTOCOLAPSABLE- DOBLE PUERTO INSERCION INDEPENDIENTE - SISTEMA CERRADO - CJA 
X 15 UNIDADES</t>
  </si>
  <si>
    <t>CERT 58129 SOLUCION FISIOLOGICA JAYOR SOL PARENTERAL GRAN VOLUMEN BOLSA 
X 500 ML</t>
  </si>
  <si>
    <t>CERT 39075 SOLUCION FISIOLOGICA ISOTONICA 0.90% RIGECIN SOL INY BOLSA 
X 500 ML - POLIETILENO</t>
  </si>
  <si>
    <t>SOLUCION FISIOLOGICA CL NA X 500 ML SISTEMA CERRADO DOBLE 
PICO BINA PHARMA C 59243 [10]</t>
  </si>
  <si>
    <t xml:space="preserve">SODIO ISOTONICO CLORURO ESTÉRIL APIROGENO X 24 NO FRACCIONBLES  
MARCA: SOLUC. FISIOLOGICA JAYOR BOLSA SIMPLE  LABORATORIO: JAYOR  
CERT. ANMAT: 58129  </t>
  </si>
  <si>
    <t>Solución Fisiológica Isotónica Rigecin  Certificado N.º 39075  Es 
una solución estéril y apirógena compuesta para cloruro de sodio 
y agua para inyectable.  Utilizada en casos de: Deshidratación, 
Hipovolemia y Alcalosis débiles y/o causadas por medicamentos.  También 
usada como vehículo para la administración de medicamentos y electrolitos 
compatibles por vía subcutánea, intramuscular o intravenosa.  Su uso 
externo se limita a irrigación de heridas y para humedecer 
los apósitos y gasas de heridas.  Presentaciones de Soluciones 
parenterales de pequeño volumen: envase monodosis de 5, 10 ml. 
 Nuevas Presentaciones: envases de polipropileno con tapa tipo Eurocap 
de doble puerto (sistema cerrado de infusión) 500 ml.</t>
  </si>
  <si>
    <t>Renglón: 20, Código: 031220004.5, Descripción: RINGER LACTATO SACHET  Presentación:  X 500 ML  Solicitado:  ENV.FLEXIBLE</t>
  </si>
  <si>
    <t>https://ar.kairosweb.com/precio/producto-solucion-ringer-lactato-rigecin-11312/</t>
  </si>
  <si>
    <t>CERT 39.083</t>
  </si>
  <si>
    <t>RIGECIN - SOL RINGER LACTATO RIGECIN</t>
  </si>
  <si>
    <t xml:space="preserve">CERT ANMAT 39083  </t>
  </si>
  <si>
    <t xml:space="preserve">CERT ANMAT N. 56648 - RINGER CON LACTATO SACHET Presentación: 
X 500 ML - ENVASE FLEXIBLE - AUTOCOLAPSABLE- DOBLE PUERTO 
INSERCION INDEPENDIENTE - SISTEMA CERRADO - CJA X 15 UNIDADES 
</t>
  </si>
  <si>
    <t>Solución Ringer Lactato Rigecin  Certificado N.º 39083  Solución 
Ringer lactato es una solución estéril, apirogena que contiene Cloruro 
de Sodio, Cloruro de Potasio, Cloruro de Calcio y Lactato 
de Sodio de uso endovenoso.  Indicaciones  Utilizada para 
la reposición hidroelectrolítica del fluido extracelular, como en estados de 
deshidratación con pérdidas de electrolitos o en intervenciones quirúrgicas.  
Reposición del volumen plasmático a corto plazo en estados de 
shock hipovolémico o hipotensión.  Estados de acidosis metabólica leve 
o moderada (excepto acidosis láctica)  Vehículo para la administración 
de medicamentos compatibles.  Presentaciones:  Soluciones parenterales de gran 
volumen en envases de polipropileno con tapa tipo eurocap sistema 
cerrado de infusión de 500 ml.</t>
  </si>
  <si>
    <t>SOLUCION RINGER C/LACTATO SACHET 500 ML DOBLE PICO RIGECIN (S-1-12) 
39.083</t>
  </si>
  <si>
    <t>SOLUCION RINGER C/LACTATO SACHET 500 ML DOBLE PICO (ECOFLAC) BRAUN 
(S-1-10)      55327</t>
  </si>
  <si>
    <t>CERT 58653 SOLUCION RINGER LACTATO JAYOR SOL PARENTERAL GRAN VOLUMEN 
BOLSA X 500 ML</t>
  </si>
  <si>
    <t xml:space="preserve">RINGER LACTATO SACHET  X 500 ML  ENV.FLEXIBLE. AUTOCOLAPSABLE, 
DOBLE PUERTO, ENVASE FLEXIBLE. MARCA JAYOR. CERT 58653   
 </t>
  </si>
  <si>
    <t>SOLUCION RINGER-LACTATO RIGECIN SACHET X 100 ML - RIGECIN</t>
  </si>
  <si>
    <t>CERT 39083  (PRESENTACIÓN CAJA X 12 UNIDADES)</t>
  </si>
  <si>
    <t>CERT 39083 SOLUCION RINGER-LACTATO RIGECIN SOL INY ENVASE X 500 
ML</t>
  </si>
  <si>
    <t>CERT 37842 RINGER LACTATO Sistema Cerrado Ecoflac x 500 ml 
-COD.3646983- AUTOCOLAPASABLE Y AUTOPORTANTE CON DOBLE PUERTO ESTERIL  INDEPENDIENTE 
LIBRE DE PVC CON ARO DE BIOSEGURIDAD</t>
  </si>
  <si>
    <t>HLB- SOL RINGER CON LACTATO HLB</t>
  </si>
  <si>
    <t xml:space="preserve">CERT ANMAT 55696  </t>
  </si>
  <si>
    <t>"SOLUC. RINGER LACTATO BOLSA SIMPLE "</t>
  </si>
  <si>
    <t>RINGER LACTATO SACHET ENVASE X 24 NO FRACCIONABLES  MARCA: 
JAYOR  LABORATORIO: JAYOR  CERT. ANMAT: 58653</t>
  </si>
  <si>
    <t>Alternativa Semirrigido - SOLUCION RINGER CON LACTATO X 500 ML 
BRAUN CERT.37842 [20]</t>
  </si>
  <si>
    <t>II</t>
  </si>
  <si>
    <t>Renglón: 21, Código: 031080019.1, Descripción: ADALIMUMAB 40MG  Presentación:  JER. PRELL.  Solicitado:  UNIDAD</t>
  </si>
  <si>
    <t>CERT: 60015</t>
  </si>
  <si>
    <t>Rechazar</t>
  </si>
  <si>
    <t>Nota del proveedor NO-2024-09783019-GDEMZA-DGCPYGB#MHYF. Insuficiente puntaje economico</t>
  </si>
  <si>
    <t>https://ar.kairosweb.com/precio/producto-hyrimoz-28951/</t>
  </si>
  <si>
    <t>HYRIMOZ  40 BIOSIDUS</t>
  </si>
  <si>
    <t xml:space="preserve">CERT 59269- LAP PRELLENA ADALIMUMAB 40 MG / 0.8 ML 
- CAJA CERRADA X 2 LAPICERAS </t>
  </si>
  <si>
    <t>Elea - Phoenix</t>
  </si>
  <si>
    <t xml:space="preserve">IDACIO 40 mg jga.prell.x 2 60015  </t>
  </si>
  <si>
    <t>ABC S.A</t>
  </si>
  <si>
    <t>AMGEVITA</t>
  </si>
  <si>
    <t xml:space="preserve">AMGEVITA 40 MG /0.8 ML AUTOINY. CERT ANMAT NRO 59082 
</t>
  </si>
  <si>
    <t>AMGEVITA- LAB AMGEN</t>
  </si>
  <si>
    <t>CERT 59082- ADALIMUMAB 40 MG / 0.8 ML CAJA X 
2 JER PRELLENA -</t>
  </si>
  <si>
    <t>Amgen</t>
  </si>
  <si>
    <t xml:space="preserve">AMGEVITA 40mg/0.8ml autoiny.x 2 59082  </t>
  </si>
  <si>
    <t>AMGEN- AMGEVITA</t>
  </si>
  <si>
    <t xml:space="preserve">CERT ANMAT 59082  </t>
  </si>
  <si>
    <t>IDACIO</t>
  </si>
  <si>
    <t xml:space="preserve">ADALIMUMAB 40 MG/0,8 ML X X 2 JER PRELLENADAS  
NO FRACCIONABLES  MARCA: IDACIO  LABORATORIO: ELEA  CERT. 
ANMAT: 60015  </t>
  </si>
  <si>
    <t>Magno Salud S.A.</t>
  </si>
  <si>
    <t>40mg/0.8ml autoiny.x 2  Certificado A.N.M.A.T. N°59082</t>
  </si>
  <si>
    <t>AMGEN</t>
  </si>
  <si>
    <t>ADALIMUMAB 40 MG / 0.8 ML AUTOINY AMGEVITA AMGEN /TRAZ 
C/FRIO 59082</t>
  </si>
  <si>
    <t>IDACIO 40 mg jga.prell.x</t>
  </si>
  <si>
    <t xml:space="preserve">IDACIO 40 mg jga.prell.x 2  adalimumab  LABORATORIO ELEA 
PHOENIX S A  Certf Anmat N° 60015   
</t>
  </si>
  <si>
    <t>HUMIRA 40 ABBVIE</t>
  </si>
  <si>
    <t>CERT 50824- ADALIMUMAB 40 MG / 0.8 ML- CAJA CERRADAX 
2 JER PRELLENAS</t>
  </si>
  <si>
    <t xml:space="preserve">CERT 60015 IDACIO 40 MG / 0.8 ML JER PRELL 
</t>
  </si>
  <si>
    <t>Pfizer</t>
  </si>
  <si>
    <t xml:space="preserve">ABRILADA 40mg/0.8ml lap.prell.x 2 59334  </t>
  </si>
  <si>
    <t>Abbvie</t>
  </si>
  <si>
    <t xml:space="preserve">HUMIRA AC X 2 (40 MG) 40mg/0.4ml lap.prell.x 2 50824 
 </t>
  </si>
  <si>
    <t>AMGEN AMGEVITA</t>
  </si>
  <si>
    <t xml:space="preserve">ADALIMUMAB 40MG  JER. PRELL.  UNIDAD. MARCA AMGEN. CERT 
59082    </t>
  </si>
  <si>
    <t>ABBVIE</t>
  </si>
  <si>
    <t xml:space="preserve">CERT 50824 HUMIRA AC PEN 40 MG SOL INY LAP 
P/INY X 0.4 ML </t>
  </si>
  <si>
    <t>HUMIRA 40mg/0.4ml lap.prell.x 2 , CERT ANMAT: 50824</t>
  </si>
  <si>
    <t>SANDOZ</t>
  </si>
  <si>
    <t>ADALIMUMAB 40 MG LAP PRELL X 0.8 ML HYRIMOZ SANDOZ 
C 59269 [2]</t>
  </si>
  <si>
    <t>Renglón: 22, Código: 031122006.1, Descripción: ALFA DORNASA INHALATORIA 2,5 MG  Presentación:  AMPOLLA</t>
  </si>
  <si>
    <t>https://ar.kairosweb.com/precio/producto-pulmozyme-6102/</t>
  </si>
  <si>
    <t>PULMOZYME (Dnasa)</t>
  </si>
  <si>
    <t xml:space="preserve">PULMOZYME (Dnasa) 2.5 mg iny.a. Lab. Roche cert anmat nro 
43039  </t>
  </si>
  <si>
    <t>ROCHE</t>
  </si>
  <si>
    <t>CERT 43039 PULMOZYME AMP X 2.5 ML</t>
  </si>
  <si>
    <t xml:space="preserve">DESOXIRRIBONUCLEASA 2.5 MG  AMP PULMOZYME ROCHE /TRAZ C/FRIO 43039 
</t>
  </si>
  <si>
    <t>Renglón: 23, Código: 031204004.2, Descripción: ALTEPLASA  50 MG -  ACTIVADOR DEL PLASMINOGENO TISULAR  Presentación:  FCO. AMPOLLA  Solicitado:  UNIDAD</t>
  </si>
  <si>
    <t>https://ar.kairosweb.com/precio/producto-actilyse-44/</t>
  </si>
  <si>
    <t>ACTILYSE</t>
  </si>
  <si>
    <t>ALTEPLASA 50 MG F.A X 2 NO FRACCIONABLES (EL PRECIO 
INFORMADO ES POR AMPOLLA)  MARCA: ACTILYSE  LABORATORIO: BOEHRINGER 
 CERT. ANMAT: 38797</t>
  </si>
  <si>
    <t xml:space="preserve">ACTILYSE 50 mg iny.f.a.  Lab. Boehringer Inge  - 
cert anmat nro 38797  </t>
  </si>
  <si>
    <t>ACTILYSE- BOEHRINGER</t>
  </si>
  <si>
    <t xml:space="preserve">CERT 38797- EL PRECIO COTIZADO CORRESPONDE A 1 FCO AMP 
X 50 MG - CAJA CERRADA X 2 UNIDADES - 
</t>
  </si>
  <si>
    <t>Redimer S.A</t>
  </si>
  <si>
    <t>actilyse</t>
  </si>
  <si>
    <t>Nº de Certificado:  38797  Laboratorio:  BOEHRINGER INGELHEIM 
S A  Nombre Comercial:  ACTILYSE  Envases Secundarios: 
 Isologos:  Nombre Genérico:  ACTIVADOR TISULAR DEL PLASMINOGENO 
 Forma Farmacéutica:  POLVO LIOFILIZADO PARA INYECTABLE</t>
  </si>
  <si>
    <t>BOEHRINGER (PRECIO X UNIDAD)- ACTILYSE</t>
  </si>
  <si>
    <t xml:space="preserve">CERT ANMAT 38797  </t>
  </si>
  <si>
    <t>BOEHRINGER</t>
  </si>
  <si>
    <t xml:space="preserve">CERT 38797 ACTILYSE PVO LIOF P/INY FCO AMP X 50 
MG (ENV. TRAE SET X 2 FCO AMP, NO FRACCIONABLE) 
</t>
  </si>
  <si>
    <t>ALTEPLASA F/A ACTILYSE BOEHRINGER INGELHEIM 38.797</t>
  </si>
  <si>
    <t>BOEHRINGER ACTILYSE</t>
  </si>
  <si>
    <t xml:space="preserve">ALTEPLASA 50 MG - ACTIVADOR DEL PLASMINOGENO TISULAR  x 
2 FCO. AMPOLLA  UNIDAD. MARCA BOEHRINGER. CERT 38797  
  </t>
  </si>
  <si>
    <t>Renglón: 24, Código: 031090012.2, Descripción: AMBRISENTAN 10 MG  Presentación:  COMPRIMIDO  Solicitado:  UNIDAD</t>
  </si>
  <si>
    <t>https://ar.kairosweb.com/precio/producto-ambrisenex-29219/</t>
  </si>
  <si>
    <t>FINADIET</t>
  </si>
  <si>
    <t>CERT 59504 AMBRISENEX 10 MG COMPRIMIDO RECUBIERTO</t>
  </si>
  <si>
    <t>AMBRISENEX 10 MG COMP REC - FINADIET S.A.</t>
  </si>
  <si>
    <t xml:space="preserve">CERT 59504  (PRESENTACIÓN CAJA X 30 COMPRIMIDOS)   
</t>
  </si>
  <si>
    <t>AMBRISENEX - FINADIET</t>
  </si>
  <si>
    <t xml:space="preserve">CERT 59504-  AMBRISENTAN 10 MG CAJA X 30 COMP 
- </t>
  </si>
  <si>
    <t>FINADIET- AMBRISENEX 10</t>
  </si>
  <si>
    <t xml:space="preserve">CERT ANMAT 59504  </t>
  </si>
  <si>
    <t>TEVA-TUTTEUR</t>
  </si>
  <si>
    <t>CERT: 57898</t>
  </si>
  <si>
    <t xml:space="preserve">ELUTAN 10 MG - CASASCO </t>
  </si>
  <si>
    <t xml:space="preserve">CERT 59697-  AMBRISENTAN 10 MG COMPX  30 - 
</t>
  </si>
  <si>
    <t>ELUTAN 10 MG COMP REC - CASASCO</t>
  </si>
  <si>
    <t xml:space="preserve">CERT 59697  (PRESENTACIÓN CAJA X 30 COMPRIMIDOS)   
</t>
  </si>
  <si>
    <t>CASASCO</t>
  </si>
  <si>
    <t xml:space="preserve">CERT 59697 ELUTAN 10 MG COMPRIMIDO RECUBIERTO </t>
  </si>
  <si>
    <t>ELUTAN</t>
  </si>
  <si>
    <t xml:space="preserve">AMBRISENTAN 10 MG COMPRIMIDOS X 30 NO FRACCIONABLES  MARCA: 
ELUTAN  LABORATORIO: CASASCO  CERT. ANMAT: 59697   
</t>
  </si>
  <si>
    <t>CASASCO- ELUTAN</t>
  </si>
  <si>
    <t xml:space="preserve">CERT ANMAT 59697  </t>
  </si>
  <si>
    <t>NEWAY 10- LKM</t>
  </si>
  <si>
    <t xml:space="preserve">CERT 58224-  AMVRISENTAN 10 MG COMPX  30- SE 
ADJUNTA IMAGEN EN PDF DE PRESENTACION DEL EMBASE </t>
  </si>
  <si>
    <t>LKM</t>
  </si>
  <si>
    <t>CERT 58224 NEWAY 10 MG COMPRIMIDO RECUBIERTO</t>
  </si>
  <si>
    <t xml:space="preserve">NEWAY 10 MG COMP REC - LABORATORIO LKM S.A.  
</t>
  </si>
  <si>
    <t xml:space="preserve">CERT 58224  (PRESENTACIÓN CAJA X 30 COMPRIMIDOS)   
</t>
  </si>
  <si>
    <t>TUTEUR</t>
  </si>
  <si>
    <t xml:space="preserve">PRESENTACION CAJA POR 30 COMPRIMIDOS  </t>
  </si>
  <si>
    <t>LKM NEWAY 10</t>
  </si>
  <si>
    <t xml:space="preserve">AMBRISENTAN 10 MG  COMPRIMIDO  UNIDAD. MARCA LKM. CERT 
58224    </t>
  </si>
  <si>
    <t>LKM- NEWAY 10</t>
  </si>
  <si>
    <t xml:space="preserve">CERT ANMAT 58224  </t>
  </si>
  <si>
    <t>AMBRISENTAN 10 MG COMP NEWAY LKM /TRAZ  58224</t>
  </si>
  <si>
    <t>VOLIBRIS 10 MG GLAXO</t>
  </si>
  <si>
    <t>CERT 55099- AMBRISENTAN 10 MG COMP X 30</t>
  </si>
  <si>
    <t>GlaxoSmithKline</t>
  </si>
  <si>
    <t xml:space="preserve">VOLIBRIS 10 mg comp.x 30 55099  </t>
  </si>
  <si>
    <t>GLAXO- VOLIBRIS</t>
  </si>
  <si>
    <t xml:space="preserve">CERT ANMAT 55099  </t>
  </si>
  <si>
    <t>Renglón: 25, Código: 031078001.2, Descripción: ANFOTERICINA B LIPOSOMAL  Presentación:  50 MG  Solicitado:  FCO.AMPOLLA</t>
  </si>
  <si>
    <t>https://ar.kairosweb.com/precio/producto-anfonax-lipo-30133/</t>
  </si>
  <si>
    <t>Varifarma</t>
  </si>
  <si>
    <t xml:space="preserve">ANFONAX 50 mg iny.f.a.x 1 59292  </t>
  </si>
  <si>
    <t>ANFONAX</t>
  </si>
  <si>
    <t xml:space="preserve">ANFOTERICINA B LIPOSOMICA 50 MG F.A X 1  MARCA: 
ANFONAX  LABORATORIO: VARIFARMA  CERT. ANMAT: 59292   
</t>
  </si>
  <si>
    <t>VARIFARMA</t>
  </si>
  <si>
    <t>ANFOTERICINA COMPLJ LIPOSOMAL 50 MG X 1 AMP ANFONAX TRAZ 
- C/FRIO 59292</t>
  </si>
  <si>
    <t>ambisome</t>
  </si>
  <si>
    <t>Nº de Certificado:  43344  Nombre Comercial:  AMBISOME 
 Envases Secundarios:  Isologos:  Nombre Genérico:  ANFOTERICINA 
B (EN LIPOSOMAS)  Forma Farmacéutica:  POLVO LIOFILIZADO PARA 
INYECTABLE</t>
  </si>
  <si>
    <t>AMBISOME - GADOR</t>
  </si>
  <si>
    <t xml:space="preserve">CERT 43344- CAJA- FCO AMP X 50 MG   
</t>
  </si>
  <si>
    <t>GADOR</t>
  </si>
  <si>
    <t>CERT 43344 AMBISOME PVO LIOF P/INY FCO AMP X 50 
MG</t>
  </si>
  <si>
    <t>CERT: 43344</t>
  </si>
  <si>
    <t>ROYMED S.A.</t>
  </si>
  <si>
    <t>GADOR - AMBISOME 50 MG</t>
  </si>
  <si>
    <t>ANFOTERICINA B EN LIPOSOMAS. PRESENTACION: 1 FRASCO AMPOLLA CON DILUYENTE 
 POLVO LIOFILIZADO PARA INYECTABLE  Certificado 43344</t>
  </si>
  <si>
    <t>GADOR- AMBISOME</t>
  </si>
  <si>
    <t xml:space="preserve">CERT ANMAT 43344  </t>
  </si>
  <si>
    <t>GADOR AMBISOME</t>
  </si>
  <si>
    <t xml:space="preserve">ANFOTERICINA B LIPOSOMAL  50 MG  FCO.AMPOLLA. MARCA GADOR. 
CERT 43344    </t>
  </si>
  <si>
    <t>Renglón: 26, Código: 031078017.1, Descripción: ANIDULAFUNGINA 100 mg  Presentación:  FRASCO AMP.  Solicitado:  FRASCO AMP</t>
  </si>
  <si>
    <t>https://ar.kairosweb.com/precio/producto-anidustatera-30770/</t>
  </si>
  <si>
    <t xml:space="preserve">JAYOR ANIDUSTATERA </t>
  </si>
  <si>
    <t xml:space="preserve">ANIDULAFUNGINA 100 mg  FRASCO AMP.  FRASCO AMP. MARCA 
JAYOR. CERT 60004    </t>
  </si>
  <si>
    <t>CERT 60004 ANIDUSTATERA 100 MG PVO LIOF P/INF EV FCO 
AMP</t>
  </si>
  <si>
    <t>PFIZER</t>
  </si>
  <si>
    <t xml:space="preserve">CERT53741 ECALTA PVO LIOF P/INY FCO AMP X 100 MG 
/ 30 ML </t>
  </si>
  <si>
    <t>ECALTA- PFIZER</t>
  </si>
  <si>
    <t xml:space="preserve">CERT 53741- FCO AMP X 100 MG </t>
  </si>
  <si>
    <t>ECALTA</t>
  </si>
  <si>
    <t xml:space="preserve">ANIDULAFUNGINA 100 MG FRASCO AMP X 1  MARCA: ECALTA 
 LABORATORIO: PFIZER  CERT. ANMAT: 53741  </t>
  </si>
  <si>
    <t xml:space="preserve">ECALTA fco.a.de pvo.liof.p/perf 53741  </t>
  </si>
  <si>
    <t xml:space="preserve">ECALTA f.a.de pvo.liof.p/perf. Lab. Pfizer -cert anmat nro 53741  
</t>
  </si>
  <si>
    <t>ANIDULAFUNGINA 100 MG F/A BIOSTATERA JAYOR  60.004</t>
  </si>
  <si>
    <t>Renglón: 27, Código: 031140006.3, Descripción: BACLOFENO 10 MG/5ML  Presentación:  AMPOLLA  Solicitado:  UNIDAD</t>
  </si>
  <si>
    <t>https://ar.kairosweb.com/precio/producto-lioresal-intratecal-7876/</t>
  </si>
  <si>
    <t>NOVARTIS- LIORESAL INTRATECAL</t>
  </si>
  <si>
    <t xml:space="preserve">CERT ANMAT 34362  </t>
  </si>
  <si>
    <t>LIORESAL INTRATECAL 10 mg/5 ml iny.a.</t>
  </si>
  <si>
    <t xml:space="preserve">LIORESAL INTRATECAL 10 mg/5 ml iny.a. - Lab, Novartis - 
Certificado N° 34362  </t>
  </si>
  <si>
    <t xml:space="preserve">LIORESAL INTRATECAL - NOVARTIS </t>
  </si>
  <si>
    <t xml:space="preserve">CERT 34362-  CAJA X 1- BACLOFENO 10 MG/5 ML 
 </t>
  </si>
  <si>
    <t>NOVARTIS</t>
  </si>
  <si>
    <t>CERT 34362 LIORESAL INTRATECAL 10 MG / 5 ML FCO 
AMP INY P/PERFUSION</t>
  </si>
  <si>
    <t>BACLOFENO 10 MG / 5 ML X 1 AMP LIORESAL 
INTRATECAL NOVARTIS - /PSIC T/A USO INSTITUCIONAL 34362</t>
  </si>
  <si>
    <t>Renglón: 28, Código: 031078015.1, Descripción: CASPOFUNGIN ACETATO  Presentación:  50 MG  Solicitado:  FCO AMP LIOF.</t>
  </si>
  <si>
    <t>https://ar.kairosweb.com/precio/producto-cancidas-12998/</t>
  </si>
  <si>
    <t>MSD</t>
  </si>
  <si>
    <t xml:space="preserve">CERT49594 CANCIDAS PVO LIOF P/INY FCO AMP X 50 MG 
</t>
  </si>
  <si>
    <t>CANCIDAS</t>
  </si>
  <si>
    <t>CASPOFUNGINA ACETATO  50 MG   LABORATORIO: MSD  
CERT. ANMAT: 49594</t>
  </si>
  <si>
    <t>CANCIDAS 50  MSD</t>
  </si>
  <si>
    <t xml:space="preserve">CERT 49594- FCO AMPX  50 MG </t>
  </si>
  <si>
    <t>MSD Argentina SRL</t>
  </si>
  <si>
    <t xml:space="preserve">CANCIDAS 50 mg vial x 1 49594  </t>
  </si>
  <si>
    <t>MERCK CANCIDAS</t>
  </si>
  <si>
    <t xml:space="preserve">CASPOFUNGIN ACETATO  50 MG  FCO AMP LIOF. MARCA 
MERCK. CERT 49594    </t>
  </si>
  <si>
    <t>CANCIDAS** 50 mg vial x 1</t>
  </si>
  <si>
    <t xml:space="preserve">TO-CANCIDAS** 50 mg vial x 1  caspofungin  MSD 
ARGENTINA SRL   Certf Anmat N° 49594   
 </t>
  </si>
  <si>
    <t>CASPOFUNGINA ACET 50 MG POLVO LIOF CANCIDAS MSD - TRAZ 
C/FRIO 49.594</t>
  </si>
  <si>
    <t xml:space="preserve">CASPOFUNGIN ACETATO 50 MG INY. CANCIDAS (MSD) C: 49.594 [1] 
</t>
  </si>
  <si>
    <t>Renglón: 29, Código: 031073010.3, Descripción: CEFTAZIDIMA 2G/AVIBACTAM 0.5G  Presentación:  AMPOLLA</t>
  </si>
  <si>
    <t>https://www.alfabeta.net/precio/ceftaavi.html</t>
  </si>
  <si>
    <t>BAGO</t>
  </si>
  <si>
    <t>CERT 60105 CEFTAAVI BAGO 2 G / 500 MG PVO 
P/CONCENTRADO P/SOL P/PERFUSION FCO AMP</t>
  </si>
  <si>
    <t>https://ar.kairosweb.com/precio/producto-zavicefta-27166/</t>
  </si>
  <si>
    <t>ZAVICEFTA</t>
  </si>
  <si>
    <t>CEFTAZIDIMA 2 G + AVIBACTAM 0,5 G F.A X  
10 NO FRACCIONABLE  MARCA: ZAVICEFTA  LABORATORIO: PFIZER  
CERT. ANMAT: 58626</t>
  </si>
  <si>
    <t xml:space="preserve">ZAVICEFTA- PFIZER </t>
  </si>
  <si>
    <t>CERT 58626- CEFTAZIDIMA 2 G + AVIBACTAM 0,5 G POLVO 
PARA SOLUCION INYECTABLE- CAJA CERRADA X 10 FCO AMP</t>
  </si>
  <si>
    <t xml:space="preserve">ZAVICEFTA 2 g/0.5 g f.a.x 10 58626 </t>
  </si>
  <si>
    <t>CERT 58626 ZAVICEFTA PVO P/INY FCO AMP X 0.5 G 
/2 G</t>
  </si>
  <si>
    <t>Bagó</t>
  </si>
  <si>
    <t xml:space="preserve">CEFTAAVI 2 g/0.5 g f.a.x 10 60105  </t>
  </si>
  <si>
    <t>CEFTAZIDIMA 2 GR + AVIBACTAM 500 MG F/A  ZAVICEFTA 
PFIZER - TRAZ 58626</t>
  </si>
  <si>
    <t>CEFTA AVI - BAGO</t>
  </si>
  <si>
    <t xml:space="preserve">CERT 60105- CEFTAZIDIMA 2 G + AVIBACTAM 0,5 G POLVO 
PARA SOLUCION INYECTABLE- CAJA CERRADA X 10 UNIDADES </t>
  </si>
  <si>
    <t xml:space="preserve">ZAVICEFTA 2 g/0.5 g f.a. Lab. Pfizer Certif N 58626 
 </t>
  </si>
  <si>
    <t>2 G / 0.5 G F.A. x 10  CERTIFICADO 
ANMAT N° 58626</t>
  </si>
  <si>
    <t>CERT:58626</t>
  </si>
  <si>
    <t xml:space="preserve">CEFTAZIDIMA+AVIBACTAM 2,5 GR FCO. AMP. CEFTAAVI BAGO C 60105 [10] 
</t>
  </si>
  <si>
    <t>Renglón: 30, Código: 031077020.1, Descripción: COLISTIMETATO SODICO 2.000.000 UI  Presentación:  AMP.P/NEB  Solicitado:  UNIDAD</t>
  </si>
  <si>
    <t>https://ar.kairosweb.com/precio/producto-toliscrin-2-21640/</t>
  </si>
  <si>
    <t>TOLISCRIN 2</t>
  </si>
  <si>
    <t xml:space="preserve">CERT 55633-  COLESTIMETATO SODICO 2.000.000 UI POLVO PARA SOLUCION 
PARA NEBULIZACION  FCO X 30  + 30 SOLV- 
</t>
  </si>
  <si>
    <t xml:space="preserve">CERT 55633 TOLISCRIN 2000000 UI FCO AMP </t>
  </si>
  <si>
    <t xml:space="preserve">TOLISCRIN 2 f.a. + diluy. </t>
  </si>
  <si>
    <t xml:space="preserve">TOLISCRIN 2 f.a. + diluy. - Lab, LKM  - 
Certificado N° 55633  </t>
  </si>
  <si>
    <t xml:space="preserve">TOLISCRIN 2000000 UI FCO AMP - LABORATORIO LKM S.A.  
</t>
  </si>
  <si>
    <t xml:space="preserve">CERT 55633 (PRESENTACIÓN CAJA X 30 FCO AMP)   
</t>
  </si>
  <si>
    <t xml:space="preserve">CERT 55467 ALVEOXINA 2M PVO LIOF P/SOL P/INH FCO AMP 
X 2 MILL. UI </t>
  </si>
  <si>
    <t xml:space="preserve">LKM TOLISCRIN 2 </t>
  </si>
  <si>
    <t xml:space="preserve">COLISTIMETATO SODICO 2.000.000 UI : AMP.P/NEB  UNIDAD. MARCA LKM. 
CERT 55633    </t>
  </si>
  <si>
    <t>ALVEOXINA 2M FCO AMP - FINADIET S.A.</t>
  </si>
  <si>
    <t xml:space="preserve">CERT 55467  (PRESENTACIÓN CAJA X 30 FCO AMP)  
(CARTA PROVISIÓN NEBULIZADOR PDF)  </t>
  </si>
  <si>
    <t>LKM- TOLISCRIN 2</t>
  </si>
  <si>
    <t xml:space="preserve">CERT ANMAT 55633  </t>
  </si>
  <si>
    <t>ALVEOXINA 2 UI FINADIET</t>
  </si>
  <si>
    <t xml:space="preserve">CERT 58852- COLISTIMETATO SODICO 2.000.000 UI POLVO PARA SOLUCION PARA 
NEBULIZACION- AMP X 30 + 30 SOLV </t>
  </si>
  <si>
    <t>TOLISCRIN</t>
  </si>
  <si>
    <t xml:space="preserve">COLISTIMETATO SODICO 2.000.000 U FRASCO AMPOLLA X 30 NO FRACCIONABLES 
 MARCA: TOLISCRIN  LABORATORIO: LKM  CERT. ANMAT: 55633 
 </t>
  </si>
  <si>
    <t>COLISTIMETATO SODICO 2 MUI POLVO + AMP TOLISCRIN 2 LKM 
/TRAZ  55.633</t>
  </si>
  <si>
    <t>FINADIET- ALVEOXINA 2M</t>
  </si>
  <si>
    <t xml:space="preserve">CERT ANMAT 55467  </t>
  </si>
  <si>
    <t xml:space="preserve">PRESENTACION CAJA POR 30 UNIDADES  </t>
  </si>
  <si>
    <t>Renglón: 31, Código: 031077020.2, Descripción: COLISTIMETATO SODICO 1.000.000 UI  Presentación:  AMP.P/NEB  Solicitado:  UNIDAD</t>
  </si>
  <si>
    <t>https://ar.kairosweb.com/precio/producto-alveoxina-1m-24075/</t>
  </si>
  <si>
    <t xml:space="preserve">CERT 55467 ALVEOXINA 1M PVO LIOF P/SOL P/INH FCO AMP 
X 1 MILL. UI </t>
  </si>
  <si>
    <t>ALVEOXINA 1M FCO AMP - FINADIET S.A.</t>
  </si>
  <si>
    <t>CERT 55467  (PRESENTACIÓN CAJA X 30 FCO AMP) (SE 
ADJUNTA CARTA PROVISIÓN PDF)</t>
  </si>
  <si>
    <t xml:space="preserve">ALVEOXINA - FINADIET </t>
  </si>
  <si>
    <t>CERT 5852-COLISTIMETATO SODICO 1000000 UI, POLVO PARA SOLUCION PARA NEBULIZACION- 
FCO AMP X 30+ 30 SOLV</t>
  </si>
  <si>
    <t>FINADIET- ALVEOXINA 1M</t>
  </si>
  <si>
    <t>ALVEOXINA 1M f.pvo.est.x+f.a.</t>
  </si>
  <si>
    <t xml:space="preserve">ALVEOXINA 1M f.pvo.est.x+f.a.  - Lab, Finadiet - Certificado N° 
  </t>
  </si>
  <si>
    <t>Renglón: 32, Código: 031077013.1, Descripción: COLISTINA  Presentación:  X 100 MG  Solicitado:  FCO. AMPOLLA</t>
  </si>
  <si>
    <t>LABORATORIOS FABRA SA</t>
  </si>
  <si>
    <t>FABRA</t>
  </si>
  <si>
    <t>CERT. 55646 VTO 07/2025  CAJAS X 100 UNID</t>
  </si>
  <si>
    <t>https://www.alfabeta.net/precio/colistyn.html</t>
  </si>
  <si>
    <t>LAFEDAR</t>
  </si>
  <si>
    <t xml:space="preserve">CERT  56.650  </t>
  </si>
  <si>
    <t xml:space="preserve">KLONAL </t>
  </si>
  <si>
    <t>CERT 58.759</t>
  </si>
  <si>
    <t>https://ar.kairosweb.com/precio/producto-colistina-celtyc-30536/</t>
  </si>
  <si>
    <t>COLISTINA CELTYC</t>
  </si>
  <si>
    <t xml:space="preserve">CERT 59961-  AMP X 1 - COLISTINA 100 MG 
- SIN SOLVENTE </t>
  </si>
  <si>
    <t>CELTYC-  COLISTINA CELTYC</t>
  </si>
  <si>
    <t xml:space="preserve">CERT ANMAT 59961  </t>
  </si>
  <si>
    <t>COLISTINA CELTYC 100 MG FCO AMP - CELTYC</t>
  </si>
  <si>
    <t>CERT 59961 (PRESENTACIÓN CAJA X 50)</t>
  </si>
  <si>
    <t>CERT:  59961</t>
  </si>
  <si>
    <t>CELTYC CELTYC</t>
  </si>
  <si>
    <t xml:space="preserve">COLISTINA  X 100 MG  FCO. AMPOLLA. MARCA CELTYC. 
CERT 59961    </t>
  </si>
  <si>
    <t>LAB. CELTYC</t>
  </si>
  <si>
    <t xml:space="preserve">CERT ANMAT N. 59961 / COLISTINA Presentación: X 100 MG 
Solicitado: FCO. AMPOLLA - CJA X </t>
  </si>
  <si>
    <t>RICHET- COLISTINA RICHET</t>
  </si>
  <si>
    <t xml:space="preserve">CERT ANMAT 52951  </t>
  </si>
  <si>
    <t>COLISTINA 100 MG F/AMP (H-1-100) CELTYC   59961</t>
  </si>
  <si>
    <t>RICHET</t>
  </si>
  <si>
    <t>CERT 52951 COLISTINA RICHET PVO LIOF P/INY FCO AMP X 
100 MG</t>
  </si>
  <si>
    <t xml:space="preserve">COLISTYN -LAFEDAR </t>
  </si>
  <si>
    <t xml:space="preserve">CERT 56650-COLISTINA 100 MG POLVO PARA SOLUCIÓN INYECTABLE- SIN SOLVENTE 
</t>
  </si>
  <si>
    <t>COLISTYN 100 MG FCO AMP - LAFEDAR</t>
  </si>
  <si>
    <t xml:space="preserve">CERT 56650 //  SIN SOLVENTE // (PRESENTACIÓN CAJA X 
25 FCO AMP)   </t>
  </si>
  <si>
    <t>COLISTINA RICHET</t>
  </si>
  <si>
    <t>COLISTINA 100 MG X 100 UNIDADES NO FRACCIONABLES  LABORATORIO: 
RICHET  CERT. ANMAT: 52951</t>
  </si>
  <si>
    <t>CERT 56650 COLISTYN PVO LIOF P/INY FCO AMP X 100 
MG</t>
  </si>
  <si>
    <t>LAFEDAR- COLISTYN</t>
  </si>
  <si>
    <t xml:space="preserve">CERT ANMAT 56650  </t>
  </si>
  <si>
    <t xml:space="preserve">TRAZABILIDAD POR MULTIPLOS DE 50 UNIDADES  </t>
  </si>
  <si>
    <t>KLONAL</t>
  </si>
  <si>
    <t>COLISTINA 100 MG FCO AMP KLONAL C: 58759 [100]</t>
  </si>
  <si>
    <t>COLISTINA RICHET iny.f.a.x 2 ml + solv.</t>
  </si>
  <si>
    <t xml:space="preserve">COLISTINA RICHET iny.f.a.x 2 ml + solv.  - Lab, 
Richet  - 52951  </t>
  </si>
  <si>
    <t>Renglón: 33, Código: 031077022.1, Descripción: DAPTOMICINA 500 mg  Presentación:  X 10 ML  Solicitado:  AMPOLLA</t>
  </si>
  <si>
    <t>https://ar.kairosweb.com/precio/producto-cubicin-rt-27852/</t>
  </si>
  <si>
    <t xml:space="preserve">CERT 58966 CUBICIN RT PVO LIOF P/INY FCO AMP X 
500 MG </t>
  </si>
  <si>
    <t>CUBICIN RT- MSD</t>
  </si>
  <si>
    <t>CERT 58966 DAPTOMICINA 500 MG POLVO PARA SOLUCIÓN INYECTABLE- FCO 
AMP X 1-</t>
  </si>
  <si>
    <t xml:space="preserve">CUBICIN RT 500 mg f.a.x 1 58966  </t>
  </si>
  <si>
    <t>CUBICIN</t>
  </si>
  <si>
    <t>DAPTOMICINA 500 MG X F.A X 1  LABORATORIO: MSD 
 CERT. ANMAT: 59597</t>
  </si>
  <si>
    <t>MERCK CUBICIN</t>
  </si>
  <si>
    <t xml:space="preserve">DAPTOMICINA 500 mg  X 10 ML  AMPOLLA. MARCA 
MERCK. CERT 58966    </t>
  </si>
  <si>
    <t>https://ar.kairosweb.com/precio/producto-daptomicina-richet-29748/</t>
  </si>
  <si>
    <t>CERT 59.597</t>
  </si>
  <si>
    <t xml:space="preserve">CERT59597 DAPTOMICINA RICHET PVO LIOF P/INY FCO AMP X 500 
MG </t>
  </si>
  <si>
    <t>DAPTOMICINA 500 MG  X 1 F/AMP 10 ML CUBICIN 
RT MSD /TRAZ 58966</t>
  </si>
  <si>
    <t>CERT: 58966</t>
  </si>
  <si>
    <t>DAPTOMICINA 500 MG. X 10 ML. F.A. LIOF RICHET C 
59597 [1]</t>
  </si>
  <si>
    <t>CUBICIN RT 500 mg f.a.</t>
  </si>
  <si>
    <t xml:space="preserve">CUBICIN RT 500 mg f.a.  - Lab, MSD Argentina 
S  - Certificado N° 58966  </t>
  </si>
  <si>
    <t>Renglón: 34, Código: 031215017.2, Descripción: DIMETILFUMARATO 240 MG  Presentación:  CAPSULA  Solicitado:  UNIDAD</t>
  </si>
  <si>
    <t>https://ar.kairosweb.com/precio/producto-lixeral-28698/</t>
  </si>
  <si>
    <t>LIXERAL 240 MG CAPSULA - CASASCO</t>
  </si>
  <si>
    <t xml:space="preserve">CERT 58973 (PRESENTACIÓN CAJA X 60 CAPSULAS)    
</t>
  </si>
  <si>
    <t xml:space="preserve">CERT58973 LIXERAL 240 MG CAPS CON MICROGRANULOS GASTRORRESISTENTES </t>
  </si>
  <si>
    <t>CASASCO- LIXERAL</t>
  </si>
  <si>
    <t xml:space="preserve">CERT ANMAT 58973  </t>
  </si>
  <si>
    <t xml:space="preserve">LIXERAL 240 CASASCO </t>
  </si>
  <si>
    <t xml:space="preserve">CERT 58973- DIMETILFUMARATO 240 MG ADMINISTRACIÓN ORAL- CAJA CERRADA X 
56 COMP </t>
  </si>
  <si>
    <t>LIXERAL</t>
  </si>
  <si>
    <t xml:space="preserve">DIMETILFUMARATO 240 MG X 60 CAPS. NO FRACCIONABLE  MARCA: 
LIXERAL  LABORATORIO: CASASCO  CERT. ANAMT: 58973   
</t>
  </si>
  <si>
    <t>dimeful</t>
  </si>
  <si>
    <t>Nº de Certificado: 57637  Laboratorio: GADOR S A  
Nombre Comercial: DIMEFUL 240 Envases Secundarios:  Isologos:  Nombre 
Genérico: DIMETILFUMARATO  Forma Farmacéutica: CAPSULA ENTERICA</t>
  </si>
  <si>
    <t>Synthon Bagó</t>
  </si>
  <si>
    <t xml:space="preserve">CATIRA 240 mg cáps.x 60 57726  </t>
  </si>
  <si>
    <t>DIMETILFUMARATO 240 MG CAPS LIXERAL CASASCO /TRAZ 58973</t>
  </si>
  <si>
    <t>SYNTHON BAGO-CATIRA</t>
  </si>
  <si>
    <t xml:space="preserve">CERT ANMAT 57726  </t>
  </si>
  <si>
    <t>SYNTHON BAGO</t>
  </si>
  <si>
    <t>CATIRA 240 mg cáps.x 60 , CERT ANMAT: 57726</t>
  </si>
  <si>
    <t>CATIRA 240mg caps.x</t>
  </si>
  <si>
    <t xml:space="preserve">CATIRA 240mg caps.x60  dimetilfumarato  MS SYNTHON BAGO SA 
 Certf Anmat N° 57726    </t>
  </si>
  <si>
    <t>CERT: 57726</t>
  </si>
  <si>
    <t xml:space="preserve">PRESENTACION CAJA POR 60 COMPRIMIDOS  </t>
  </si>
  <si>
    <t>DIMETEC 240  RAFFO</t>
  </si>
  <si>
    <t xml:space="preserve">CERT 58160-DIMETILFUMARATO 240 MG ADMINISTRACIÓN ORAL- PRESENTACION CAJA CERRADAX 56 
COMP </t>
  </si>
  <si>
    <t>DIMETEC 240 MG CAPSULA - RAFFO</t>
  </si>
  <si>
    <t xml:space="preserve">CERT 58160  (PRESENTACIÓN CAJA X 56 CAPSULAS)   
</t>
  </si>
  <si>
    <t>RAFFO</t>
  </si>
  <si>
    <t xml:space="preserve">CERT 58160 DIMETEC 240 MG CAPS CON MICROGRANULOS GASTRORRESISTENTES  
</t>
  </si>
  <si>
    <t xml:space="preserve">DIMEFUL 240 GADOR </t>
  </si>
  <si>
    <t xml:space="preserve">CERT 57637 DIMETILFUMARATO 240 MG ADMINISTRACIÓN ORAL- PRESENTACION: CAJA CERRADA 
X 60 COMP </t>
  </si>
  <si>
    <t xml:space="preserve">CERT 57637 DIMEFUL 240 MG CAPSULA ENTERICA </t>
  </si>
  <si>
    <t>GADOR- DIMEFUL 240</t>
  </si>
  <si>
    <t xml:space="preserve">CERT ANMAT 57637  </t>
  </si>
  <si>
    <t>Renglón: 35, Código: 031115001.1, Descripción: ENZIMA PANCREATICA 150MG (10000U)  Presentación:  CAPSULA</t>
  </si>
  <si>
    <t>https://ar.kairosweb.com/precio/producto-creon-10000-11105/</t>
  </si>
  <si>
    <t>ABBOTT</t>
  </si>
  <si>
    <t>PANCREATINA 10000 UI CAPS CREON ABBOTT  41928</t>
  </si>
  <si>
    <t xml:space="preserve">CERT 41928 CREON 10000 U CAPSULA </t>
  </si>
  <si>
    <t>CERT: 41928</t>
  </si>
  <si>
    <t>ENZIMAS PANCREATICAS 150 MG CAPS. CREON 10000 UI ABBOTT C 
41928  [100]</t>
  </si>
  <si>
    <t>BIOSINTEX-TECHSPHERE 12M - PANCREOLIPASA TECHSPHERE</t>
  </si>
  <si>
    <t xml:space="preserve">CERT ANMAT 51835  </t>
  </si>
  <si>
    <t>BIOSINTEX</t>
  </si>
  <si>
    <t xml:space="preserve">CERT 51835 PANCREOLIPASA TECHSPHERE 12M CAPSULA CON MICROGRANULOS GASTRORRESISTENTES  
</t>
  </si>
  <si>
    <t>Renglón: 36, Código: 031115001.5, Descripción: ENZIMA PANCREATICA 300MG (25000U)  Presentación:  COMPRIMIDO</t>
  </si>
  <si>
    <t>https://ar.kairosweb.com/precio/producto-creon-25000-9303/</t>
  </si>
  <si>
    <t>PANCREATINA 25000 UI  CAPS CREON ABBOTT    
41.928</t>
  </si>
  <si>
    <t xml:space="preserve">41928 CREON 25000 U CAPSULA </t>
  </si>
  <si>
    <t>ENZIMAS PANCREATICAS 300 MG CAPS. CREON 25000 UI (EX FORTE) 
ABBOTT C 41928 [100]</t>
  </si>
  <si>
    <t>BIOSINTEX-TECHSPHERE 20M- PANCREOLIPASA TECHSPHERE</t>
  </si>
  <si>
    <t xml:space="preserve">CERT 51835 PANCREOLIPASA TECHSPHERE 20M CAPSULA CON MICROGRANULOS GASTRORRESISTENTES  
</t>
  </si>
  <si>
    <t>Renglón: 37, Código: 031200022.2, Descripción: EPOPROSTENOL 1,5 MG POLVO PARA SOLUCION PARA INFUSION  Presentación:  VIAL  Solicitado:  UNIDAD</t>
  </si>
  <si>
    <t>https://ar.kairosweb.com/precio/producto-veletri-25840/</t>
  </si>
  <si>
    <t>VELETRI 1.5 mg f.a</t>
  </si>
  <si>
    <t xml:space="preserve">VELETRI 1.5 mg f.a - Lab, Janssen-Cilag - Certificado N° 
57782  </t>
  </si>
  <si>
    <t>Presenta nota solicitando rechazo NO-2025-335633-DGCPYGB</t>
  </si>
  <si>
    <t>VELETRI 1.5 - JANSSEN CILAG</t>
  </si>
  <si>
    <t xml:space="preserve">CERT 57782- EPOPROSTENOL 1,5 MG POLVO PARA SOLUCION PARA INFUSION- 
PRESENTACION ; CAJA X 1 FRASCO </t>
  </si>
  <si>
    <t>JANSSEN</t>
  </si>
  <si>
    <t xml:space="preserve">CERT57782 VELETRI PVO LIOF P/INY FCO AMP X 1.5 MG 
 </t>
  </si>
  <si>
    <t xml:space="preserve">EPOPROSTENOL 1.5 MG X 1 F/A VELETRI JANSSEN /TRAZ 57782 
</t>
  </si>
  <si>
    <t>JANSSEN-CILAG</t>
  </si>
  <si>
    <t>Renglón: 38, Código: 031200004.1, Descripción: ESTREPTOQUINASA  Presentación:  X 1500000 U.I  Solicitado:  FCO. AMPOLLA</t>
  </si>
  <si>
    <t>https://www.alfabeta.net/precio/streptofactor.html</t>
  </si>
  <si>
    <t>STREPTOFACTOR 1500000 UI a.</t>
  </si>
  <si>
    <t xml:space="preserve">STREPTOFACTOR 1500000 UI a. - Lab, Biofactor - Certificado N° 
48140  </t>
  </si>
  <si>
    <t>STREPTOFACTOR BIOFACTOR</t>
  </si>
  <si>
    <t xml:space="preserve">ESTREPTOQUINASA  X 1500000 U.I  FCO. AMPOLLA. MARCA BIOFACTOR. 
CERT 48140    </t>
  </si>
  <si>
    <t>STREPTOFACTOR - BIOFACTOR SA</t>
  </si>
  <si>
    <t>CERT 48140-ESTREPTOQUINASA 1,5 MILLONES DE UNIDADES, POLVO PARA SOLUCION INYECTABLE- 
PRESENTACION CAJA X 1</t>
  </si>
  <si>
    <t>BIOFACTOR</t>
  </si>
  <si>
    <t xml:space="preserve">CERT 48140 STREPTOFACTOR 1500000 UI PVO LIOF P/INY FCO AMP 
</t>
  </si>
  <si>
    <t>ESTREPTOQUINASA 1.5 UI AMP S/T STREPTOFACTOR BIOFACTOR TRAZ C/F -25º 
48140</t>
  </si>
  <si>
    <t>BIOFACTOR- STREPTOFACTOR 1.500.000</t>
  </si>
  <si>
    <t xml:space="preserve">CERT ANMAT 48140  </t>
  </si>
  <si>
    <t>CERT: 48140</t>
  </si>
  <si>
    <t xml:space="preserve">BIOFACTOR </t>
  </si>
  <si>
    <t>CERT 48.140</t>
  </si>
  <si>
    <t>Renglón: 39, Código: 031204003.1, Descripción: FACTOR DE COAGULACION ASOCIADOS II, IX,VII,X CON PROTEINA C-S  Presentación:  500 UI  Solicitado:  FCO AMP.</t>
  </si>
  <si>
    <t>https://ar.kairosweb.com/precio/producto-octaplex-26246/</t>
  </si>
  <si>
    <t>OCTAPLEX INFINITY PHARMA</t>
  </si>
  <si>
    <t xml:space="preserve">FACTOR DE COAGULACION ASOCIADOS II, IX,VII,X CON PROTEINA C-S  
500 UI  FCO AMP. MARCA OCTAPLEX INFINITY PHARMA. CERT 
54570    </t>
  </si>
  <si>
    <t>TAKEDA</t>
  </si>
  <si>
    <t xml:space="preserve">CERT 35830 PROTROMPLEX TOTAL 600 UI PVO LIOF P/INY  
</t>
  </si>
  <si>
    <t xml:space="preserve">CERT 54570 OCTAPLEX PVO LIOF P/INY FCO AMP X 500 
UI </t>
  </si>
  <si>
    <t>COMPLEJO PROTROMBINICO HUMANO 600 UI X 1 F/A PROTROMPLEX TOTAL 
TIM 4 TAKEDA /TRAZ C/FRIO 35830</t>
  </si>
  <si>
    <t>BIOFACTOR- UMAN COMPLEX 500 UI / 20 ML</t>
  </si>
  <si>
    <t xml:space="preserve">CERT ANMAT 50188  </t>
  </si>
  <si>
    <t>BERIPLEX 500 UI CSL BERHRING</t>
  </si>
  <si>
    <t>CERT 49900- COMPLEJO PROTROMBINICO FACTOR DE COAGULACION ASOCIADOS II, IX,VII,X 
CON PROTEINA C-S - PRESENTACION FRASCO X 1</t>
  </si>
  <si>
    <t xml:space="preserve">BERIPLEX P/N 500 UI f.a.x 1+eq.transf 49900  </t>
  </si>
  <si>
    <t>CSL BEHRING- BERIPLEX P/N 500</t>
  </si>
  <si>
    <t xml:space="preserve">CERT ANMAT 49900  </t>
  </si>
  <si>
    <t>Renglón: 40, Código: 031201002.2, Descripción: FACTOR VIII 1000 U.I.  Presentación:  FRASCO AMPOLL  Solicitado:  UNIDAD</t>
  </si>
  <si>
    <t>https://www.alfabeta.net/precio/beriate-p.html</t>
  </si>
  <si>
    <t>BERIATE P 1000- CSL BEHRING</t>
  </si>
  <si>
    <t>CERT 49553-FACTOR VIII 1000 U.I, POLVO LIOFILIZADO PARA SOLUCIÓN INYECTABLE- 
PRESENTACION CAJA X 1</t>
  </si>
  <si>
    <t xml:space="preserve">FACTOR VIII 1000 U.I.  FRASCO AMPOLL  UNIDAD. MARCA 
TAKEDA. CERT 48291    </t>
  </si>
  <si>
    <t xml:space="preserve">FACTOR VIII 1000 U.I.  FRASCO AMPOLL  UNIDAD. MARCA 
INFINITY PHARMA. CERT 47939    </t>
  </si>
  <si>
    <t>BEHRING</t>
  </si>
  <si>
    <t>FACTOR VIII 1000 UI BERIATE P CSL BEHRING C: 49553 
[1]</t>
  </si>
  <si>
    <t xml:space="preserve">FACTOR VIII 1000 UI X 1 F/A TAKEDA ADVATE  
35830  </t>
  </si>
  <si>
    <t xml:space="preserve">XYNTHA 1000 UI f.a.x1+jga.prell 49660  </t>
  </si>
  <si>
    <t xml:space="preserve">CERT 59025 ADYNOVATE PVO LIOF P/INY FCO AMP X 1000 
UI / 2 ML (FACTOR DE COAGULACION VIII RECOMBINANTE PEGILADO) 
</t>
  </si>
  <si>
    <t xml:space="preserve">CERT 53464 ADVATE PVO LIOF P/INY FCO AMP X 1000 
UI / 2 ML (FACTOR VIII DE COAGULACION RECOMBINANTE)  
</t>
  </si>
  <si>
    <t>NOVO NORDISK</t>
  </si>
  <si>
    <t xml:space="preserve">CERT 59382 ESPEROCT 1000 UI FCO AMP </t>
  </si>
  <si>
    <t>ADYNOVATE 1000</t>
  </si>
  <si>
    <t xml:space="preserve">ADYNOVATE 1000 1000 UI liof.f.a. Lab,Takeda Argentina - Certificado N° 
59025  </t>
  </si>
  <si>
    <t>Renglón: 41, Código: 031201002.3, Descripción: FACTOR VIII 500 U.I.  Presentación:  FRASCO AMPOLL  Solicitado:  UNIDAD</t>
  </si>
  <si>
    <t>BERIATE P 500- CSL BEHRING</t>
  </si>
  <si>
    <t>CERT 49553- FACTOR VIII 500 U.I, POLVO LIOFILIZADO PARA SOLUCIÓN 
INYECTABLE- ´RESENTACION FRASCO X 1</t>
  </si>
  <si>
    <t>FACTOR VIII HEMODERIVADOS</t>
  </si>
  <si>
    <t>CERT 51547FACTOR VIII 500 U.I, POLVO LIOFILIZADO PARA SOLUCIÓN INYECTABLE- 
PRESENTACION FRASCO X 1</t>
  </si>
  <si>
    <t>IMMUNATE TAKEDA</t>
  </si>
  <si>
    <t xml:space="preserve">FACTOR VIII 500 U.I.  FRASCO AMPOLL  UNIDAD. MARCA 
TAKEDA. CERT 48291    </t>
  </si>
  <si>
    <t xml:space="preserve">XYNTHA 500 UI f.a.x1+jga.prell. 49660  </t>
  </si>
  <si>
    <t xml:space="preserve">TAKEDA </t>
  </si>
  <si>
    <t xml:space="preserve">CERT 59025 ADYNOVATE PVO LIOF P/INY FCO AMP X 500 
UI / 2 ML (FACTOR DE COAGULACION VIII RECOMBINANTE PEGILADO) 
</t>
  </si>
  <si>
    <t xml:space="preserve">CERT 53464 ADVATE PVO LIOF P/INY FCO AMP X 500 
UI / 2 ML (FACTOR VIII DE COAGULACION RECOMBINANTE)  
</t>
  </si>
  <si>
    <t>ADYNOVATE 500</t>
  </si>
  <si>
    <t xml:space="preserve">ADYNOVATE 500 500 UI liof.f.a. Lab, Takeda Argentina - Certificado 
N° 59025  </t>
  </si>
  <si>
    <t xml:space="preserve">FACTOR VIII 500 UI X 1 F/A FACTOR VIII TAKEDA 
ADVATE 53464  </t>
  </si>
  <si>
    <t>Renglón: 42, Código: 031201002.4, Descripción: FACTOR VIII HUMANO C/VON WILLEBRAND  Presentación:  1000 UL</t>
  </si>
  <si>
    <t>https://www.alfabeta.net/precio/immunate.html</t>
  </si>
  <si>
    <t>CERT 48291 IMMUNATE PVO LIOF P/INY FCO AMP X 1000 
UI $ 309.725,91</t>
  </si>
  <si>
    <t>FACTOR VIII + FACTOR VON WILLEBRAND 1000 UI X 1 
F/A IMMUNATE /TRAZ C/FRIO 48.291</t>
  </si>
  <si>
    <t>INFINITY</t>
  </si>
  <si>
    <t>FACTOR VIII + FACTOR VON WILLEBRAND 1000 UI X 1 
F/A INFINITY      53934</t>
  </si>
  <si>
    <t>WILATE INFINITY PHARMA</t>
  </si>
  <si>
    <t xml:space="preserve">FACTOR VIII HUMANO C/VON WILLEBRAND  1000 UL. MARCA INFINITY 
PHARMA. CERT 53934    </t>
  </si>
  <si>
    <t>HAEMATE P 1000 CSL BEHRING</t>
  </si>
  <si>
    <t>CERT 38806- FACTOR VIII  1000 UI HUMANO C/VON WILLEBRAND- 
PRESENTACION CAJA X 1</t>
  </si>
  <si>
    <t xml:space="preserve">HAEMATE P 1000 UI f.a.x 1+set adm. 38806   
</t>
  </si>
  <si>
    <t>BEHRING- HAEMATE P</t>
  </si>
  <si>
    <t xml:space="preserve">CERT ANMAT 38806  </t>
  </si>
  <si>
    <t>CERT 53934 WILATE PVO LIOF P/INY FCO AMP X 1000 
UI</t>
  </si>
  <si>
    <t>IMMUNATE 1000 UI liof.f.a.x 1</t>
  </si>
  <si>
    <t xml:space="preserve">IMMUNATE 1000 UI liof.f.a.x 1 Lab,Takeda Argentin - Certificado N° 
48291  </t>
  </si>
  <si>
    <t>Renglón: 43, Código: 031201002.5, Descripción: FACTOR VIII HUMANO C/VON WILLEBRAND  Presentación:  500 UL  Solicitado:  500UL</t>
  </si>
  <si>
    <t>CERT 48291 IMMUNATE PVO LIOF P/INY FCO AMP X 500 
UI</t>
  </si>
  <si>
    <t>IMMUNATE 500 UI liof.f.a.x 1</t>
  </si>
  <si>
    <t xml:space="preserve">IMMUNATE 500 UI liof.f.a.x 1 Lab, Takeda Argentina - Certificado 
N° 48291  </t>
  </si>
  <si>
    <t>FACTOR VIII + FACTOR VON WILLEBRAND 500 UI X 1 
F/A IMMUNATE /TRAZ C/FRIO 48.291</t>
  </si>
  <si>
    <t>FACTOR VIII + FACTOR VON WILLEBRAND 500 UI X 1 
F/A INFINITY      53934</t>
  </si>
  <si>
    <t xml:space="preserve">FACTOR VIII HUMANO C/VON WILLEBRAND  500 UI. MARCA WILATE 
INFINITY PHARMA. CERT 53934    </t>
  </si>
  <si>
    <t>HAEMATE P 500 CSL BEHRING</t>
  </si>
  <si>
    <t>CERT 38806- FACTOR VIII  500 UI HUMANO C/VON WILLEBRAND- 
PRESENTACION ENVASE X 1</t>
  </si>
  <si>
    <t>CERT 53934 WILATE PVO LIOF P/INY FCO AMP X 500 
UI</t>
  </si>
  <si>
    <t xml:space="preserve">FACTOR VIII+WILLEBRAND 500 UI HAEMATE P - BEHRING C:38806 [1] 
</t>
  </si>
  <si>
    <t>Renglón: 44, Código: 031201003.1, Descripción: FIBRINOGENO  Presentación:  X 1 G  Solicitado:  AMPOLLA</t>
  </si>
  <si>
    <t>https://www.alfabeta.net/precio/haemocomplettan-p.html</t>
  </si>
  <si>
    <t>FIBRINOGENO HUMANO 1 ML + EQ APLIC BERIPLAST P - 
BEHRING C:41932 [1]</t>
  </si>
  <si>
    <t>HAEMOCOMPLETTAN P- CSL BEHRING</t>
  </si>
  <si>
    <t>CERT 56825- FIBRINOGENO HUMANO 1 G POLVO PARA SOLUCIÓN PARA 
INFUSION Y/O INYECCION- PRESENTACION FCO X 1</t>
  </si>
  <si>
    <t>FIBRYGA INFINITY PHARMA</t>
  </si>
  <si>
    <t xml:space="preserve">FIBRINOGENO  X 1 G  AMPOLLA. MARCA INFINITY PHARMA. 
CERT 59852    </t>
  </si>
  <si>
    <t>HAEMOCOMPLETTAN CSL BEHRING</t>
  </si>
  <si>
    <t xml:space="preserve">FIBRINOGENO  X 1 G  AMPOLLA. MARCA CSL BEHRING. 
CERT 56825    </t>
  </si>
  <si>
    <t xml:space="preserve">HAEMOCOMPLETTAN P 1 g fco.a.x 1 56825  </t>
  </si>
  <si>
    <t>CERT 59852 FIBRYGA PVO LIOF P/SOL INY FCO AMP X 
1 G</t>
  </si>
  <si>
    <t xml:space="preserve">HAEMOCOMPLETTAN P 1 g f.a. </t>
  </si>
  <si>
    <t xml:space="preserve">HAEMOCOMPLETTAN P 1 g f.a.   - Lab, CSL 
Behring  - Certificado N° 56825  </t>
  </si>
  <si>
    <t xml:space="preserve">FACTOR I FIBRINOGENO 1 GR X 1 F/A FIBRYGA INFINITY 
/TRAZ C/FRIO 59.852  </t>
  </si>
  <si>
    <t>Renglón: 45, Código: 031080020.1, Descripción: FINGOLIMOD 0,5 MG  Presentación:  COMPRIMIDOS  Solicitado:  UNIDAD</t>
  </si>
  <si>
    <t>https://www.alfabeta.net/precio/dropton.html</t>
  </si>
  <si>
    <t>DROPTON 0.5 mg comp</t>
  </si>
  <si>
    <t xml:space="preserve">DROPTON 0.5 mg comp - Lab, Richmond - Certificado N° 
58096  </t>
  </si>
  <si>
    <t xml:space="preserve">FINGLID 0.5   TEVA </t>
  </si>
  <si>
    <t>CERT 56998-  FINGOLIMOD 0,5 MG ADMINISTRACION ORAL- PRESENTACION CAJA 
X 28</t>
  </si>
  <si>
    <t>Raffo</t>
  </si>
  <si>
    <t xml:space="preserve">LEBRINA 0.5 mg caps.duras x 28 57773  </t>
  </si>
  <si>
    <t xml:space="preserve">TEVA </t>
  </si>
  <si>
    <t xml:space="preserve">CERT 56998 FINGLID 0,5 MG CAPSULA DURA - VTO 05/2025 
</t>
  </si>
  <si>
    <t xml:space="preserve">GLADIER 0.5 ECZANE </t>
  </si>
  <si>
    <t>CERT 58361 FINGOLIMOD 0,5 MG ADMINISTRACION ORAL- PRESENTACION CAJA X 
28</t>
  </si>
  <si>
    <t>ECZANE- GLADIER</t>
  </si>
  <si>
    <t xml:space="preserve">CERT ANMAT 58361  </t>
  </si>
  <si>
    <t>GLADIER ECZANE</t>
  </si>
  <si>
    <t xml:space="preserve">FINGOLIMOD 0,5 MG  COMPRIMIDOS  UNIDAD. MARCA ECZANE. CERT 
58361    </t>
  </si>
  <si>
    <t xml:space="preserve">PRESENTACION CAJA POR 28 UNIDADES  </t>
  </si>
  <si>
    <t>ECZANE</t>
  </si>
  <si>
    <t>FINGOLIMOD 0.5 MG CAPS DURAS GLADIER ECZANE /TRAZ 58361</t>
  </si>
  <si>
    <t>BIOSIDUS</t>
  </si>
  <si>
    <t>FINGOLIMOD 0.5 MG X 28 CAPS BIOMONAR BIOSIDUS /TRAZ  
    58687</t>
  </si>
  <si>
    <t>FINGOLIMOD 0.5 MG CAPS GLADIER ECZANE C 58361 [28]</t>
  </si>
  <si>
    <t>FIBRONEURINA 0.5 mg cáps.x 28 , CERT ANMAT: 57317</t>
  </si>
  <si>
    <t>SYNTHON BAGO - FIBRONEURINA</t>
  </si>
  <si>
    <t xml:space="preserve">CERT ANMAT 57317  </t>
  </si>
  <si>
    <t>EMULIMOD</t>
  </si>
  <si>
    <t xml:space="preserve">FINGOLIMOD 0,5 MG ADMINISTRACION ORAL X 28 CMPR. NP FRACCIONBLES 
 MARCA: EMULIMOD  LABORATORIO: VARIFARMA  CERT. ANAMT: 57698 
 </t>
  </si>
  <si>
    <t>CERT: 57317</t>
  </si>
  <si>
    <t>MODINA 0,5 MG CAPSULA - RONTAG</t>
  </si>
  <si>
    <t>CERT 57620  (PRESENTACIÓN CAJA X 28 CAPSULAS)</t>
  </si>
  <si>
    <t xml:space="preserve">RONTAG </t>
  </si>
  <si>
    <t>CERT 57620 MODINA 0,5 MG CAPSULA DURA</t>
  </si>
  <si>
    <t>ASPEN- FLIMOR</t>
  </si>
  <si>
    <t xml:space="preserve">CERT ANMAT 58944  </t>
  </si>
  <si>
    <t>CERT 56260 GILENYA 0,5 MG CAPSULA DURA</t>
  </si>
  <si>
    <t>NOVARTIS- GILENYA</t>
  </si>
  <si>
    <t xml:space="preserve">CERT ANMAT 56260  </t>
  </si>
  <si>
    <t>Renglón: 46, Código: 031077003.1, Descripción: FOSFOMICINA  Presentación:  X 1 G  Solicitado:  AMPOLLA</t>
  </si>
  <si>
    <t>https://ar.kairosweb.com/precio/producto-fosfomicina-luar-21740/</t>
  </si>
  <si>
    <t>QUIMICA LUAR- FOSFOMICINA LUAR</t>
  </si>
  <si>
    <t xml:space="preserve">CERT ANMAT 54263  </t>
  </si>
  <si>
    <t>QUIMICA LUAR</t>
  </si>
  <si>
    <t>FOSFOMICINA SODICA 1GR F/A QUIMICA LUAR (H-1-100) 54.263</t>
  </si>
  <si>
    <t xml:space="preserve">CERT 54263 FOSFOMICINA LUAR 1 G INY FCO AMP  
</t>
  </si>
  <si>
    <t>CERT: 54263</t>
  </si>
  <si>
    <t xml:space="preserve">FOSFOMICINA LUAR 1 g IV iny.f.a.caja </t>
  </si>
  <si>
    <t xml:space="preserve">FOSFOMICINA LUAR 1 g IV iny.f.a.caja   - Lab, 
Quimica Luar - Certificado N° 54263  </t>
  </si>
  <si>
    <t>FOSFOMICINA 1 GR. FCO. AMP. QUIMICA LUAR C:54263 [100]</t>
  </si>
  <si>
    <t>Renglón: 47, Código: 031070003.2, Descripción: GANCICLOVIR  Presentación:  X 500 MG  Solicitado:  FCO. AMPOLLA</t>
  </si>
  <si>
    <t>https://www.alfabeta.net/precio/ganciclovir-richet.html</t>
  </si>
  <si>
    <t>RICHET- GANCICLOVIR RICHET</t>
  </si>
  <si>
    <t xml:space="preserve">CERT ANMAT 48959  </t>
  </si>
  <si>
    <t xml:space="preserve">RICHET </t>
  </si>
  <si>
    <t>CERT 48.959</t>
  </si>
  <si>
    <t>CERT 48959 GANCICLOVIR RICHET PVO LIOF P/INY FCO AMP X 
500 MG</t>
  </si>
  <si>
    <t>CERT: 48959</t>
  </si>
  <si>
    <t>GANCICLOVIR RICHET</t>
  </si>
  <si>
    <t>GANCICLOVIR 500 MG F.A   LABORATORIO: RICHET  CERT. 
ANMAT 48959</t>
  </si>
  <si>
    <t xml:space="preserve">GANCICLOVIR : X 500 MG  FCO. AMPOLLA. MARCA RICHET. 
CERT 48959  </t>
  </si>
  <si>
    <t>GANCICLOVIR F/A 500 MG RICHET (H -25)  48.959</t>
  </si>
  <si>
    <t xml:space="preserve">GANCICLOVIR 500 MG FCO AMP. RICHET C: 48.959  [25] 
</t>
  </si>
  <si>
    <t>GANCICLOVIR RICHET IV 500 mg f.a.</t>
  </si>
  <si>
    <t xml:space="preserve">GANCICLOVIR RICHET IV 500 mg f.a.  - Lab, Richet 
- Certificado N° 48959  </t>
  </si>
  <si>
    <t>Renglón: 48, Código: 031080011.1, Descripción: GLATIRAMER. ACETATO 20mg/ml JERINGA PRELLENA  Presentación:  JERINGA PRELL  Solicitado:  UNIDAD</t>
  </si>
  <si>
    <t>https://www.alfabeta.net/precio/copaxone.html</t>
  </si>
  <si>
    <t xml:space="preserve">COPAXONE 20 MG TEVA </t>
  </si>
  <si>
    <t>CERT 46282- GLATIRAMER 20 MG/ ML SOLUCION INYECTABLE- CAJA CERRADAX 
28 JERINGAS PRELLENAS- EL VALOR OFERTADO CORRESPONDE  1 JERINGA, 
TAL COMO DE SOLICITA</t>
  </si>
  <si>
    <t>COPAXONE jga.prell.</t>
  </si>
  <si>
    <t xml:space="preserve">COPAXONE jga.prell.  - Lab, Teva Argentina - Certificado N° 
46282  </t>
  </si>
  <si>
    <t>CERT 46282 COPAXONE 20 MG/ML SOL INY JER PRELL X 
1 ML</t>
  </si>
  <si>
    <t>IVAX- COPAXONE</t>
  </si>
  <si>
    <t xml:space="preserve">CERT ANMAT 46282  </t>
  </si>
  <si>
    <t>TEVA</t>
  </si>
  <si>
    <t>ACETATO DE GLATIRAMER 20 MG/ML  JGA PRELL COPAXONE TEVA 
C/FRIO /TRAZ 46.282</t>
  </si>
  <si>
    <t>ACETATO DE GLATIRAMER 20 MG/ML X 28 JGA PRELL ESCADRA 
RAFFO C/FRIO /TRAZ      56790</t>
  </si>
  <si>
    <t>Renglón: 49, Código: 031080033.1, Descripción: GOLIMUMAB 50 MG/0,5ML  Presentación:  JER.PRELLENA  Solicitado:  UNIDAD</t>
  </si>
  <si>
    <t>https://ar.kairosweb.com/precio/producto-simponi-23051/</t>
  </si>
  <si>
    <t>GOLIMUMAB 50 MG X 1 VIAL SIMPONI IV JANSSEN /TRAZ 
C/FRIO 58256</t>
  </si>
  <si>
    <t>SIMPONI- JANSSEN CILAG</t>
  </si>
  <si>
    <t>CERT 55910-GOLIMUMAB 50 MG (100 MG/ML) SOLUCION INYECTABLE- PRESENTACION ENVASE 
X 1 AUTOINYECTOR SNARTJECT</t>
  </si>
  <si>
    <t>SIMPONI 50 mg autoiny.</t>
  </si>
  <si>
    <t xml:space="preserve">SIMPONI 50 mg autoiny.  - Lab, Janssen-Cilag - Certificado 
N° 55910  </t>
  </si>
  <si>
    <t>simponi</t>
  </si>
  <si>
    <t>Nº de Certificado: 55910  Laboratorio: JANSSEN CILAG FARMACEUTICA SOCIEDAD 
ANONIMA  Nombre Comercial: SIMPONI Envases Secundarios:  Isologos:  
Nombre Genérico: GOLIMUMAB  Forma Farmacéutica: SOLUCION INYECTABLE</t>
  </si>
  <si>
    <t xml:space="preserve">CERT 55910 SIMPONI 50 MG / 0.5 ML JER PRELL 
</t>
  </si>
  <si>
    <t>JANSSEN CILAG- SIMPONI</t>
  </si>
  <si>
    <t xml:space="preserve">CERT ANMAT 55910  </t>
  </si>
  <si>
    <t>Renglón: 50, Código: 031080016.1, Descripción: INFLIXIMAB 100 MG  Presentación:  FCO.AMP.  Solicitado:  FCO.AMP</t>
  </si>
  <si>
    <t>https://www.alfabeta.net/precio/ixifi.html</t>
  </si>
  <si>
    <t xml:space="preserve">IXIFI 100 mg f.a.x 1 59192  </t>
  </si>
  <si>
    <t>IXIFI</t>
  </si>
  <si>
    <t xml:space="preserve">INFLIXIMAB 100 MG F.A X 1  MARCA: IXIFI  
LABORATORIO: PFIZER  CERT. ANMAT: 59192  </t>
  </si>
  <si>
    <t>AVSOLA 100 mg f.a.x 1</t>
  </si>
  <si>
    <t xml:space="preserve">AVSOLA 100 mg f.a.x 1 - Lab, Amgen - Certificado 
N° 59278  </t>
  </si>
  <si>
    <t>AVSOLA- AMGEN</t>
  </si>
  <si>
    <t>CERT 59278-  INFLIXIMAB 100 MG POLVO PARA SOLUCIÓN INYECTABLE- 
PRESENTACION CAJA X 1</t>
  </si>
  <si>
    <t>AVSOLA AMGEN</t>
  </si>
  <si>
    <t xml:space="preserve">INFLIXIMAB 100 MG  FCO.AMP.  FCO.AMP. MARCA AMGEN. CERT 
59278    </t>
  </si>
  <si>
    <t>AMGEN- AVSOLA</t>
  </si>
  <si>
    <t xml:space="preserve">CERT ANMAT 59278  </t>
  </si>
  <si>
    <t xml:space="preserve">AVSOLA </t>
  </si>
  <si>
    <t xml:space="preserve">INFLIXIMAB 100 MG f.a. X 1  CERTIFICADO ANMAT 59278 
</t>
  </si>
  <si>
    <t>INFLIXIMAB 100 MG X 1 F/A AVSOLA AMGEN /TRAZ C/FRIO 
59278</t>
  </si>
  <si>
    <t xml:space="preserve">PFIZER </t>
  </si>
  <si>
    <t>CERT 59192 IXIFI PVO LIOF P/INY FCO AMP X 100 
MG</t>
  </si>
  <si>
    <t>REMIDACE - JANSSEN CILAG</t>
  </si>
  <si>
    <t>CERT 47946- INFLIXIMAB 100 MG POLVO PARA SOLUCIÓN INYECTABLE-</t>
  </si>
  <si>
    <t xml:space="preserve">JANSSEN </t>
  </si>
  <si>
    <t>CERT 47946 REMICADE PVO LIOF P/INY FCO AMP X 100 
MG</t>
  </si>
  <si>
    <t>Renglón: 51, Código: 031150011.3, Descripción: INMUNOGLOBULINA HUMANA 2,5 GRAMOS  Presentación:  FCO. AMPOLLA  Solicitado:  UNIDAD</t>
  </si>
  <si>
    <t>https://ar.kairosweb.com/precio/producto-inmunoglobulina-g-endovenosa-unc-9027/</t>
  </si>
  <si>
    <t>UNC- INMUNOGLOBULINA G ENDOVENOSA UNC</t>
  </si>
  <si>
    <t xml:space="preserve">CERT ANMAT 44326  </t>
  </si>
  <si>
    <t>INMUNOGLOBULINA G HEMODERIVADOS 2.5 GR</t>
  </si>
  <si>
    <t>CERT 44326  INMUNOGLOBULINA HUMANA NORMAL 2,5 G (50 MG/ML) 
SOLUCION INYECTABLE  FRASCO X 1</t>
  </si>
  <si>
    <t xml:space="preserve">INMUNOGLOBULINA 2.5 GR X 50 ML UNC TRAZ C/FRIO 44.326 
</t>
  </si>
  <si>
    <t>Renglón: 52, Código: 031150011.4, Descripción: INMUNOGLOBULINA HUMANA 5 GRAMOS  Presentación:  FCO. AMPOLLA  Solicitado:  UNIDAD</t>
  </si>
  <si>
    <t>INMUNOGLOBULINA G HEMODERIVADOS 5 GR</t>
  </si>
  <si>
    <t xml:space="preserve">CERT 44326 INMUNOGLOBULINA HUMANA NORMAL 5 G (50 MG/ML) SOLUCION 
INYECTABLE  PRESENTACION&lt;: FRASCO X 100 ML </t>
  </si>
  <si>
    <t>INMUNOGLOBULINA 5.000 MG ENDOV X 100ML (5 GR) CIELDOM TUTEUR 
TRAZ - C/FRIO 58068</t>
  </si>
  <si>
    <t>INMUNOGLOBULINA 5.000 MG ENDOV (5 GR) X 100ML OCTAGAM INFINITY 
FARMA /TRAZ C/FRIO      47536</t>
  </si>
  <si>
    <t>CERT 54063 KIOVIG 5 G/50 ML SOL INY FCO</t>
  </si>
  <si>
    <t xml:space="preserve">KIOVIG 5 g f.a.x 1 x 50 ml </t>
  </si>
  <si>
    <t xml:space="preserve">KIOVIG 5 g f.a.x 1 x 50 ml - Lab.Takeda 
Argentina - Certificado N° 54063  </t>
  </si>
  <si>
    <t xml:space="preserve">PRIVIGEN 5 g f.a.x 1 x 50 ml 56480  
</t>
  </si>
  <si>
    <t>PRIVIGEN CSL BEHRING</t>
  </si>
  <si>
    <t>CERT 56480  INMUNOGLOBULINA HUMANA NORMAL 5 G (50 MG/ML) 
SOLUCION INYECTABLE- FRASCO X 50ML</t>
  </si>
  <si>
    <t xml:space="preserve">inmunoglobulina unc </t>
  </si>
  <si>
    <t>Nº de Certificado: 44326  Laboratorio: UNIVERSIDAD NACIONAL DE CORDOBA 
 Nombre Comercial: INMUNOGLOBULINA G ENDOVENOSA UNC Envases Secundarios:  
Isologos:  Nombre Genérico: INMUNOGLOBULINA G  Forma Farmacéutica: SOLUCION 
INYECTABLE ENDOVENOSA</t>
  </si>
  <si>
    <t>CERT 50633 "IG VENA SOL INY FCO AMP X 5 
G / 100 ML "</t>
  </si>
  <si>
    <t>PRIVIGEN</t>
  </si>
  <si>
    <t>GAMMAGLOBULINA POLIV E.V. 5000 MG PRIVIGEN CSL BEHRING C: 56480 
[1]</t>
  </si>
  <si>
    <t>IG VENA BIOFACTOR</t>
  </si>
  <si>
    <t xml:space="preserve">INMUNOGLOBULINA HUMANA 5 GRAMOS  FCO. AMPOLLA  UNIDAD. MARCA 
BIOFACTOR. CERT 50633    </t>
  </si>
  <si>
    <t>privigen</t>
  </si>
  <si>
    <t>Nº de Certificado: 56480  Laboratorio: CSL BEHRING S A 
 Nombre Comercial: PRIVIGEN Envases Secundarios:  Isologos:  Nombre 
Genérico: INMUNOGLOBULINA G  Forma Farmacéutica: SOLUCION PARA INFUSION</t>
  </si>
  <si>
    <t>CERT 50.633</t>
  </si>
  <si>
    <t>Renglón: 53, Código: 031150011.5, Descripción: INMUNOGLOBULINA HUMANA 10 GRAMOS  Presentación:  FCO. AMPOLLA  Solicitado:  UNIDAD</t>
  </si>
  <si>
    <t>INMUNOGLOBULINA G HEMODERIVADOS 10 GR</t>
  </si>
  <si>
    <t xml:space="preserve">CERT 44326-INMUNOGLOBULINA HUMANA NORMAL 10 G (50 MG/ML) SOLUCION INYECTABLE- 
FRASCO X 200 ML </t>
  </si>
  <si>
    <t>INMUNOGLOBULINA 10.000 MG ENDOV X 100ML (10 GR) EUGAMMA TUTEUR 
TRAZ - C/FRIO -25° 59567</t>
  </si>
  <si>
    <t>INMUNOGLOBULINA 10.000 MG ENDOV (5 GR) X 100ML OCTAGAM INFINITY 
FARMA /TRAZ C/FRIO      47536</t>
  </si>
  <si>
    <t>54063 KIOVIG 10 G/100 ML SOL INY FCO</t>
  </si>
  <si>
    <t>KIOVIG  10 g f.a.x 1 x 100 ml</t>
  </si>
  <si>
    <t xml:space="preserve">KIOVIG  10 g f.a.x 1 x 100 ml - 
Lab,Takeda Argentina - Certificado N° 54063  </t>
  </si>
  <si>
    <t xml:space="preserve">PRIVIGEN 10 g f.a.x 1 x 100 ml 56480  
</t>
  </si>
  <si>
    <t xml:space="preserve">CERT 56480- INMUNOGLOBULINA HUMANA NORMAL 10 G (50 MG/ML) SOLUCION 
INYECTABLE- FRASCOX 100 ML </t>
  </si>
  <si>
    <t>CERT 50633 IG VENA SOL INY FCO AMP X 10 
G/ 200 ML</t>
  </si>
  <si>
    <t xml:space="preserve">GAMMAGLOBULINA POLIV. E.V. 10000 MG PRIVIGEN CSL BEHRING C:56480 [1] 
</t>
  </si>
  <si>
    <t xml:space="preserve">INMUNOGLOBULINA HUMANA 10 GRAMOS  FCO. AMPOLLA  UNIDAD. MARCA 
BIOFACTOR. CERT 50633    </t>
  </si>
  <si>
    <t>Renglón: 54, Código: 031080005.4, Descripción: INTERFERON BETA -1A 12.000.000 UI (44 MCG)  SOLUCION INYECTABLE  Presentación:  JERINGA 0,5ML  Solicitado:  UNIDAD</t>
  </si>
  <si>
    <t>https://ar.kairosweb.com/precio/producto-rebif-nf-20044/</t>
  </si>
  <si>
    <t>REBIF NF 44 MCG</t>
  </si>
  <si>
    <t xml:space="preserve">INTERFERON BETA -1A 12.000.000 UI X 12 JERINGAS NO FRACCIONABLES 
 MARCA: REBIF  LABORATORIO: SERNO  CERT. ANMAT: 54701 
 </t>
  </si>
  <si>
    <t>SYNTHON BAGO-GEMABIOTECH - INMUNOMAS NF 44</t>
  </si>
  <si>
    <t xml:space="preserve">CERT ANMAT 57361  </t>
  </si>
  <si>
    <t xml:space="preserve">INMUNOMAS NF 44 mcg jga.pre.x 12 57361  </t>
  </si>
  <si>
    <t>INMUNOMAS NF 44 mcg jga.prell.</t>
  </si>
  <si>
    <t xml:space="preserve">INMUNOMAS NF 44 mcg jga.prell. - Lab,Synthon Bago - Certificado 
N° 57361  </t>
  </si>
  <si>
    <t xml:space="preserve">BLASTOFERON  44 MCG BIOSIDUS </t>
  </si>
  <si>
    <t xml:space="preserve">CERT 51431- INTERFERON BETA -1A 12.000.000 UI (44 MCG) SOLUCION 
INYECTABLE CAJA X 12 JER PRELLENAS  -EL VALOR COTIZADO 
CORRESPONDE A 1 JERINGA, TAL COMO SE SOLICITA </t>
  </si>
  <si>
    <t>INTERFERON BETA 1A 12M UI /44 MCGR 0.5 ML  
JER PRELL BLASTOFERON BIOSIDUS - TRAZ C/FRIO 51431</t>
  </si>
  <si>
    <t xml:space="preserve">MERCK SERONO </t>
  </si>
  <si>
    <t xml:space="preserve">CERT 54701 REBIF NF SOL INY JER PRELL X 44 
MCG / 0.5 ML </t>
  </si>
  <si>
    <t>MERCK- REBIF NF</t>
  </si>
  <si>
    <t xml:space="preserve">CERT ANMAT 54701  </t>
  </si>
  <si>
    <t>INTERFERON BETA 1A RECOMB. 44 MCG JER PRELL X 0,5 
ML BLASTOFERON (BIOSIDUS) C:51431 [12]</t>
  </si>
  <si>
    <t xml:space="preserve">BIOSIDUS </t>
  </si>
  <si>
    <t xml:space="preserve">CERT 51431 BLASTOFERON 44 MCG SOL INY JER PRELL X 
0.5 ML </t>
  </si>
  <si>
    <t>Renglón: 55, Código: 031078022.1, Descripción: ISAVUCONAZOL  Presentación:  X 200 MG  Solicitado:  FCO. AMPOLLA</t>
  </si>
  <si>
    <t>https://ar.kairosweb.com/precio/producto-cresemba-30841/</t>
  </si>
  <si>
    <t xml:space="preserve">CRESEMBA </t>
  </si>
  <si>
    <t>CERT 58804-ISAVUCONAZOL 200 MG POLVO PARA SOLUCIÓN INYECTABLE</t>
  </si>
  <si>
    <t xml:space="preserve">CRESEMBA 200 MG FCO AMP - LABORATORIO LKM S.A.  
</t>
  </si>
  <si>
    <t xml:space="preserve">CERT 58804  (PRESENTACIÓN POR UNIDAD)   </t>
  </si>
  <si>
    <t>CRESEMBA 200 mg f.a.</t>
  </si>
  <si>
    <t>CRESEMBA 200 mg f.a.  - Lab, Biotoscana  - 
Certificado N° 58804</t>
  </si>
  <si>
    <t>LKM-BIOTOSCANA- CRESEMBA</t>
  </si>
  <si>
    <t xml:space="preserve">CERT ANMAT 58804  </t>
  </si>
  <si>
    <t xml:space="preserve">BIOTOSCANA </t>
  </si>
  <si>
    <t>CERT 58804 CRESEMBA PVO P/CONCENTRADO P/SOL P/INFUSION FCO AMP x 
200 MG</t>
  </si>
  <si>
    <t>CRESEMBA BIOTOSCANA</t>
  </si>
  <si>
    <t xml:space="preserve">ISAVUCONAZOL  X 200 MG  FCO. AMPOLLA. MARCA BIOTOSCANA. 
CERT 58804    </t>
  </si>
  <si>
    <t>CRESEMBA 200 mg polvo iny.</t>
  </si>
  <si>
    <t xml:space="preserve">CRESEMBA 200 mg polvo iny.  isavuconazol  BIOTOSCANA FARMA 
S.A.  Certf Anmat N° 58804  </t>
  </si>
  <si>
    <t>CRESEMBA</t>
  </si>
  <si>
    <t xml:space="preserve">ISAVUCONAZOL 200 MG FRASCO AMPOLLA X 1   MARCA: 
CRESEMBA  LABORATORIO: LKM  CERT. ANMAT: 58804   
</t>
  </si>
  <si>
    <t>ISAVUCONAZOL 200 MG X 1 F/A CRESEMBA BIOTOSCANA /TRAZ  
58804</t>
  </si>
  <si>
    <t>BIOTOSCANA</t>
  </si>
  <si>
    <t>Renglón: 56, Código: 031078022.2, Descripción: ISAVUCONAZOL 100 MG  Presentación:  CAPSULA  Solicitado:  UNIDAD</t>
  </si>
  <si>
    <t>https://ar.kairosweb.com/precio/producto-cresemba-27685/</t>
  </si>
  <si>
    <t>CRESEMBA CAPS BIOSTOSCANA</t>
  </si>
  <si>
    <t xml:space="preserve">CERT 58804-ISAVUCONAZOL 100 MG PARA ADMINISTRACIÓN ORAL- PRESENTACION CAJA CERRADA 
X 14 CAPS - PRODUCTO TRAZADO </t>
  </si>
  <si>
    <t>CRESEMBA 100 mg caps.</t>
  </si>
  <si>
    <t xml:space="preserve">CRESEMBA 100 mg caps. - Lab, LKM - Certificado N° 
  </t>
  </si>
  <si>
    <t xml:space="preserve">CRESEMBA 100 MG CAPSULA - LABORATORIO LKM S.A. </t>
  </si>
  <si>
    <t xml:space="preserve">CERT 58804  (PRESENTACIÓN CAJA X 14 CAPSULAS)   
</t>
  </si>
  <si>
    <t>CERT 58804 CRESEMBA 100 MG CAPSULA DURA</t>
  </si>
  <si>
    <t xml:space="preserve">ISAVUCONAZOL 100 MG  CAPSULA  UNIDAD. MARCA BIOTOSCANA. CERT 
58804    </t>
  </si>
  <si>
    <t xml:space="preserve">ISAVUCONAZOL 100 MG CAPS. X 14 NO FRACCIONABLES  MARCA: 
CRESEMBA  LABORATORIO: LKM  CERT. ANMAT: 58804   
</t>
  </si>
  <si>
    <t xml:space="preserve">ISAVUCONAZOL 100 MG  CAPS CRESEMBA BIOTOSCANA /TRAZ  58804 
</t>
  </si>
  <si>
    <t xml:space="preserve">PRESENTACION CAJA POR 14 UNIDADES  </t>
  </si>
  <si>
    <t>Renglón: 57, Código: 031100019.1, Descripción: LEVOSIMENDAN 2.5 MG/ML  Presentación:  AMPOLLA  Solicitado:  UNIDAD</t>
  </si>
  <si>
    <t>https://ar.kairosweb.com/precio/producto-levosimendan-richet-18856/</t>
  </si>
  <si>
    <t>CERT 53.674</t>
  </si>
  <si>
    <t>RICHET- LEVOSIMENDAN RICHET</t>
  </si>
  <si>
    <t xml:space="preserve">CERT ANMAT 53674  </t>
  </si>
  <si>
    <t xml:space="preserve">CERT 53674 LEVOSIMENDAN RICHET LIOF FCO AMP X 12.5 MG 
</t>
  </si>
  <si>
    <t>CERT: 53674</t>
  </si>
  <si>
    <t xml:space="preserve">LEVOSIMENDAN 2.5 MG/ML  AMPOLLA  UNIDAD. MARCA RICHET. CERT 
53674    </t>
  </si>
  <si>
    <t>Richet</t>
  </si>
  <si>
    <t xml:space="preserve">LEVOSIMENDAN RICHET LIOFILIZADO 2.5 mg/ml iny.f.a.x 5 ml 53674  
</t>
  </si>
  <si>
    <t>LEVOSIMENDAN 12.5 MG X 5 ML F/A RICHET - TRAZ 
- T/A 53.674</t>
  </si>
  <si>
    <t>LEVOSIMENDAN RICHET</t>
  </si>
  <si>
    <t>LEVOSIMENDAN 12,5 MG F.A X 1  LABORATORIO: RICHET  
CERT. ANMAT: 53674</t>
  </si>
  <si>
    <t>LEVOSIMENDAN 2.5 MG/ML FCO.AMP. X 5 ML RICHET C:53674  
[1]</t>
  </si>
  <si>
    <t>LEVOSIMENDAN RICHET LIOFILIZADO 2.5 mg/ml iny..x 5 ml</t>
  </si>
  <si>
    <t xml:space="preserve">LEVOSIMENDAN RICHET LIOFILIZADO 2.5 mg/ml iny..x 5 ml - Labo, 
Richet - Certificado N° 53674   </t>
  </si>
  <si>
    <t>Renglón: 58, Código: 031079001.1, Descripción: LINEZOLID X 600MG (2MG/ML)  Presentación:  BOLSA 300ML  Solicitado:  UNIDAD</t>
  </si>
  <si>
    <t>https://ar.kairosweb.com/precio/producto-linezolid-richet-16424/</t>
  </si>
  <si>
    <t>RICHET- LINEZOLID RICHET</t>
  </si>
  <si>
    <t xml:space="preserve">CERT ANMAT 51660  </t>
  </si>
  <si>
    <t>CERT 51.660</t>
  </si>
  <si>
    <t>CERT 51660 LINEZOLID RICHET 600 MG SOL INY BOLSA X 
300 ML</t>
  </si>
  <si>
    <t>LINEZOLID 600 MG SACHET RICHET TRAZ 51660</t>
  </si>
  <si>
    <t>CERT: 51660</t>
  </si>
  <si>
    <t xml:space="preserve">LINEZOLID X 600MG (2MG/ML)  BOLSA 300ML  UNIDAD. MARCA 
RICHET. CERT 51660    </t>
  </si>
  <si>
    <t xml:space="preserve">TRAZABILIDAD POR MULTIPLOS DE 10 UNIDADES  </t>
  </si>
  <si>
    <t xml:space="preserve">ZYVOX PFIZER </t>
  </si>
  <si>
    <t xml:space="preserve">CERT 49146- LINEZOLID 600 MG (2 MG/ML) SOLUCION INYECTABLE- PRESENTACION 
ENVASE POR 10 VOLSAS DE ADMINISTRACION IV </t>
  </si>
  <si>
    <t>ZYVOX IV 600 mg bolsas 300ml</t>
  </si>
  <si>
    <t xml:space="preserve">ZYVOX IV 600 mg bolsas 300ml - Lab,Pfizer - Certificado 
N° 49146  </t>
  </si>
  <si>
    <t xml:space="preserve">CERT 49146 ZYVOX 2 MG / 1 ML SOL INY 
BOLSAX 300 ML  </t>
  </si>
  <si>
    <t xml:space="preserve">LINEZOLID 600 MG BOLSA INY. 2MG/ML RICHET C: 51660 [10] 
</t>
  </si>
  <si>
    <t>Renglón: 59, Código: 031079001.2, Descripción: LINEZOLID 600 MG  V.O  Presentación:  COMPRIMIDOS</t>
  </si>
  <si>
    <t>LINEZOLID RICHET 600 mg comp.</t>
  </si>
  <si>
    <t xml:space="preserve">LINEZOLID RICHET 600 mg comp.  - Lab, Richet  
- Certificado N° 51660  </t>
  </si>
  <si>
    <t>CERT 51660 "LINEZOLID RICHET 600 MG COMPRIMIDO RECUBIERTO " $ 
3.899,05</t>
  </si>
  <si>
    <t xml:space="preserve">LINEZOLID 600 MG V.O  COMPRIMIDOS. MARCA RICHET. CERT 51660 
   </t>
  </si>
  <si>
    <t xml:space="preserve">LINEZOLID 600 MG COMP LINEZOLID - TRAZ RICHET T/A 51.660 
</t>
  </si>
  <si>
    <t>LINEZOLID 600 MG COMP. RICHET C: 51660 [10]</t>
  </si>
  <si>
    <t>CERT 49146 "ZYVOX 600 MG COMPRIMIDO RECUBIERTO"</t>
  </si>
  <si>
    <t>ZYVOX 600 MG COMP PFIZER</t>
  </si>
  <si>
    <t xml:space="preserve">CERT 49146- LINEZOLID 600 MG ADMINISTRACIÓN ORAL- PRESENTACION : ENVASE 
CERRADO POR 10 COMP </t>
  </si>
  <si>
    <t>Renglón: 60, Código: 031120023.1, Descripción: OMALIZUMAB 150 MG  Presentación:  FRASCO AMPOLL  Solicitado:  UNIDAD</t>
  </si>
  <si>
    <t>https://ar.kairosweb.com/precio/producto-xolair-17646/</t>
  </si>
  <si>
    <t>XOLAIR 150 mg/ml jga.prell.</t>
  </si>
  <si>
    <t xml:space="preserve">XOLAIR 150 mg/ml jga.prell. - Lab,Bago - CERTIFICADO N° 52539 
 </t>
  </si>
  <si>
    <t xml:space="preserve">XOLAIR 150 MG BAGO </t>
  </si>
  <si>
    <t xml:space="preserve">CERT 52539- OMALIZUMAB 150 MG POLVO PARA SOLUCION INYECTABLE- PRESENTACION: 
ENV X 1 FCO AMP </t>
  </si>
  <si>
    <t>BAGO -NOVARTIS (JERINGA PRELLENADA) XOLAIR</t>
  </si>
  <si>
    <t xml:space="preserve">CERT ANMAT 52539  </t>
  </si>
  <si>
    <t xml:space="preserve">BAGO </t>
  </si>
  <si>
    <t>CERT 52539 XOLAIR PVO LIOF P/INY FCO AMP X 150 
MG - PRODUCTO PRONTO A DISCONTINUAR, QUEDAN ÚNICAMENTE 50 UNIDADES 
EN STOCK</t>
  </si>
  <si>
    <t>OMALIZUMAB 150 MG X 1 JGA PRELL XOLAIR BAGO C/FRIO 
/TRAZ 52539</t>
  </si>
  <si>
    <t>Renglón: 61, Código: 031080029.1, Descripción: PIRFENIDONA 200 MG  Presentación:  COMPRIMIDO  Solicitado:  UNIDAD</t>
  </si>
  <si>
    <t>https://ar.kairosweb.com/precio/producto-pirfemax-27637/</t>
  </si>
  <si>
    <t xml:space="preserve">FINADIET </t>
  </si>
  <si>
    <t>CET 58852 PIRFEMAX 200 MG COMPRIMIDO RECUBIERTO</t>
  </si>
  <si>
    <t>PIRFEMAX 200 MG COMP REC - FINADIET S.A.</t>
  </si>
  <si>
    <t xml:space="preserve">CERT 58852  (PRESENTACIÓN CAJA X 360 COMPRIMIDOS) (SE ADJUNTA 
CARTA PDF PIRFENIDONA)   </t>
  </si>
  <si>
    <t>FIBRIDONER 200 MG LKM</t>
  </si>
  <si>
    <t xml:space="preserve">CERT 56695- PIRFENIDONA 200 MG ADMINISTRACION ORAL- PRESENTACION: CAJA CERRADA 
X 360 COMP - SE ADJUNTA NOTA POR PROVISION DE 
PANTALLA SOLAR </t>
  </si>
  <si>
    <t>CERT 56695 FIBRIDONER 200 MG COMPRIMIDO RECUBIERTO</t>
  </si>
  <si>
    <t>FIBRIDONER</t>
  </si>
  <si>
    <t xml:space="preserve">FIBRIDONER 200 mg comp. - Lab, LKM  - Certificado 
N° 56695  </t>
  </si>
  <si>
    <t>FIBRIDONER 200 MG COMP REC - LABORATORIO LKM S.A.</t>
  </si>
  <si>
    <t>CERT 56695 (PRESENTACIÓN CAJA X 360 COMPRIMIDOS) (NO INCLUYE LA 
PROVISIÓN DE PROTECTOR SOLAR)</t>
  </si>
  <si>
    <t>FIBRIDONER LKM</t>
  </si>
  <si>
    <t xml:space="preserve">PIRFENIDONA 200 MG  COMPRIMIDO  UNIDAD. MARCA LKM. CERT 
56695    </t>
  </si>
  <si>
    <t>PIRFEMAX 200 MG FINADIET</t>
  </si>
  <si>
    <t xml:space="preserve">CERT 58852-PIRFENIDONA 200 MG ADMINISTRACION ORAL- PRESENTACION : CAJA  
CERRADA X 360 COMP.-SE ADJUNTA NOTA POR PROVISION DE PROTECTOR 
SOLAR Y OXIMETROS </t>
  </si>
  <si>
    <t>FINADIET (PRECIO POR COMP-PRES X 360 COMP)- PIRFEMAX</t>
  </si>
  <si>
    <t xml:space="preserve">CERT ANMAT 58852  </t>
  </si>
  <si>
    <t>PIRFENIDONA 200 MG COMP FIBRIDONER LKM/TRAZ 56695</t>
  </si>
  <si>
    <t xml:space="preserve">PRESENTACION CAJA POR 360 UNIDADES  </t>
  </si>
  <si>
    <t xml:space="preserve">PIRFENIDONA 200 MG COMP. X 200 NO FRACCIONABLES  MARCA: 
FIBRIDONER  LABORATORIO: LKM  CERT. ANMAT: 56695   
</t>
  </si>
  <si>
    <t>Renglón: 62, Código: 031080029.2, Descripción: PIRFENIDONA 801 MG, ADMINISTRACION ORAL  Presentación:  COMPRIMIDO  Solicitado:  UNIDAD</t>
  </si>
  <si>
    <t>CERT 58852 "PIRFEMAX 801 MG COMPRIMIDO RECUBIERTO "</t>
  </si>
  <si>
    <t>PIRFEMAX 801 MG COMP REC - FINADIET S.A.</t>
  </si>
  <si>
    <t xml:space="preserve">CERT 58852  (PRESENTACIÓN CAJA X 100 COMPRIMIDOS)   
(SE ADJUNTA CARTA PDF PIRFENIDONA)    </t>
  </si>
  <si>
    <t xml:space="preserve">PIRFEMAX 801 MG FINADIET </t>
  </si>
  <si>
    <t xml:space="preserve">CERT 58852- PIRFENIDONA 801 MG ADMINISTRACION ORAL- PRESENTACION CAJA CERRADA 
X 90 COMP - PRODUCTO TRAZADO- SE ADJUNTO NOTA POR 
ENTREGA DE PANTALLA DE PROTECCION SOLAR Y OXIMETROS </t>
  </si>
  <si>
    <t>FINADIET (PRECIO POR COMP-PRES X 100 COMP)- PIRFEMAX 801</t>
  </si>
  <si>
    <t>FIBRIDONER 801 MG LKM</t>
  </si>
  <si>
    <t xml:space="preserve">CERT 59335-PIRFENIDONA 801 MG ADMINISTRACION ORAL- PRESENTACION : CAJA CERRADAX90 
COMP- SE ADJUNTA NOTA POR ENTREGA DE PANTALLAS DE PROTECION 
SOLAR </t>
  </si>
  <si>
    <t>CERT 59335 FIBRIDONER PLUS 801 MG COMPRIMIDO RECUBIERTO $ 6.695,60 
$ 16.069.440,00</t>
  </si>
  <si>
    <t xml:space="preserve">FIBRIDONER PLUS 801 MG COMP REC - LABORATORIO LKM S.A. 
</t>
  </si>
  <si>
    <t xml:space="preserve">CERT 59335  (PRESENTACIÓN CAJA X 90 COMPRIMIDOS)   
(NO INCLUYE LA PROVISIÓN DE PROTECTOR SOLAR)  </t>
  </si>
  <si>
    <t>LKM(PRECIO POR COMP-PRES X 90)- FIBRIDONER PLUS</t>
  </si>
  <si>
    <t xml:space="preserve">CERT ANMAT 59335  </t>
  </si>
  <si>
    <t xml:space="preserve">PIRFENIDONA 801 MG, ADMINISTRACION ORAL  COMPRIMIDO  UNIDAD. MARCA 
LKM. CERT 59335    </t>
  </si>
  <si>
    <t>FIBRIDONER PLUS</t>
  </si>
  <si>
    <t xml:space="preserve">FIBRIDONER PLUS 801 mg comp. Lab, LKM  - Certificado 
N° 59335  </t>
  </si>
  <si>
    <t>PIRFENIDONA 801 MG COMP FIBRIDONER PLUS LKM /TRAZ 59335</t>
  </si>
  <si>
    <t>BAGO (PRECIO POR COMP-PRES X 90) - PERFORMA 801</t>
  </si>
  <si>
    <t xml:space="preserve">CERT ANMAT 57797  </t>
  </si>
  <si>
    <t xml:space="preserve">PIRFENIDONA 801 MG COMPRIMIDOS X 90 NO FRACCIONABLES  MARCA: 
FIBRIDONER PLUS  LABORATORIO: LKM  CERT. ANMAT: 56695  
  </t>
  </si>
  <si>
    <t xml:space="preserve">CERT 57797 PERFORMA 801 MG COMPRIMIDO RECUBIERTO </t>
  </si>
  <si>
    <t>ESGRINIL 801 MG RAFFO</t>
  </si>
  <si>
    <t xml:space="preserve">CERT 57723-PIRFENIDONA 801 MG ADMINISTRACION ORAL- PRESENTACION ENVASE CERRADO POR 
90 COMP- PRODUCTO TRAZADO </t>
  </si>
  <si>
    <t>ESGRINIL 801 MG COMP REC - ASOFARMA</t>
  </si>
  <si>
    <t xml:space="preserve">CERT 57724  (PRESENTACIÓN CAJA X 90 COMP) ASOFARMA  
</t>
  </si>
  <si>
    <t>CERT 57723 ESGRINIL 801 MG COMPRIMIDO RECUBIERTO</t>
  </si>
  <si>
    <t>Renglón: 63, Código: 031240001.11, Descripción: VITAMINAS A, D, K ,E  Presentación:  COMPRIMIDO  Solicitado:  UNIDAD</t>
  </si>
  <si>
    <t>https://ar.kairosweb.com/precio/producto-dekas-plus-28228/</t>
  </si>
  <si>
    <t>QUIMICA LUAR- ADEVIT</t>
  </si>
  <si>
    <t xml:space="preserve">CERT RNPA 04058871  </t>
  </si>
  <si>
    <t xml:space="preserve">CERT RNPA 04058871 ADEVIT COMPRIMIDO RANURADO </t>
  </si>
  <si>
    <t xml:space="preserve">GADOR </t>
  </si>
  <si>
    <t>CERT RNPA 052-00-012567 DEKA PLUS COMPRIMIDO MASTICABLE</t>
  </si>
  <si>
    <t>RNPA 052-00-012567</t>
  </si>
  <si>
    <t>VIT.A+VIT.D+VIT.E+VIT.K COMP MAST DEKAS PLUS GADOR 052-00-012341</t>
  </si>
  <si>
    <t>GADOR- DEKAS PLUS</t>
  </si>
  <si>
    <t xml:space="preserve">CERT RNPA 052-00-012567  </t>
  </si>
  <si>
    <t>Renglón: 64, Código: 031120018.3, Descripción: TIOTROPIO  18 MICROGRAMOS POR CADA DISPARO DE POLVO PARA INHALACION  Presentación:  CAPSULA  Solicitado:  UNIDAD</t>
  </si>
  <si>
    <t>https://ar.kairosweb.com/precio/producto-nubibron-27441/</t>
  </si>
  <si>
    <t>NUBIBRON - MONTPELLIER</t>
  </si>
  <si>
    <t xml:space="preserve">CERT 58698- TIOTROPIO 18 MICROGRAMOS POR CADA DISPARO DE POLVO 
PARA INHALACIÓN- EL VALOR COTIZADO INCLUYE LA ENTREGA DE UN 
DISPOSITIVO APLICADOR CADA 30 CAPS </t>
  </si>
  <si>
    <t>MONTPELLIER- NUBIBRON</t>
  </si>
  <si>
    <t xml:space="preserve">CERT ANMAT 58698  </t>
  </si>
  <si>
    <t>SPIRIVA</t>
  </si>
  <si>
    <t xml:space="preserve">SPIRIVA caps.p/inhalar  - Lab, Boehringer Inge - Certificado N° 
50587  </t>
  </si>
  <si>
    <t>SPIRIVA BOEHRINGER</t>
  </si>
  <si>
    <t xml:space="preserve">TIOTROPIO 18 MICROGRAMOS POR CADA DISPARO DE POLVO PARA INHALACION 
 CAPSULA  UNIDAD. MARCA BOEHRINGER. CERT 50587. ENVASE X 
30 CAPSULAS. PRECIO COTIZADO POR CAPSULA INDIVIDUAL    
</t>
  </si>
  <si>
    <t>SPIRIVA - BOEHRINGER</t>
  </si>
  <si>
    <t xml:space="preserve">CERT 50587- TIOTROPIO 18 MICROGRAMOS POR CADA DISPARO DE POLVO 
PARA INHALACIÓN- PRESENTACION CAJA X 30 CAPS - EN VALOR 
COTIZADO INCLUYE LA ENTREGA DE 1 DISPOSITIVO APLICADOR CADA 30 
CAPS </t>
  </si>
  <si>
    <t>CERT 50587 SPIRIVA 18 MCG CAPSULA CON PVO P/INH</t>
  </si>
  <si>
    <t>MONTPELLIER</t>
  </si>
  <si>
    <t>CERT: 58698</t>
  </si>
  <si>
    <t>BOEHRINGER- SPIRIVA</t>
  </si>
  <si>
    <t xml:space="preserve">CERT ANMAT 50587  </t>
  </si>
  <si>
    <t>TIOTROPIO BROMURO 18 MCG CAPS P/INHALAR NUBIBRON MONTPELLIER C 58698 
[30]</t>
  </si>
  <si>
    <t>Renglón: 65, Código: 031105010.1, Descripción: RIOCIGUAT 1 MG  Presentación:  COMPRIMIDO  Solicitado:  COMPRMIDO</t>
  </si>
  <si>
    <t>https://ar.kairosweb.com/precio/producto-adempas-25766/</t>
  </si>
  <si>
    <t>ADEMPAS** 1mg comp.</t>
  </si>
  <si>
    <t xml:space="preserve">ADEMPAS** 1mg comp.x42  riociguat  BAYER SA (SCH FARMA) 
 Certf Anmat N° 57814    </t>
  </si>
  <si>
    <t>ADEMPAS</t>
  </si>
  <si>
    <t xml:space="preserve">ADEMPAS 1.0 mg comp. - Lab, Bayer (PH) - Certificado 
N° 57814  </t>
  </si>
  <si>
    <t>adempas 1 mg</t>
  </si>
  <si>
    <t>Nº de Certificado: 57814  Laboratorio: BAYER SOCIEDAD ANONIMA  
Nombre Comercial: ADEMPAS Envases Secundarios:  Isologos:  Nombre Genérico: 
RIOCIGUAT  Forma Farmacéutica: COMPRIMIDO RECUBIERTO</t>
  </si>
  <si>
    <t xml:space="preserve">ADEMPAS  1 MG BAYER </t>
  </si>
  <si>
    <t>CERT 57814-  RIOCIGUAT 1 MG ADMINISTRACION ORAL- PRESENTACION : 
CAJA X 42 COMP -</t>
  </si>
  <si>
    <t>BAYER- ADEMPAS</t>
  </si>
  <si>
    <t xml:space="preserve">CERT ANMAT 57814  </t>
  </si>
  <si>
    <t>BAYER</t>
  </si>
  <si>
    <t>CERT 57814 ADEMPAS 1 MG COMPRIMIDO RECUBIERTO $ 149.055,83 $ 
150.248.276,64</t>
  </si>
  <si>
    <t xml:space="preserve">PRESENTACION CAJA POR 42 COMPRIMIDOS  </t>
  </si>
  <si>
    <t>RIOCIGUAT 1 MG COMP ADEMPAS BAYER /TRAZ 57814</t>
  </si>
  <si>
    <t>Renglón: 66, Código: 031105010.3, Descripción: RIOCIGUAT 1,5 MG  Presentación:  COMPRIMIDO  Solicitado:  UNIDAD</t>
  </si>
  <si>
    <t>ADEMPAS** 1.5mg comp.x</t>
  </si>
  <si>
    <t xml:space="preserve">ADEMPAS** 1.5mg comp.x42  riociguat  BAYER SA (SCH FARMA) 
 Certf Anmat N° 57814  </t>
  </si>
  <si>
    <t xml:space="preserve">ADEMPAS 1.5 mg comp. - Lab, Bayer (PH) - Certificado 
N° 57814  </t>
  </si>
  <si>
    <t>adempas 1,5 mg</t>
  </si>
  <si>
    <t xml:space="preserve">ADEMPAS- 1.5 MG BAYER </t>
  </si>
  <si>
    <t>CERT 57814- RIOCIGUAT 1,5 MG ADMINISTRACION ORAL- PRESENTACION : CAJA 
CERRADAX 42 COMP</t>
  </si>
  <si>
    <t xml:space="preserve">BAYER </t>
  </si>
  <si>
    <t xml:space="preserve">CERT 57814 ADEMPAS 1,5 MG COMPRIMIDO RECUBIERTO </t>
  </si>
  <si>
    <t>RIOCIGUAT 1.5 MG COMP ADEMPAS BAYER /TRAZ 57814</t>
  </si>
  <si>
    <t>Renglón: 67, Código: 031080012.1, Descripción: RITUXIMAB 500 MG/50 ML  Presentación:  AMPOLLA  Solicitado:  UNIDAD</t>
  </si>
  <si>
    <t>https://ar.kairosweb.com/precio/producto-novex-25342/</t>
  </si>
  <si>
    <t>CERT: 57279</t>
  </si>
  <si>
    <t>Nota del proveedor NO-2024-09783019-GDEMZA-DGCPYGB#MHYF</t>
  </si>
  <si>
    <t>NOVEX</t>
  </si>
  <si>
    <t xml:space="preserve">RITUXIMAB 500 MG X 1 F.A  MARCA: NOVEX  
LABORATORIO: ELEA  CERT. ANMAT: 57279  </t>
  </si>
  <si>
    <t>NOVEX** 500mg vial</t>
  </si>
  <si>
    <t xml:space="preserve">NOVEX** 500mg vial  rituximab  LAB. ELEA SACIFYA  
Certf Anmat N° 57279  </t>
  </si>
  <si>
    <t xml:space="preserve">NOVEX 500 500 mg vial x 1 57279   
</t>
  </si>
  <si>
    <t xml:space="preserve">RIXATHON 500 MG - BIOSIDUS </t>
  </si>
  <si>
    <t xml:space="preserve">CERT 59077- RITUXIMAB 500 MG (10 MG/ML) SOLUCION INYECTABLE- PRESENTACION 
: ENVASE CERRADO X 1 FCO AMP </t>
  </si>
  <si>
    <t>novex</t>
  </si>
  <si>
    <t>Nº de Certificado: 57279  Laboratorio: LABORATORIO ELEA PHOENIX S.A. 
 Nombre Comercial: NOVEX Envases Secundarios:  Isologos:  Nombre 
Genérico: RITUXIMAB  Forma Farmacéutica: SOLUCION INYECTABLE CONCENTRADA PARA DILUIR 
USO INTRAVENOSA</t>
  </si>
  <si>
    <t>CERT 57279 NOVEX 500 MG / 50 ML SOL INY 
CONCENTRADA P/DIL IV FCO AMP</t>
  </si>
  <si>
    <t>ELEA- NOVEX</t>
  </si>
  <si>
    <t xml:space="preserve">CERT ANMAT 57279  </t>
  </si>
  <si>
    <t>NOVEX 500 ELEA</t>
  </si>
  <si>
    <t xml:space="preserve">CERT 57279-RITUXIMAB 500 MG (10 MG/ML) SOLUCION INYECTABLE- PRESENTACIO : 
ENVASE CERRADO X 1 FCO AMP </t>
  </si>
  <si>
    <t>NOVEX 500</t>
  </si>
  <si>
    <t xml:space="preserve">NOVEX 500 500 mg vial  - Lab, Elea - 
Certificado N° 57279  </t>
  </si>
  <si>
    <t>RITUXIMAB 500 MG /50 ML X 1 F/A VIALES NOVEX 
500 ELEA - TRAZ C/FRIO 57.279</t>
  </si>
  <si>
    <t>RITUXIMAB 500 MG /10 ML X 1 F/A VIALES RITUXIMAB 
500 RAFFO   59497</t>
  </si>
  <si>
    <t xml:space="preserve">TRUXIMA 500 MG RAFFO </t>
  </si>
  <si>
    <t xml:space="preserve">CERT 59497- RITUXIMAB 500 MG (10 MG/ML) SOLUCION INYECTABLE- PRESENTACION: 
ENVASE CERRADO X 1 FCO AMP </t>
  </si>
  <si>
    <t xml:space="preserve">TRUXIMA 500 MG FCO AMP X 50 ML - RAFFO 
</t>
  </si>
  <si>
    <t xml:space="preserve">CERT 59497 (PRESENTACIÓN CAJA X 1 VIAL)  </t>
  </si>
  <si>
    <t>CERT 59497 TRUXIMA CONCENTRADO P/SOL P/PERF FCO AMP X 50 
ML</t>
  </si>
  <si>
    <t xml:space="preserve">MABTHERA  500 MG ROCHE </t>
  </si>
  <si>
    <t xml:space="preserve">CERT 46821- RITUXIMAB 500 MG (10 MG/ML) SOLUCION INYECTABLE- PRESENTACION 
: ENVASE CERRADO X 1 FCO AMP </t>
  </si>
  <si>
    <t xml:space="preserve">ROCHE </t>
  </si>
  <si>
    <t>CERT 46821 MABTHERA ROCHE 500 MG / 50 ML FCO 
AMP</t>
  </si>
  <si>
    <t>Renglón: 68, Código: 031080012.2, Descripción: RITUXIMAB 100 MG/100 ML  Presentación:  AMPOLLA  Solicitado:  UNIDAD</t>
  </si>
  <si>
    <t xml:space="preserve">RITUXIMAB 100 MG (10 MG/ML) JERINGA X 2 NO FRACCIONABLE 
 MARCA: NOVEX  LABORATORIO: ELEA  CERT. ANMAT: 57279 
 </t>
  </si>
  <si>
    <t>NOVEX** 100mg vial.x</t>
  </si>
  <si>
    <t xml:space="preserve">NOVEX** 100mg vial.x2  rituximab  LAB. ELEA SACIFYA  
Certf Anmat N° 57279    </t>
  </si>
  <si>
    <t xml:space="preserve">NOVEX 100 100 mg vial x 2 57279   
</t>
  </si>
  <si>
    <t xml:space="preserve">RIXATHON 100 BIOSIDUS </t>
  </si>
  <si>
    <t xml:space="preserve">CERT 59077-RITUXIMAB 100 MG (10 MG/ML) SOLUCION INYECTABLE- PRESENTACION: ENVASE 
CERRADO POR 2 FCO AMP- EL VALOR COTIZADO CORRESPONDE A 
1 FCO AMP, TAL COMO SE SOLICITA </t>
  </si>
  <si>
    <t>RITUXIMAB 100 MG/10 ML F/A RIXATHON BIOSIDUS /TRAZ C/FRIO  
59077</t>
  </si>
  <si>
    <t>RITUXIMAB 100 MG /10 ML X 2 F/A VIALES NOVEX 
100 ELEA - TRAZ C/FRIO      
57279</t>
  </si>
  <si>
    <t>CERT 57279 NOVEX 100 MG / 10 ML SOL INY 
CONCENTRADA P/DIL IV FCO AMP</t>
  </si>
  <si>
    <t>NOVEX 100 MG ELEA</t>
  </si>
  <si>
    <t>CERT 57279- RITUXIMAB 100 MG (10 MG/ML) SOLUCION INYECTABLE- PRESENTACION: 
ENVASE CERRADO POR 2 FCO AMP- EL VALOR COTIZADO CORRESPONDE 
A 1 FCO AMP, TAL COMO ESTA SOLICITADO</t>
  </si>
  <si>
    <t>NOVEX 100</t>
  </si>
  <si>
    <t xml:space="preserve">NOVEX 100 100 mg vial  - Lab, Elea - 
Certificado N° 57279  </t>
  </si>
  <si>
    <t xml:space="preserve">TRUXIMA 100 RAFFO </t>
  </si>
  <si>
    <t xml:space="preserve">CERT 59497- RITUXIMAB 100 MG (10 MG/ML) SOLUCION INYECTABLE- PRESENTACION:ENVASE 
CERRADO POR 2 FCO AMP - EL VALOR COTIZADO CORRESPONDE 
A 1 FCO AMP , TAL COMO SE SOLICITA - 
</t>
  </si>
  <si>
    <t xml:space="preserve">TRUXIMA 100 MG FCO AMP X 10 ML - RAFFO 
</t>
  </si>
  <si>
    <t xml:space="preserve">CERT 59497  (PRESENTACIÓN CAJA X 2 VIALES)   
</t>
  </si>
  <si>
    <t xml:space="preserve">RAFFO </t>
  </si>
  <si>
    <t xml:space="preserve">CERT 59497 TRUXIMA CONCENTRADO P/SOL P/PERF FCO AMP X 10 
ML </t>
  </si>
  <si>
    <t>MABTHERA 100 ROCHE</t>
  </si>
  <si>
    <t xml:space="preserve">CERT 46821-RITUXIMAB 100 MG (10 MG/ML) SOLUCION INYECTABLE- PRESENTACION: ENVASE 
ERRADO X 2 FCO AMP- EL VALOR COTIZADO CORRESPONDE A 
1 FCO AMP, TAL COMO SE SOLICITA </t>
  </si>
  <si>
    <t>CERT 46821 MABTHERA ROCHE 100 MG / 10 ML FCO 
AMP</t>
  </si>
  <si>
    <t>Renglón: 69, Código: 031060023.1, Descripción: SULTIAME 50 MG  Presentación:  COMPRIMIDO  Solicitado:  UNIDAD</t>
  </si>
  <si>
    <t>https://ar.kairosweb.com/precio/producto-ospolot-15739/</t>
  </si>
  <si>
    <t>OSPOLOT</t>
  </si>
  <si>
    <t xml:space="preserve">50 MG COMPRIMIDOS X 50  CERTIFICADO ANMAT N° 51631 
</t>
  </si>
  <si>
    <t>TUTEUR - OSPOLOT</t>
  </si>
  <si>
    <t xml:space="preserve">CERT ANMAT 51631  </t>
  </si>
  <si>
    <t>SULTIAMO 50 MG COMP OSPOLOT TUTEUR /TRAZ 51.631</t>
  </si>
  <si>
    <t xml:space="preserve">TUTEUR </t>
  </si>
  <si>
    <t>CERT 51631 OSPOLOT 50 MG COMPRIMIDO RECUBIERTO</t>
  </si>
  <si>
    <t>Renglón: 70, Código: 031060023.2, Descripción: SULTIAME 200 MG  Presentación:  COMPRIMIDO  Solicitado:  UNIDAD</t>
  </si>
  <si>
    <t>SULTIAMO 200 MG COMP OSPOLOT TUTEUR /TRAZ 51.631</t>
  </si>
  <si>
    <t xml:space="preserve">CERT 51631 OSPOLOT 200 MG COMPRIMIDO RECUBIERTO </t>
  </si>
  <si>
    <t>Renglón: 71, Código: 031201005.1, Descripción: TERLIPRESINA.ACETATO X 1MG  Presentación:  FCO - AMPOLLA  Solicitado:  UNIDAD</t>
  </si>
  <si>
    <t>https://ar.kairosweb.com/precio/producto-glypressin-19034/</t>
  </si>
  <si>
    <t>GLYPRESSIN</t>
  </si>
  <si>
    <t xml:space="preserve">GLYPRESSIN 1 mg f.a.x 5+a.diluy. - Lab, Ferring - Certificado 
N° 45229  </t>
  </si>
  <si>
    <t>GLYPRESSIN FERRING</t>
  </si>
  <si>
    <t xml:space="preserve">CERT 45229- TERLIPRESINA 1 MG POLVO PARA SOLUCION INYECTABLE- PRESENTACION 
:ENVASE CERRADO X 5 FCO AMP - </t>
  </si>
  <si>
    <t>glypresin</t>
  </si>
  <si>
    <t xml:space="preserve">Nº de Certificado: 45229  Laboratorio: LABORATORIOS FERRING SOCIEDAD ANONIMA 
 Nombre Comercial: GLYPRESSIN Envases Secundarios:  Isologos:  Nombre 
Genérico: TERLIPRESINA ACETATO  Forma Farmacéutica: POLVO LIOFILIZADO PARA INYECTABLE 
</t>
  </si>
  <si>
    <t>FERRING</t>
  </si>
  <si>
    <t>CERT 45229 GLYPRESSIN PVO LIOF P/INY FCO AMP X 1 
MG</t>
  </si>
  <si>
    <t xml:space="preserve">TERLIPRESINA 1 MG AMP GLYPRESSIN FERRING / TRAZ (UXC-24) 45.229 
</t>
  </si>
  <si>
    <t>Renglón: 72, Código: 031079002.1, Descripción: TIGECICLINA X 50MG  Presentación:  FCO AMPOLLA  Solicitado:  UNIDAD</t>
  </si>
  <si>
    <t>https://ar.kairosweb.com/precio/producto-tigeciclina-richet-24176/</t>
  </si>
  <si>
    <t>RICHET- TIGECICLINA RICHET</t>
  </si>
  <si>
    <t xml:space="preserve">CERT ANMAT 55749  </t>
  </si>
  <si>
    <t>CERT:  55749</t>
  </si>
  <si>
    <t>CERT 55.749</t>
  </si>
  <si>
    <t>CERT 55749 TIGECICLINA RICHET PVO LIOF P/INY FCO AMP X 
50 MG</t>
  </si>
  <si>
    <t>TIGECICLINA RICHET</t>
  </si>
  <si>
    <t>TIGECICLINA 50 MG FRASCO AMPOLLA X 10  LABORATORIO: RICHET 
 CERT. ANMAT: 55759</t>
  </si>
  <si>
    <t xml:space="preserve">TIGECICLINA X 50MG  FCO AMPOLLA  UNIDAD. MARCA RICHET. 
CERT 55749    </t>
  </si>
  <si>
    <t>TIGECICLINA 50 MG F/A RICHET - TRAZ 55.749</t>
  </si>
  <si>
    <t>TIGECICLINA 50 MG F.A. RICHET C: 55749 [10]</t>
  </si>
  <si>
    <t>CERT 52757 "TYGACIL PVO LIOF P/INY FCO AMP X 50 
MG  "</t>
  </si>
  <si>
    <t xml:space="preserve">TYGACIL- PFIZER </t>
  </si>
  <si>
    <t xml:space="preserve">CERT 52757- TIGECICLINA 50 MG POLVO PARA SOLUCIÓN INYECTABLE- PRESENTACION 
CAJA CERRADA X 10 FCO AMP </t>
  </si>
  <si>
    <t>TYGACIL</t>
  </si>
  <si>
    <t xml:space="preserve">TYGACIL 50 mg iny.f.a.  - Lab, Pfizer - Certificado 
N° 52757  </t>
  </si>
  <si>
    <t>Renglón: 73, Código: 031080039.1, Descripción: TIMOGLOBULINA 25MG  Presentación:  FCO AMP  Solicitado:  UNIDAD</t>
  </si>
  <si>
    <t>https://ar.kairosweb.com/precio/producto-timoglobulina-17339/</t>
  </si>
  <si>
    <t xml:space="preserve">TIMOGLOBULINA SANOFI </t>
  </si>
  <si>
    <t xml:space="preserve">CERT 51927-  TIMOGLOBULINA 25MG (GLOBULINA DE CONEJO ANTILINFOCITOS T 
HUMANOS) POLVO PARA SOLUCIÓN INYECTABLE- PRESENTACION : CAJA CERRADA X1 
FCO AMP </t>
  </si>
  <si>
    <t>TIMOGLOBULINA</t>
  </si>
  <si>
    <t xml:space="preserve">TIMOGLOBULINA 25mg liof.f.a.+solv.x5ml - Lab, Sanofi-Aventis  - Certificado N° 
51927  </t>
  </si>
  <si>
    <t xml:space="preserve">TIMOGLOBULINA 25mg liof.f.a.+solv.x5ml 51927  </t>
  </si>
  <si>
    <t xml:space="preserve">TIMOGLOBULINA 25MG F.A X1  MARCA: TIMOGLOBULINA 25 MG  
LABORATORIO: SANOFI  CERT. ANMAT: 51927  </t>
  </si>
  <si>
    <t>TIMOGLOBULINA 25mg liof.f.a</t>
  </si>
  <si>
    <t xml:space="preserve">TIMOGLOBULINA 25mg liof.f.a  suero antitimocitario  SANOFI ARG SA 
 Certf Anmat N° 51927  </t>
  </si>
  <si>
    <t>timoglobulina</t>
  </si>
  <si>
    <t>Nº de Certificado: 51927  Laboratorio: SANOFI-AVENTIS ARGENTINA SOCIEDAD ANONIMA 
 Nombre Comercial: TIMOGLOBULINA 25 MG Envases Secundarios:  Isologos: 
 Nombre Genérico: INMUNOGLOBULINA ANTI-LINFOCITARIA (HUMANA DE SUERO DE CONEJO) 
 Forma Farmacéutica: POLVO LIOFILIZADO PARA INYECTABLE</t>
  </si>
  <si>
    <t>INMUNOGLOBULINA DE CONEJO ANTITIM. HUM. 25 MG X 1 F/A 
TIMOGLOBULINA SANOFI /TRAZ C/FRIO 51927</t>
  </si>
  <si>
    <t>TIMOGLOBULINA 25mg liof.f.a.+solv.x5ml , CERT ANMAT: 51927</t>
  </si>
  <si>
    <t xml:space="preserve">SANOFI-AVENTIS </t>
  </si>
  <si>
    <t xml:space="preserve">CERT 51927 TIMOGLOBULINA 25 MG PVO LIOF P/INY FCO AMP 
</t>
  </si>
  <si>
    <t>Renglón: 74, Código: 031072003.4, Descripción: TOBRAMICINA 300 MG/5ML P/NEBULIZAR(C/NEBULIZADOR Y PIPETA)  Presentación:  FCO.AMPOLLA  Solicitado:  UNIDAD</t>
  </si>
  <si>
    <t>https://ar.kairosweb.com/precio/producto-tobramitex-22334/</t>
  </si>
  <si>
    <t xml:space="preserve">EVEREX </t>
  </si>
  <si>
    <t>CERT 55358 TOBRAMITEX 300 MG / 5 ML SOL P/INH 
AMPOLLA</t>
  </si>
  <si>
    <t>https://www.preciosderemedios.com.ar/precios/?pattern=tobramicina</t>
  </si>
  <si>
    <t>TOBRAMITEX 300 MG AMP X 5 ML - EVEREX</t>
  </si>
  <si>
    <t xml:space="preserve">CERT 55358  (PRESENTACIÓN CAJA X 56 AMPOLLAS) EVEREX  
  </t>
  </si>
  <si>
    <t>Everex - Tobramitex 300 mg</t>
  </si>
  <si>
    <t>Tromabicina, solución para inhalar. Presentación 56 ampollas x 5ml unidosis 
 Certificado 55358</t>
  </si>
  <si>
    <t>CERT 55036 "ALVEOTEROL SOL P/INH AMP X 300 MG / 
5 ML "</t>
  </si>
  <si>
    <t>ALVEOTEROL 300 MG AMP X 5 ML  - FINADIET 
S.A.</t>
  </si>
  <si>
    <t xml:space="preserve">CERT 55036 (PRESENTACIÓN CAJA X 56 AMPOLLAS) (SE ADJUNTA CARTA 
DE PROVISION  PDF)   </t>
  </si>
  <si>
    <t>TUBERBUT 300 LKM</t>
  </si>
  <si>
    <t xml:space="preserve">CERT 50540-TOBRAMICINA 300 MG SOLUCIÓN PARA INHALAR- PRESENTACION CAJA CERRADA 
X 56 AMP - SE NADJUNTA NOTA POR ENTREGA DE 
NEBULIZADO Y PIPETAS </t>
  </si>
  <si>
    <t>TUBERBUT 300 MG AMP X 5 ML - LABORATORIO LKM 
S.A.</t>
  </si>
  <si>
    <t xml:space="preserve">CERT 50540  (PRESENTACIÓN CAJA X 56 AMPOLLAS) ( NO 
INCLUYE LA PROVISIÓN DEL NEBULIZADOR)   </t>
  </si>
  <si>
    <t>TUBERBUT LKM</t>
  </si>
  <si>
    <t xml:space="preserve">TOBRAMICINA 300 MG/5ML P/NEBULIZAR(C/NEBULIZADOR Y PIPETA)  FCO.AMPOLLA  UNIDAD. 
MARCA LKM. CERT 50540    </t>
  </si>
  <si>
    <t>TUBERBUT</t>
  </si>
  <si>
    <t xml:space="preserve">TUBERBUT 300 mg/5 ml amp. - Lab, LKM Onco/Especi - 
Certificado N° 50540  </t>
  </si>
  <si>
    <t>TOBRAMICINA 300 MG / 5 ML AMP TUBERBUT LKM /TRAZ 
C/FRIO 50540</t>
  </si>
  <si>
    <t xml:space="preserve">ALVEOTEROL 300 MG - FINADIET </t>
  </si>
  <si>
    <t xml:space="preserve">CERT 55036- TOBRAMICINA 300 MG SOLUCIÓN PARA INHALAR- PRESENTACION CAJA 
CERRADA X 56 AMP - SE ADJUNTA NOTA POR ENTREGA 
DE NEBULIZADOR Y PIPETAS </t>
  </si>
  <si>
    <t>FINADIET- ALVEOTEROL</t>
  </si>
  <si>
    <t xml:space="preserve">CERT ANMAT 55036  </t>
  </si>
  <si>
    <t xml:space="preserve">TOBRADOSA - LKM </t>
  </si>
  <si>
    <t xml:space="preserve">CERT 51910-TOBRAMICINA 300 MG SOLUCIÓN PARA INHALAR- PRESENTACION: CAJA CERRADAX56 
AMP - SE ADJUNTA NOTA POR ENTREGA DE NEBULIZADORES Y 
PIPETAS </t>
  </si>
  <si>
    <t xml:space="preserve">CERT 51910 TOBRADOSA HALER 300 MG / 5 ML SOL 
P/INH FCO AMP </t>
  </si>
  <si>
    <t xml:space="preserve">PRESENTACION CAJA POR 56 COMPRIMIDOS  </t>
  </si>
  <si>
    <t>Renglón: 75, Código: 031072003.5, Descripción: TOBRAMICINA 28 MG POLVO P/INHALACION  Presentación:  CAPSULA  Solicitado:  UNIDAD</t>
  </si>
  <si>
    <t>https://ar.kairosweb.com/precio/producto-tobradosa-haler-18113/</t>
  </si>
  <si>
    <t>TOBRADOSA HALER 28 MG CAPS- GRUPO BIOTOSCANA</t>
  </si>
  <si>
    <t xml:space="preserve">CERT 51910- PRESENTACION CAJA CERRADA X 224 CAPS - TOBRAMICINA 
28 MG POR CADA DISPARO DE POLVO PARA INHALACION-  
</t>
  </si>
  <si>
    <t xml:space="preserve">CERT 51910 TOBRADOSA HALER 28 MG CAPS CON PVO P/INHALAR 
</t>
  </si>
  <si>
    <t>TOBRADOSA HALER</t>
  </si>
  <si>
    <t xml:space="preserve">TOBRADOSA HALER caps.duras  - Lab, LKM Onco/Especi - Certificado 
N° 51910  </t>
  </si>
  <si>
    <t xml:space="preserve">PRESENTACION CAJA POR 224 COMPRIMIDOS  </t>
  </si>
  <si>
    <t>Renglón: 76, Código: 031080018.1, Descripción: TOCILIZUMAB 400 MG/20 ML  Presentación:  FRASCO AMP.  Solicitado:  UNIDAD</t>
  </si>
  <si>
    <t>https://ar.kairosweb.com/precio/producto-actemra-21016/</t>
  </si>
  <si>
    <t>ACTEMRA</t>
  </si>
  <si>
    <t xml:space="preserve">ACTEMRA 400mg/20ml f.a. - Lab, Roche - Certificado N° 55239 
 </t>
  </si>
  <si>
    <t xml:space="preserve">ACTEMRA 400 MG ROCHE </t>
  </si>
  <si>
    <t xml:space="preserve">CERT 55239- TOCILIZUMAB 400 MG (20 MG/ML) SOLUCION INYECTABLE- PRESENTACION: 
ENVASE CERRADO POR 1 FCO AMP </t>
  </si>
  <si>
    <t xml:space="preserve">ACTEMRA </t>
  </si>
  <si>
    <t>400 MG / 20 ML F.A. x 1  CERTIFICADO 
ANMAT 55239</t>
  </si>
  <si>
    <t xml:space="preserve">CERT 55239 ACTEMRA 400 MG / 20 ML FCO AMP 
</t>
  </si>
  <si>
    <t>TOCILIZUMAB 400 MG X 20 ML F/A ACTEMRA ROCHE /TRAZ 
C/FRIO 55239</t>
  </si>
  <si>
    <t>Renglón: 77, Código: 031080018.2, Descripción: TOCILIZUMAB  80 MG/4 ML  Presentación:  FRASCO AMP.  Solicitado:  UNIDAD</t>
  </si>
  <si>
    <t xml:space="preserve">ACTEMRA 80mg/4ml f.a. - Lab, Roche - Certificado N° 55239 
 </t>
  </si>
  <si>
    <t>ACTEMRA 80 MG ROCHE</t>
  </si>
  <si>
    <t>CERT 55239-TOCILIZUMAB 80 MG (20 MG/ML) SOLUCION INYECTABLE- PRESENTACION_ CAJA 
CERRADAX 1 FCO AMP</t>
  </si>
  <si>
    <t xml:space="preserve">80 MG/4 ML f.a. x 1  CERTIFICADO ANMAT 55239 
</t>
  </si>
  <si>
    <t xml:space="preserve">CERT 55239 ACTEMRA 80 MG / 4 ML FCO AMP 
</t>
  </si>
  <si>
    <t>TOCILIZUMAB 80 MG X 4 ML F/A ACTEMRA ROCHE /TRAZ 
C/FRIO 55239</t>
  </si>
  <si>
    <t>Renglón: 78, Código: 031080018.3, Descripción: TOCILIZUMAB 200 MG/10 ML  Presentación:  AMPOLLA  Solicitado:  UNIDAD</t>
  </si>
  <si>
    <t xml:space="preserve">ACTEMRA 200mg/10ml f.a. - Lab, Roche - Certificado N° 55239 
 </t>
  </si>
  <si>
    <t>ACTEMRA 200 ROCHE</t>
  </si>
  <si>
    <t xml:space="preserve">CERT 55239-TOCILIZUMAB 200 MG (20 MG/ML) SOLUCION INYECTABLE- PRESENTACION  
CAJA CERRADA X 1 FCO AMP </t>
  </si>
  <si>
    <t xml:space="preserve">CERT 55239 ACTEMRA 200 MG / 10 ML FCO AMP 
</t>
  </si>
  <si>
    <t>200MG/10ML F.A.X 1  CERTIFICADO ANMAT N°55239</t>
  </si>
  <si>
    <t>TOCILIZUMAB 200 MG X 10 ML F/A ACTEMRA ROCHE /TRAZ 
C/FRIO 55239</t>
  </si>
  <si>
    <t>Renglón: 79, Código: 031080018.4, Descripción: TOCILIZUMAB 162 MG/0.9 ML APROX. Presentación:  JERINGA PRE C</t>
  </si>
  <si>
    <t>https://ar.kairosweb.com/precio/producto-actemra-sc-25507/</t>
  </si>
  <si>
    <t>ACTEMRA SC</t>
  </si>
  <si>
    <t xml:space="preserve">ACTEMRA SC 162mg/0.9ml jga.prell. - Lab, Roche - Certificado N° 
55239  </t>
  </si>
  <si>
    <t>ACTEMRA S.C. 162 MG  ROCHE</t>
  </si>
  <si>
    <t xml:space="preserve">CERT 55239-TOCILIZUMAB 162 MG (180 MG/ML) SOLUCION INYECTABLE - JERINGA 
PRELLNA X 1- PRESENTACION CAJA CERRADA POR 4 JERINGAS PRELLENAS 
-EL VALOR COTIZADO CORRESPONDE A 1 JER PRELLENA </t>
  </si>
  <si>
    <t>CERT 55239 ACTEMRA S.C. 162 MG / 0.9 ML JER 
PRELL</t>
  </si>
  <si>
    <t>ROCHE- ACTEMRA S.C.</t>
  </si>
  <si>
    <t xml:space="preserve">CERT ANMAT 55239  </t>
  </si>
  <si>
    <t>TOCILIZUMAB 162 MG/0.9 ML  JGA PRELL ACTEMRA SC ROCHE 
/TRAZ C/FRIO 55239</t>
  </si>
  <si>
    <t>162MG/0,9ML JGA.PRELL.X4  CERTIFICADO ANMAT N°55239</t>
  </si>
  <si>
    <t>Renglón: 80, Código: 031150012.1, Descripción: ONABOTULINUMTOXIN A (TOX.BOTULINICA T/A X 900 KDA)  Presentación:  VIALX100U  Solicitado:  UNIDAD</t>
  </si>
  <si>
    <t>https://ar.kairosweb.com/precio/producto-botox-6784/</t>
  </si>
  <si>
    <t xml:space="preserve">ELEA </t>
  </si>
  <si>
    <t xml:space="preserve">CERT 53566 XEOMIN PVO P/INY FCO AMP X 100 UI 
</t>
  </si>
  <si>
    <t>MERZ (INCOBOTULINUMTOXINA)- XEOMIN</t>
  </si>
  <si>
    <t xml:space="preserve">CERT ANMAT 53566  </t>
  </si>
  <si>
    <t>BOTOX 100 UI - ABBVIE</t>
  </si>
  <si>
    <t xml:space="preserve">CERT 40974-  ONABOTULINUMTOXINA A 100 UI VIAL X 1 
</t>
  </si>
  <si>
    <t xml:space="preserve">ABBVIE </t>
  </si>
  <si>
    <t xml:space="preserve">CERT 40974 BOTOX PREP ESTERIL SECADA AL VACIO FCO AMP 
X 100 U </t>
  </si>
  <si>
    <t xml:space="preserve">BOTOX 100 U vial x 1 40974  </t>
  </si>
  <si>
    <t xml:space="preserve">ABBVIE - BOTOX </t>
  </si>
  <si>
    <t>ONABOTULINUMTOXINA A - TOXINA BOTULINICA 1 frasco ampolla x  
100 U del principio activo  Certificado 40974</t>
  </si>
  <si>
    <t>BOTOX</t>
  </si>
  <si>
    <t xml:space="preserve">BOTOX 100 U vial  - Lab, Abbvie Allergan - 
Certificado N° 40974  </t>
  </si>
  <si>
    <t>TOXINA BOTULINICA 100 UI VIAL BOTOX C: 40974 [1]</t>
  </si>
  <si>
    <t>ALLERGAN</t>
  </si>
  <si>
    <t xml:space="preserve">ONABOTULINUMTOXINA X 100 UI BOTOX VIAL ALLERGAN -TRAZ C/FRIO 40974 
</t>
  </si>
  <si>
    <t>ABBVIE ALLERGAN</t>
  </si>
  <si>
    <t xml:space="preserve">BOTOX 100 U vial x 1 , CERT ANMAT: 40974 
</t>
  </si>
  <si>
    <t>Renglón: 81, Código: 031070026.1, Descripción: VALGACICLOVIR 450 MG  Presentación:  COMPRIMIDO</t>
  </si>
  <si>
    <t>https://ar.kairosweb.com/precio/producto-valgard-29363/</t>
  </si>
  <si>
    <t xml:space="preserve">VALGARD TEVA 450 MG </t>
  </si>
  <si>
    <t xml:space="preserve">CERT 59405- VALGANCICLOVIR 450 MG ADMINISTRACIÓN ORAL- PRESENTACION CAJA X 
60 COMP </t>
  </si>
  <si>
    <t>CERT 59405 VALGARD 450 MG COMPRIMIDO RECUBIERTO</t>
  </si>
  <si>
    <t xml:space="preserve">VALGANCICLOVIR SANDOZ 450 MG </t>
  </si>
  <si>
    <t xml:space="preserve">CERT 59015- VALGANCICLOVIR 450 MG ADMINISTRACIÓN ORAL- PRESENTACION CAJA CERRADAX 
60 COMP </t>
  </si>
  <si>
    <t>IVAX- VALGARD</t>
  </si>
  <si>
    <t xml:space="preserve">CERT ANMAT 59405  </t>
  </si>
  <si>
    <t>VALGARD</t>
  </si>
  <si>
    <t>VALGANCICLOVIR 450 MG   LABORATORIO: TEVA  CERT. ANMAT: 
59405</t>
  </si>
  <si>
    <t>Teva Argentina</t>
  </si>
  <si>
    <t>VALGARD 450 mg comp.rec.x 60 , CERT ANMAT: 59405</t>
  </si>
  <si>
    <t xml:space="preserve">VALGARD 450 mg comp.rec. - Lab, Teva Argentina - Certificado 
N° 59405  </t>
  </si>
  <si>
    <t>BIOPAS</t>
  </si>
  <si>
    <t xml:space="preserve">VALGANCICLOVIR 450 MG ADMINISTRACIÓN ORAL  PRESENTACION CAJA POR 60 
COMPRIMIDOS   VALIXA </t>
  </si>
  <si>
    <t>IVAX</t>
  </si>
  <si>
    <t xml:space="preserve">VALGANCICLOVIR 450 MG COMP VALGARD IVAX /TRAZ  59405  
</t>
  </si>
  <si>
    <t>BIOSIDUS-SANDOZ- VALGANCICLOVIR SANDOZ</t>
  </si>
  <si>
    <t xml:space="preserve">CERT ANMAT 59015  </t>
  </si>
  <si>
    <t>VALIXA BIOPAS</t>
  </si>
  <si>
    <t xml:space="preserve">VALGACICLOVIR 450 MG : COMPRIMIDO. MARCA VALIXA BIOPAS. CERT 50430 
   </t>
  </si>
  <si>
    <t>VALGANCICLOVIR 450 MG COMP REC SANDOZ C 59015 [60]</t>
  </si>
  <si>
    <t>Renglón: 82, Código: 031078014.1, Descripción: VORICONAZOL X 200MG  Presentación:  COMPRIMIDO  Solicitado:  UNIDAD</t>
  </si>
  <si>
    <t>https://ar.kairosweb.com/precio/producto-kefidim-28827/</t>
  </si>
  <si>
    <t>VORICONAZOL 200 MG. COMP KEFIDIM TEVA C 59218 [10]</t>
  </si>
  <si>
    <t>RICHET- VORICONAZOL RICHET</t>
  </si>
  <si>
    <t xml:space="preserve">CERT ANMAT 53647  </t>
  </si>
  <si>
    <t>VORICONAZOL RICHET</t>
  </si>
  <si>
    <t>VORICONAZOL 200 MG X 1 COMPRIMIDO  LABORATORIO: RICHET  
CERT. ANMAT: 53647</t>
  </si>
  <si>
    <t>CERT 53647 VORICONAZOL RICHET 200 MG COMPRIMIDO RECUBIERTO</t>
  </si>
  <si>
    <t xml:space="preserve">VORICONAZOL 200 MG  COMP RICHET /TRAZ  51.137  
</t>
  </si>
  <si>
    <t xml:space="preserve">KEFIDIM 200  TEVA </t>
  </si>
  <si>
    <t xml:space="preserve">CERT 59218-  VORICONAZOL 200 MG ADMINISTRACIÓN ORAL- PRSENTACION CAJA 
X 10 COMP </t>
  </si>
  <si>
    <t>CERT: 53647</t>
  </si>
  <si>
    <t>CERT 59218 KEFIDIM 200 MG COMPRIMIDO RECUBIERTO</t>
  </si>
  <si>
    <t>IVAX- KEFIDIM</t>
  </si>
  <si>
    <t xml:space="preserve">CERT ANMAT 59218  </t>
  </si>
  <si>
    <t xml:space="preserve">VORICNAZOL SANDOZ 200 MG </t>
  </si>
  <si>
    <t xml:space="preserve">CERT 57927-  VORICONAZOL 200 MG ADMINISTRACIÓN ORAL- PRESENTACION CAJA 
X 10 COMP </t>
  </si>
  <si>
    <t>CERT 51137 VFEND 200 MG COMPRIMIDO RECUBIERTO</t>
  </si>
  <si>
    <t>V FEND</t>
  </si>
  <si>
    <t xml:space="preserve">V FEND 200 mg comp.rec. - Lab, Pfizer - Certificado 
N° 51137  </t>
  </si>
  <si>
    <t xml:space="preserve">VFEND - PFIZER </t>
  </si>
  <si>
    <t xml:space="preserve">CERT 51137- VORICONAZOL 200 MG ADMINISTRACIÓN ORAL-PRESENTACION: CAJA CERRADAX 10 
COMP </t>
  </si>
  <si>
    <t>Renglón: 83, Código: 031078014.2, Descripción: VORICONAZOL 200 mg  LIOFILIZADO  Presentación:  FCO AMPOLLA  Solicitado:  FCO</t>
  </si>
  <si>
    <t>https://ar.kairosweb.com/precio/producto-voriconazol-pharmavial-29215/</t>
  </si>
  <si>
    <t>CERT 53647 VORICONAZOL RICHET PVO LIOF P/INY FCO AMP X 
200 MG $ 21.669,51 $ 2.383.646,10</t>
  </si>
  <si>
    <t>VORICONAZOL 200 MG  F.A X 10  LABORATORIO: RICHET 
 CERT. ANMAT: 53647</t>
  </si>
  <si>
    <t xml:space="preserve">VORICONAZOL 200 MG AMP RICHET /TRAZ 53647  </t>
  </si>
  <si>
    <t>VORICONAZOL 200 MG. F.A. V VORICONAZOL RICHET C.53647 [1]</t>
  </si>
  <si>
    <t>CERT 51137 VFEND PVO LIOF P/INY FCO AMP X 200 
MG</t>
  </si>
  <si>
    <t xml:space="preserve">V FEND 200 mg IV liof.f.a.  - Lab, Pfizer 
- Certificado N° 51137    </t>
  </si>
  <si>
    <t>VFEND 200MG PFIZER</t>
  </si>
  <si>
    <t xml:space="preserve">CERT 51137-VORICONAZOL 200 MG POLVO PARA SOLUCIÓN INYECTABLE- PRESENTACION : 
ENVASE CERRADO POR 1 VIAL </t>
  </si>
  <si>
    <t>III</t>
  </si>
  <si>
    <t>Renglón: 84, Código: 031080001.1, Descripción: AZATIOPRINA  Presentación:  X 50 MG  Solicitado:  COMPRIMIDO</t>
  </si>
  <si>
    <t>https://ar.kairosweb.com/precio/producto-azatioprina-rontag-14755/</t>
  </si>
  <si>
    <t>AZATIOPRINA RONTAG 50 MG COMP - RONTAG</t>
  </si>
  <si>
    <t xml:space="preserve">CERT 44741  (PRESENTACIÓN CAJA X 100 COMP)   
</t>
  </si>
  <si>
    <t>AZATIOPRINA RONTAG</t>
  </si>
  <si>
    <t>AZATIOPRINA 50 MG X 100 COMPRIMIDOS  LABORATORIO: RONTAG  
CERT. ANMAT: 44741</t>
  </si>
  <si>
    <t>RONTAG- AZATIOPRINA RONTAG</t>
  </si>
  <si>
    <t xml:space="preserve">CERT ANMAT 44741  </t>
  </si>
  <si>
    <t>CERT 44741 AZATIOPRINA RONTAG 50 MG COMPRIMIDO</t>
  </si>
  <si>
    <t>IMURAN ASPEN</t>
  </si>
  <si>
    <t xml:space="preserve">AZATIOPRINA  X 50 MG  COMPRIMIDO. MARCA ASPEN. CERT 
32968    </t>
  </si>
  <si>
    <t>ASPEN</t>
  </si>
  <si>
    <t>CERT 32968 IMURAN 50 MG COMPRIMIDO</t>
  </si>
  <si>
    <t>RONTAG</t>
  </si>
  <si>
    <t xml:space="preserve">AZATIOPRINA 50 MG COMP IMURAN ASPEN ARGENTINA T/A 32968  
</t>
  </si>
  <si>
    <t xml:space="preserve">AZATIOPRINA RAFFO </t>
  </si>
  <si>
    <t xml:space="preserve">CERT 40495- AZATIOPRINA 50 MG ADMINISTRACIÓN ORAL- PRESENTACION CAJA X 
100 COMP </t>
  </si>
  <si>
    <t>AZATIOPRINA RAFFO</t>
  </si>
  <si>
    <t xml:space="preserve">AZATIOPRINA RAFFO 50 mg comp.  - Lab, Raffo - 
Certificado N° 40495  </t>
  </si>
  <si>
    <t>AZATIOPRINA RAFFO 50 MG COMP - ASOFARMA</t>
  </si>
  <si>
    <t xml:space="preserve">CERT 40495 (PRESENTACIÓN CAJA X 100 COMP)    
</t>
  </si>
  <si>
    <t>CERT 40495 AZATIOPRINA RAFFO 50 MG COMPRIMIDO</t>
  </si>
  <si>
    <t>CERT: 44741</t>
  </si>
  <si>
    <t>Renglón: 85, Código: 031080002.4, Descripción: CICLOSPORINA 50MG  Presentación:  CAPSULA  Solicitado:  UNIDAD</t>
  </si>
  <si>
    <t>https://ar.kairosweb.com/precio/producto-sandimmun-neoral-6006/</t>
  </si>
  <si>
    <t>SANDIMMUN NEORAL</t>
  </si>
  <si>
    <t xml:space="preserve">SANDIMMUN NEORAL 50 mg caps.  - Lab, Novartis - 
Certificado N° 38362  </t>
  </si>
  <si>
    <t>CERT 38362 SANDIMMUN NEORAL 50 MG CAPSULA BLANDA</t>
  </si>
  <si>
    <t xml:space="preserve">SANDIMMUN NEORAL 50 MG   NOVARTIS </t>
  </si>
  <si>
    <t xml:space="preserve">CERT 39362- CICLOSPORINA 50 MG ADMINISTRACIÓN ORAL-PRESENTACION CAJA X 50 
COMP </t>
  </si>
  <si>
    <t>SANDIMMUN NEORAL** 50 mg caps.x</t>
  </si>
  <si>
    <t xml:space="preserve">SANDIMMUN NEORAL** 50 mg caps.x 50  ciclosporina  NOVARTIS 
ARGENTINA SA  Certf Anmat N° 38362  </t>
  </si>
  <si>
    <t>NOVARTIS- SANDIMMUN NEORAL</t>
  </si>
  <si>
    <t xml:space="preserve">CERT ANMAT 38362  </t>
  </si>
  <si>
    <t xml:space="preserve">CICLOSPORINA 50 MG CAPS SANDIMMUN NEORAL NOVARTIS - TRAZ 38.362 
 </t>
  </si>
  <si>
    <t>Renglón: 86, Código: 031080002.5, Descripción: CICLOSPORINA 100MG  Presentación:  CAPSULA  Solicitado:  UNIDAD</t>
  </si>
  <si>
    <t xml:space="preserve">SANDIMMUN NEORAL 100 mg caps. - Lab, Novartis - Certificado 
N° 38362  </t>
  </si>
  <si>
    <t>CERT 38362 SANDIMMUN NEORAL 100 MG CAPSULA BLANDA</t>
  </si>
  <si>
    <t xml:space="preserve">SANDIMMUN NEORAL 100 MG   NOVARTIS </t>
  </si>
  <si>
    <t xml:space="preserve">CERT 38362- CICLOSPORINA 100 MG ADMINISTRACIÓN ORAL- PRESENTACION CAJA CERRADA 
X 50 COMP </t>
  </si>
  <si>
    <t xml:space="preserve">CICLOSPORINA 100 MG CAPS SANDIMMUN NEORAL NOVARTIS /TRAZ 38.362  
</t>
  </si>
  <si>
    <t>Renglón: 87, Código: 031080004.2, Descripción: HIDROXICLOROQUINA  Presentación:  X 200 MG  Solicitado:  COMPRIMIDO</t>
  </si>
  <si>
    <t>https://ar.kairosweb.com/precio/producto-axokine-14873/</t>
  </si>
  <si>
    <t xml:space="preserve">HIDROXICLOROQUINA COMP 200 MG IVAX (H-30) (USO INSTIT) 42651  
</t>
  </si>
  <si>
    <t>HIDROXICLOROQUINA COMP 200 MG RONTAG (H-30) T/A    
  50903</t>
  </si>
  <si>
    <t xml:space="preserve">EVOQUIN 200 MG TEVA </t>
  </si>
  <si>
    <t xml:space="preserve">CERT 42651- HIDROXICLOROQUINA 200 MG ADMINISTRACIÓN ORAL- PRESENTACION CAJA X 
100 COMP </t>
  </si>
  <si>
    <t>HIDROXICLOROQUINA 200 MG COMP EVOQUIN (TEVA) C42651 [60]</t>
  </si>
  <si>
    <t>CERT 42651 "EVOQUIN 200 MG COMPRIMIDO RECUBIERTO"</t>
  </si>
  <si>
    <t>EVOQUIN</t>
  </si>
  <si>
    <t>HIDROXICLOROQUINA 200 MG X 60 COMPRIMIDOS NO FRACCIONABLES  LABORATORIO: 
TEVA  CEER. ANMAT: 52651</t>
  </si>
  <si>
    <t>AXOKINE 200 MG COMP REC - RONTAG</t>
  </si>
  <si>
    <t xml:space="preserve">CERT 50903 (PRESENTACIÓN CAJA X 60 COMP)    
</t>
  </si>
  <si>
    <t>IVAX - EVOQUIN</t>
  </si>
  <si>
    <t xml:space="preserve">CERT ANMAT 42651  </t>
  </si>
  <si>
    <t>RONTAG- AXOKINE</t>
  </si>
  <si>
    <t xml:space="preserve">CERT ANMAT 50903  </t>
  </si>
  <si>
    <t>CERT 50903 "AXOKINE 200 MG COMPRIMIDO RECUBIERTO"</t>
  </si>
  <si>
    <t xml:space="preserve">EVOQUIN 200 mg comp. - Lab, Teva Argentina - Certificado 
N° 42651  </t>
  </si>
  <si>
    <t>TRB</t>
  </si>
  <si>
    <t>CERT 23557 POLIRREUMIN 200 MG COMPRIMIDO RECUBIERTO</t>
  </si>
  <si>
    <t>Renglón: 88, Código: 031080008.2, Descripción: LEFLUNOMIDA  Presentación:  X 20 MG  Solicitado:  COMPRIMIDO</t>
  </si>
  <si>
    <t>https://ar.kairosweb.com/precio/producto-filartros-12111/</t>
  </si>
  <si>
    <t xml:space="preserve">FILARTROS 20 MG TEVA </t>
  </si>
  <si>
    <t>CERT 48895-LEFLUNOMIDA 20 MG ADMINISTRACIÓN ORAL- PRESENTACION CAJA CERRADA X 
30 COMP</t>
  </si>
  <si>
    <t>CERT 48895 FILARTROS 20 MG COMPRIMIDO RECUBIERTO</t>
  </si>
  <si>
    <t xml:space="preserve">INMUNOARTRO 20 MG BETA </t>
  </si>
  <si>
    <t xml:space="preserve">CERT 48494-LEFLUNOMIDA 20 MG ADMINISTRACIÓN ORAL- PRESENTACION CAJA CERRADA X 
30 COMP  </t>
  </si>
  <si>
    <t>LEFLUAR 20 MG COMP REC - RONTAG</t>
  </si>
  <si>
    <t xml:space="preserve">CERT 51422  (PRESENTACIÓN CAJA X 30 COMP)   
</t>
  </si>
  <si>
    <t>INMUNOARTRO</t>
  </si>
  <si>
    <t xml:space="preserve">INMUNOARTRO 20 mg comp.rec. - Lab, Beta - Certificado N° 
48494  </t>
  </si>
  <si>
    <t>IVAX- FILARTROS</t>
  </si>
  <si>
    <t xml:space="preserve">CERT ANMAT 48895  </t>
  </si>
  <si>
    <t>LEFLUNOMIDA 20 MG  X 30 COMPRIMIDOS NO FRACCIONABLES  
LABORATORIO: BETA  CERT. ANMAT: 48494</t>
  </si>
  <si>
    <t>IVAC</t>
  </si>
  <si>
    <t xml:space="preserve">LEFLUNOMIDA 20 MG COMP FILARTROS IVAX (USO INSTIT) 48.895  
</t>
  </si>
  <si>
    <t>BETA</t>
  </si>
  <si>
    <t>LEFLUNOMIDA 20 MG COMP INMUNOARTRO BETA T/A    
  48494</t>
  </si>
  <si>
    <t>CERT 51422 LEFLUAR 20 MG COMPRIMIDO RECUBIERTO</t>
  </si>
  <si>
    <t>LEFLUNOMIDA 20 MG COMP. FILARTROS (TEVA) C:48895 [30]</t>
  </si>
  <si>
    <t>CERT 57629 FLUXAP 20 MG COMPRIMIDO RECUBIERTO</t>
  </si>
  <si>
    <t>Renglón: 89, Código: 031081002.7, Descripción: METOTREXATO 7,5 MG  Presentación:  COMPRIMIDO  Solicitado:  UNIDAD</t>
  </si>
  <si>
    <t>https://ar.kairosweb.com/precio/producto-ervemin-1579/</t>
  </si>
  <si>
    <t xml:space="preserve">ERVEMIN 7.5  TEVA </t>
  </si>
  <si>
    <t xml:space="preserve">CERT 44361- METOTREXATO 7.5 MG COMP - ENVASE CERRADO X 
10 COMP </t>
  </si>
  <si>
    <t>IVAX- ERVEMIN</t>
  </si>
  <si>
    <t xml:space="preserve">CERT ANMAT 44361  </t>
  </si>
  <si>
    <t>CERT 44361 ERVEMIN 10 MG COMPRIMIDO</t>
  </si>
  <si>
    <t xml:space="preserve">METOTREXATO 10 MG COMP ERVEMIN IVAX (USO INSTIT) 44361  
</t>
  </si>
  <si>
    <t>METOTREXATO 7.5 MG COMP ERVEMIN (TEVA) CERT 44361 [10]</t>
  </si>
  <si>
    <t xml:space="preserve">TRB </t>
  </si>
  <si>
    <t>CERT 48412 "ARTRAIT 10 MG COMPRIMIDO"</t>
  </si>
  <si>
    <t>CERT: 48412</t>
  </si>
  <si>
    <t>Renglón: 90, Código: 031081002.7, Descripción: METOTREXATO 7,5 MG  Presentación:  COMPRIMIDO  Solicitado:  UNIDAD</t>
  </si>
  <si>
    <t xml:space="preserve">CERT 44361- METOTREXATO 7.5 MG COMP - PRESENTACION ENVASE CERRADO 
POR 10 COMP </t>
  </si>
  <si>
    <t>CERT44361 ERVEMIN 7,5 MG COMPRIMIDO</t>
  </si>
  <si>
    <t xml:space="preserve">ERVEMIN </t>
  </si>
  <si>
    <t xml:space="preserve">ERVEMIN 7.5 mg comp. - Lab, Teva Argentina - Certificado 
N° 44361  </t>
  </si>
  <si>
    <t xml:space="preserve">METOTREXATO 7.5 MG COMP  ERVEMIN IVAX (USO INSTIT)  
44361  </t>
  </si>
  <si>
    <t>CERT 48412 "ARTRAIT 7.5 MG COMPRIMIDO"</t>
  </si>
  <si>
    <t>Renglón: 91, Código: 031081002.9, Descripción: METOTREXATO 25MG.  Presentación:  FCO. AMPOLLA</t>
  </si>
  <si>
    <t>https://ar.kairosweb.com/precio/producto-artrait-11898/</t>
  </si>
  <si>
    <t>Renglón: 92, Código: 031080007.1, Descripción: MICOFENOLATO DE MOFETILO  Presentación:  500 MG  Solicitado:  COMPRIMIDO</t>
  </si>
  <si>
    <t>https://ar.kairosweb.com/precio/producto-cellcept-7665/</t>
  </si>
  <si>
    <t>MMF SANDOZ</t>
  </si>
  <si>
    <t xml:space="preserve">MMF SANDOZ 500 mg comp.rec. - Lab, Biosidus S.A.U. - 
Certificado N° 56983  </t>
  </si>
  <si>
    <t xml:space="preserve">MMF 500 MG BIOSIDUS </t>
  </si>
  <si>
    <t xml:space="preserve">CERT 56983- MICOFENOLATO DE MOFETILO 500 MG ADMINISTRACIÓN ORAL-PRESENTACION CAJA 
X 50 </t>
  </si>
  <si>
    <t>GEMABIOTECH- SUPRIMUN 500 mg</t>
  </si>
  <si>
    <t xml:space="preserve">CERT ANMAT 58684  </t>
  </si>
  <si>
    <t xml:space="preserve">MICOFENOLATO MOFETILO 500 MG COMP REC BIOSIDUS 56983   
</t>
  </si>
  <si>
    <t>GEMABIOTECH</t>
  </si>
  <si>
    <t>MICOFENOLATO MOFETILO 500 MG COMP REC SUPRIMUN GEMABIOTECH /TRAZ  
    58684</t>
  </si>
  <si>
    <t xml:space="preserve">MICOFENOLATO MOFETIL 500 MG COMP. SUPRIMUN GEMABIOTECH C 58684 [50] 
</t>
  </si>
  <si>
    <t>CELLCEPT 500 MG ROCHE</t>
  </si>
  <si>
    <t>CERT 45077- MICOFENOLATO DE MOFETILO 500 MG ADMINISTRACIÓN ORAL- PRESENTACION 
: CAJA X 50 COMP</t>
  </si>
  <si>
    <t>CERT 45077 CELLCEPT 500 MG COMPRIMIDO RECUBIERTO</t>
  </si>
  <si>
    <t>Renglón: 93, Código: 031080014.1, Descripción: MICOFENOLATO SODICO  Presentación:  X 180 MG  Solicitado:  COMPRIMIDO</t>
  </si>
  <si>
    <t>https://ar.kairosweb.com/precio/producto-myfortic-14851/</t>
  </si>
  <si>
    <t>MYFORTIC</t>
  </si>
  <si>
    <t xml:space="preserve">MYFORTIC 180mg comp.gastrorr.  - Lab, Novartis  - Certificado 
N° 50748  </t>
  </si>
  <si>
    <t xml:space="preserve">MYFORTIC 180 MG NOVARTIS </t>
  </si>
  <si>
    <t xml:space="preserve">CERT 50748- MICOFENOLATO SODICO 180 MG ADMINISTRACION ORAL- PRESENTACION CAJA 
X 120 COMP </t>
  </si>
  <si>
    <t xml:space="preserve">MYFORTIC 180 mg comp.gastr.x </t>
  </si>
  <si>
    <t xml:space="preserve">MYFORTIC 180 mg comp.gastr.x 120  micofenolato sodico  NOVARTIS 
ARGENTINA SA  Certf Anmat N° 50748  </t>
  </si>
  <si>
    <t xml:space="preserve">NOVARTIS </t>
  </si>
  <si>
    <t>CERT 50748 "MYFORTIC 180 MG COMPRIMIDO GASTRORRESISTENTE"</t>
  </si>
  <si>
    <t>myfortic</t>
  </si>
  <si>
    <t xml:space="preserve">Nº de Certificado: 50748  Laboratorio: NOVARTIS ARGENTINA S A 
 Nombre Comercial: MYFORTIC 180 MG Envases Secundarios:  Isologos: 
 Nombre Genérico: MICOFENOLATO SODICO  Forma Farmacéutica: COMPRIMIDO GASTRORRESISTENTE 
</t>
  </si>
  <si>
    <t>NOVARTIS- MYFORTIC 180 MG</t>
  </si>
  <si>
    <t xml:space="preserve">CERT ANMAT 50748  </t>
  </si>
  <si>
    <t>CERT: 50748</t>
  </si>
  <si>
    <t xml:space="preserve">MICOFENOLATO SODICO 180 MG  COMP MYFORTIC NOVARTIS /TRAZ 50748 
 </t>
  </si>
  <si>
    <t>Renglón: 94, Código: 031080014.2, Descripción: MICOFENOLATO SODICO  Presentación:  X 360 MG  Solicitado:  COMPRIMIDOS</t>
  </si>
  <si>
    <t xml:space="preserve">MYFORTIC 360mg comp.gastrorr. - Lab, Novartis - Certificado N° 50748 
 </t>
  </si>
  <si>
    <t>MYFORTIC 360 MG COMP</t>
  </si>
  <si>
    <t xml:space="preserve">CERT 50748- MICOFENOLATO SODICO 360 MG ADMINISTRACIÓN ORAL- PRESENTACION CAJA 
CERRADA X 120 COMP </t>
  </si>
  <si>
    <t xml:space="preserve">MYFORTIC 360 mg comp.gastr.x </t>
  </si>
  <si>
    <t xml:space="preserve">MYFORTIC 360 mg comp.gastr.x 120  micofenolato sodico  NOVARTIS 
ARGENTINA SA  Certf Anmat N° 50748  </t>
  </si>
  <si>
    <t>CERT 50748 "MYFORTIC 360 MG COMPRIMIDO GASTRORRESISTENTE"</t>
  </si>
  <si>
    <t>myfortic  360</t>
  </si>
  <si>
    <t xml:space="preserve">Nº de Certificado: 50748  Laboratorio: NOVARTIS ARGENTINA S A 
 Nombre Comercial: MYFORTIC 360 MG Envases Secundarios:  Isologos: 
 Nombre Genérico: MICOFENOLATO SODICO  Forma Farmacéutica: COMPRIMIDO GASTRORRESISTENTE 
</t>
  </si>
  <si>
    <t>NOVARTIS- MYFORTIC 360 MG</t>
  </si>
  <si>
    <t xml:space="preserve">MICOFENOLATO SODICO 360 MG COMP MYFORTIC NOVARTIS /TRAZ T/A 50748 
 </t>
  </si>
  <si>
    <t>Renglón: 95, Código: 031080010.1, Descripción: SIROLIMUS 1 MG  Presentación:  CAPSULA  Solicitado:  UNIDAD</t>
  </si>
  <si>
    <t>https://ar.kairosweb.com/precio/producto-rapamune-12003/</t>
  </si>
  <si>
    <t>RAPAMUNE</t>
  </si>
  <si>
    <t xml:space="preserve">RAPAMUNE 1 mg comp. - Lab, Pfizer - Certificado N° 
48559  </t>
  </si>
  <si>
    <t xml:space="preserve">SIROLIMUS 1 MG  X 60 COMP NO FRACCIONABLES  
MARCA: RAPAMUNE  LABORATORIO: PFIZER  CERT. ANMAT: 48559  
</t>
  </si>
  <si>
    <t xml:space="preserve">RAPAMUNE 1 MG PFIZER </t>
  </si>
  <si>
    <t xml:space="preserve">CERT 48559- SIROLIMUS 1 MG ADMINISTRACION ORAL- PRESENTACION CAJA CERRADAX 
60 COMP </t>
  </si>
  <si>
    <t>CERT 48559 "RAPAMUNE 1 MG COMPRIMIDO RECUBIERTO"</t>
  </si>
  <si>
    <t>CERT: 48559</t>
  </si>
  <si>
    <t xml:space="preserve">SIROLIMUS 1 MG  COMP RAPAMUNE PFIZER /TRAZ 48559  
</t>
  </si>
  <si>
    <t>PFIZER- RAPAMUNE</t>
  </si>
  <si>
    <t xml:space="preserve">CERT ANMAT 48559  </t>
  </si>
  <si>
    <t>Renglón: 96, Código: 031080009.6, Descripción: TACROLIMUS 0.5 MG  Presentación:  CAP.ACC.PROL  Solicitado:  UNIDAD</t>
  </si>
  <si>
    <t>https://ar.kairosweb.com/precio/producto-prograf-xl-19477/</t>
  </si>
  <si>
    <t>GADOR- PROGRAF XL 0,5</t>
  </si>
  <si>
    <t xml:space="preserve">CERT ANMAT 45589  </t>
  </si>
  <si>
    <t xml:space="preserve">TACROLIMUS 0.5 MG CAPS PROGRAF 0.5 GADOR - TRAZ  
45589  </t>
  </si>
  <si>
    <t xml:space="preserve">PROGRAF XL 0.5 MG GADOR </t>
  </si>
  <si>
    <t xml:space="preserve">CERT 45589-  TACROLIMUS 0.5 MG ADMINISTRACION ORAL DE LIBERACION 
PROLONGADA- PRESENTACION CAJA CERRADA POR 50 CAPS </t>
  </si>
  <si>
    <t xml:space="preserve">CERT 45589 PROGRAF XL 0,5 MG CAPSULA DE LIBERACION PROLONGADA 
</t>
  </si>
  <si>
    <t>GADOR - PROGRAF XL 0.5 MG</t>
  </si>
  <si>
    <t>TACROLIMUS 0.5 MG ADMINISTRACION ORAL DE LIBERACION PROLONGADA- Presentación caja 
por 50 comprimidos  Certificado 45589</t>
  </si>
  <si>
    <t>CERT: 45589</t>
  </si>
  <si>
    <t>PROGRAF XL 0.5</t>
  </si>
  <si>
    <t xml:space="preserve">TACROLIMUS 0.5 MG X 50 CPS NO FRACCIONABLES  MARCA: 
PROGRAF XL  LABORATORIO: GADOR  CERT. ANMAT: 45589  
</t>
  </si>
  <si>
    <t>Renglón: 97, Código: 031080009.7, Descripción: TACROLIMUS 1 MG  Presentación:  CAP.ACC.PROL  Solicitado:  UNIDAD</t>
  </si>
  <si>
    <t xml:space="preserve">TACROLIMUS 1 MG CAPS PROGRAF 1 GADOR - TRAZ  
45589  </t>
  </si>
  <si>
    <t xml:space="preserve">PRGRAF XL 1 MG   GADOR </t>
  </si>
  <si>
    <t xml:space="preserve">CERT  45589-TACROLIMUS 1 MG ADMINISTRACION ORAL DE LIBERACION PROLONGAD- 
PRESENTACION CAJA CERRADA X 50 CAPS </t>
  </si>
  <si>
    <t xml:space="preserve">CERT 45589 PROGRAF XL 1 MG CAPSULA DE LIBERACION PROLONGADA 
</t>
  </si>
  <si>
    <t>GADOR - PROGRAF XL 1 MG</t>
  </si>
  <si>
    <t>TACROLIMUS 1 MG ADMINISTRACION ORAL DE LIBERACION PROLONGADA- Presentación caja 
por 50 comprimidos  Certificado 45589</t>
  </si>
  <si>
    <t>PROGRAF XL 1</t>
  </si>
  <si>
    <t xml:space="preserve">TACROLIMUS 1 MG X 50 CPS NO FRACCIONABLES  MARCA: 
PROGRAF XL  LABORATORIO: GADOR  CERT. ANMAT: 45589  
</t>
  </si>
  <si>
    <t>Renglón: 98, Código: 031080009.8, Descripción: TACROLIMUS 3 MG  Presentación:  CAP.ACC.PROL  Solicitado:  UNIDAD</t>
  </si>
  <si>
    <t>prograf</t>
  </si>
  <si>
    <t>Nº de Certificado: 45589  Laboratorio: GADOR S A  
Nombre Comercial: PROGRAF XL 3 MG Envases Secundarios:  Isologos: 
 Nombre Genérico: TACROLIMUS  Forma Farmacéutica: CAPSULA DE LIBERACION 
PROLONGADA</t>
  </si>
  <si>
    <t xml:space="preserve">PROGRAF XL 3 MG GADOR </t>
  </si>
  <si>
    <t xml:space="preserve">CERT 45589-TACROLIMUS 3 MG ADMINISTRACION ORAL DE LIBERACION PROLONGADA- PRESENTACION 
CAJA CERRADA X 50 CAPS </t>
  </si>
  <si>
    <t xml:space="preserve">CERT 45589 PROGRAF XL 3 MG CAPSULA DE LIBERACION PROLONGADA 
</t>
  </si>
  <si>
    <t>GADOR - PROGRAF XL 3 MG</t>
  </si>
  <si>
    <t>TACROLIMUS 3 MG ADMINISTRACION ORAL DE LIBERACION PROLONGADA- Presentación caja 
por 50 comprimidos  Certificado 45589</t>
  </si>
  <si>
    <t>PROGRAF XL 3</t>
  </si>
  <si>
    <t xml:space="preserve">TACROLIMUS 3 MG X 50 CPS NO FRACCIONABLES  MARCA: 
PROGRAF XL   LABORATORIO: GADOR  CER. ANMAT: 45589 
   </t>
  </si>
  <si>
    <t xml:space="preserve">TACROLIMUS AP 3 MG COMP PROGRAF XL GADOR /TRAZ 45589 
 </t>
  </si>
  <si>
    <t>Renglón: 99, Código: 031080009.9, Descripción: TACROLIMUS 5 MG  Presentación:  CAP.ACC.PROL  Solicitado:  UNIDAD</t>
  </si>
  <si>
    <t>GADOR - PROGRAF XL 5</t>
  </si>
  <si>
    <t xml:space="preserve">TACROLIMUS 5 MG CAPS PROGRAF 5 GADOR /TRAZ 45.589  
</t>
  </si>
  <si>
    <t>PROGRAF XL 5 MG GADOR</t>
  </si>
  <si>
    <t xml:space="preserve">CERT 45589-TACROLIMUS 5 MG ADMINISTRACION ORAL DE LIBERACION PROLONGADA- PRESENTACION 
CAJA CERRADA X 50 CAPS </t>
  </si>
  <si>
    <t xml:space="preserve">CERT 45589 PROGRAF XL 5 MG CAPSULA DE LIBERACION PROLONGADA 
</t>
  </si>
  <si>
    <t>GADOR - PROGRAF XL 5 MG</t>
  </si>
  <si>
    <t>TACROLIMUS 5 MG ADMINISTRACION ORAL DE LIBERACION PROLONGADA- Presentación caja 
por 50 comprimidos  Certificado 45589</t>
  </si>
  <si>
    <t>PROGRAF XL 5MG</t>
  </si>
  <si>
    <t xml:space="preserve">TACROLIMUS 5 MG  X 50 CPS NO FRACCIONABLES  
MARCA: PROGRAF XL 5MG  LABORATORIO: GADOR  CERT. ANMAT:45589 
 </t>
  </si>
  <si>
    <t>IV</t>
  </si>
  <si>
    <t>Renglón: 100, Código: 031082008.1, Descripción: ABIRATERONA 250 MG ADMINISTRACION ORAL  Presentación:  COMPRIMIDO</t>
  </si>
  <si>
    <t>https://ar.kairosweb.com/precio/producto-roterona-25480/</t>
  </si>
  <si>
    <t>ROTERONA</t>
  </si>
  <si>
    <t xml:space="preserve">ABIRATERONA 250 MG X 120 COMPR. NO FRACCIONBLES  MARCA: 
ROTERONA  LABORATORIO: VARIFARMA  CERT. ANMAT: 51104   
</t>
  </si>
  <si>
    <t>https://www.preciosderemedios.com.ar/precios/?pattern=ABIRATERONA</t>
  </si>
  <si>
    <t xml:space="preserve">CERT 58268 ENORDEN 250 MG COMPRIMIDO </t>
  </si>
  <si>
    <t>ENORDEN 250 MG COMP - FINADIET S.A.</t>
  </si>
  <si>
    <t xml:space="preserve">CERT 58268 (PRESENTACIÓN CAJA X 120 COMPRIMIDOS)    
</t>
  </si>
  <si>
    <t>BIRAT 25 MG EVEREX</t>
  </si>
  <si>
    <t xml:space="preserve">CERT 57819- ABIRATERONA 250 MG ADMINISTRACION ORAL- PRESENTACION CAJA CERRADA 
X 120 COMP </t>
  </si>
  <si>
    <t>BIRAT 250 MG COMP - EVEREX</t>
  </si>
  <si>
    <t xml:space="preserve">CERT 57819  (PRESENTACIÓN CAJA X 120 COMP)   
</t>
  </si>
  <si>
    <t>CERT 57819 BIRAT 250 MG COMPRIMIDO</t>
  </si>
  <si>
    <t>BIRAT EVEREX</t>
  </si>
  <si>
    <t xml:space="preserve">ABIRATERONA 250 MG ADMINISTRACION ORAL  COMPRIMIDO. MARCA EVEREX. CERT 
57819. PRESENTACION X 120 COMP    </t>
  </si>
  <si>
    <t>ZYVALIX 250 COMP  LKM</t>
  </si>
  <si>
    <t xml:space="preserve">CERT 57148- ABIRATERONA 250 MG ADMINISTRACION ORAL- PRESENTACION CAJA CERRADAX 
120 COMP </t>
  </si>
  <si>
    <t>CERT 57148 ZYVALIX 250 MG COMPRIMIDO</t>
  </si>
  <si>
    <t xml:space="preserve">ZYVALIX 250 MG COMP - LABORATORIO LKM S.A. </t>
  </si>
  <si>
    <t xml:space="preserve">CERT 57148 (CAJA X 120 COMPRIMIDOS)   </t>
  </si>
  <si>
    <t>LKM- ZYVALIX</t>
  </si>
  <si>
    <t xml:space="preserve">CERT ANMAT 57148  </t>
  </si>
  <si>
    <t xml:space="preserve">ENORDEN 250  FINADIET </t>
  </si>
  <si>
    <t xml:space="preserve">CERT 58268-ABIRATERONA 250 MG ADMINISTRACION ORAL- PRESENTACION  ENVASE CERRADO 
POR 120 COMP </t>
  </si>
  <si>
    <t xml:space="preserve">ABIRATERONA 250 MG COMP ZYVALIX LKM /TRAZ 57148   
</t>
  </si>
  <si>
    <t>EVEREX</t>
  </si>
  <si>
    <t>ABIRATERONA 250 MG X 120 COMP BIRAT EVEREX /TRAZ  
    57819</t>
  </si>
  <si>
    <t>FINADIET- ENORDEN</t>
  </si>
  <si>
    <t xml:space="preserve">CERT ANMAT 58268  </t>
  </si>
  <si>
    <t>ABIRATERON-A 250 MG COMP - LAFEDAR</t>
  </si>
  <si>
    <t xml:space="preserve">CERT 58484  (PRESENTACIÓN CAJA X 120 COMP)   
</t>
  </si>
  <si>
    <t>LAFEDAR- ABIRATERON-A</t>
  </si>
  <si>
    <t xml:space="preserve">CERT ANMAT 58484  </t>
  </si>
  <si>
    <t xml:space="preserve">ABIRANOVA 250- CELNOVA </t>
  </si>
  <si>
    <t xml:space="preserve">CERT 57652- ABIRATERONA 250 MG ADMINISTRACION ORAL- PRESENTACION CAJA CERRADA 
X 120 COMP  </t>
  </si>
  <si>
    <t>Renglón: 101, Código: 031081094.1, Descripción: AFATINIB 40 MG ADMINISTRACION ORAL  Presentación:  COMPRIMIDO  Solicitado:  UNIDAD</t>
  </si>
  <si>
    <t>https://ar.kairosweb.com/precio/producto-reglicat-29962/</t>
  </si>
  <si>
    <t>ELEA- REGLICAT</t>
  </si>
  <si>
    <t xml:space="preserve">CERT ANMAT 59700  </t>
  </si>
  <si>
    <t>CERT: 59700</t>
  </si>
  <si>
    <t>N/A</t>
  </si>
  <si>
    <t>https://www.preciosderemedios.com.ar/precios/?pattern=AFATINIB</t>
  </si>
  <si>
    <t xml:space="preserve">AFATIXANE  40 MG ECZANE </t>
  </si>
  <si>
    <t xml:space="preserve">CERT 59505- AFATINIB 40 MG ADMINISTRACION ORAL- PRESENTACION CAJA CERRADA 
X 28 COMP </t>
  </si>
  <si>
    <t>ECZANE - AFATIXANE</t>
  </si>
  <si>
    <t xml:space="preserve">CERT ANMAT 59505  </t>
  </si>
  <si>
    <t xml:space="preserve">CERT 59700 REGLICAT 40 MG COMPRIMIDO RECUBIERTO </t>
  </si>
  <si>
    <t xml:space="preserve">REGLICAT 40 mg comp.x 28 59700  </t>
  </si>
  <si>
    <t>AFATIXANE ECZANE</t>
  </si>
  <si>
    <t xml:space="preserve">AFATINIB 40 MG ADMINISTRACION ORAL  COMPRIMIDO  UNIDAD. MARCA 
ECZANE. CERT 59505. PRESENTACION X 28 COMP    
  </t>
  </si>
  <si>
    <t>REGLICAT</t>
  </si>
  <si>
    <t xml:space="preserve">REGLICAT 40 mg comp. - Lab, Elea - Certificado N° 
59700  </t>
  </si>
  <si>
    <t>AFATINIB 40 MG COMP AFATIXANE ECZANE C 59505 [28]</t>
  </si>
  <si>
    <t xml:space="preserve">AFATINIB 40 MG  COMP.X 28 NO FRACCIONABLES  MARCA: 
REGLICAT  LABORATORIO: ELEA  CERT. ANMAT: 59700   
</t>
  </si>
  <si>
    <t xml:space="preserve">AFATINIB 40 MG COMP AFATIXANE ECZANE/TRAZ 12344  </t>
  </si>
  <si>
    <t>Renglón: 102, Código: 031084004.1, Descripción: ANAGRELIDA 0,5 MG ADMINISTRACIÓN ORAL  Presentación:  CAPSULA  Solicitado:  UNIDAD</t>
  </si>
  <si>
    <t>https://ar.kairosweb.com/precio/producto-agrelid-17477/</t>
  </si>
  <si>
    <t xml:space="preserve">AGRELID 0.5 ARISTON </t>
  </si>
  <si>
    <t xml:space="preserve">CERT 52575 ANAGRELIDA 0,5 MG ADMINISTRACIÓN ORAL- PRESENTACIO CAJA CERRADA 
X 100 COMP </t>
  </si>
  <si>
    <t>AGRELID</t>
  </si>
  <si>
    <t xml:space="preserve">AGRELID 0.5 mg caps. - Lab, Ariston - Certificado N° 
52575  </t>
  </si>
  <si>
    <t>AGRELID 0,5 MG CAPSULA - ARISTON</t>
  </si>
  <si>
    <t xml:space="preserve">CERT 52575  (PRESENTACIÓN CAJA X 100) ARISTON   
</t>
  </si>
  <si>
    <t>ARISTON</t>
  </si>
  <si>
    <t xml:space="preserve">CERT 52575 AGRELID 0.5 MG CAPSULA DURA </t>
  </si>
  <si>
    <t>ARISTON- AGRELID</t>
  </si>
  <si>
    <t xml:space="preserve">CERT ANMAT 52575  </t>
  </si>
  <si>
    <t xml:space="preserve">ANAGRELIDA 0.5 MG CAPS AGRELID ARISTON /TRAZ  52575  
</t>
  </si>
  <si>
    <t>Renglón: 103, Código: 031084004.2, Descripción: ANAGRELIDA 1 MG ADMINISTRACION ORAL  Presentación:  CAPSULA  Solicitado:  UNIDAD</t>
  </si>
  <si>
    <t xml:space="preserve">AGRELID 1 MG ARISTON </t>
  </si>
  <si>
    <t xml:space="preserve">CERT 52575- ANAGRELIDA 1 MG ADMINISTRACION ORAL- PRESENTACION CAJA X 
100 COMP </t>
  </si>
  <si>
    <t>AGRELID 1 MG CAPSULA - ARISTON</t>
  </si>
  <si>
    <t xml:space="preserve">CERT 52575  (PRESENTACIÓN CAJA X 100) </t>
  </si>
  <si>
    <t xml:space="preserve">AGRELID 1 mg caps. - Lab,Ariston - Certificado N° 52575 
 </t>
  </si>
  <si>
    <t xml:space="preserve">CERT 52575 AGRELID 1 MG CAPSULA DURA </t>
  </si>
  <si>
    <t xml:space="preserve">ANAGRELIDA 1 MG CAPS AGRELID ARISTON /TRAZ 52575   
</t>
  </si>
  <si>
    <t>Renglón: 104, Código: 031112002.1, Descripción: APREPITANT TRATAMIENTO (1CAPSX125MG+2CAPSX80MG)  Presentación:  CAPSULAS  Solicitado:  ENVASE</t>
  </si>
  <si>
    <t>https://ar.kairosweb.com/precio/producto-emend-15410/</t>
  </si>
  <si>
    <t>EMEND</t>
  </si>
  <si>
    <t xml:space="preserve">EMEND tripack caps.x 1+caps.x2 - Lab, MSD Argentina S - 
Certificado N° 51158  </t>
  </si>
  <si>
    <t xml:space="preserve">CERT 51158 EMEND ENV X 3 CAPS (2 CAPS X 
80 MG + 1 CAPS X 125 MG) </t>
  </si>
  <si>
    <t>EMEND TRIPACK  MSD</t>
  </si>
  <si>
    <t>CERT 51158-APREPITANT TRATAMIENTO(1CAPSX125MG+2CAPSX80MG)- PRESENTACION CAJA X 1 PACK</t>
  </si>
  <si>
    <t xml:space="preserve">EMEND Tripack caps.x 1+caps.x2 51158  </t>
  </si>
  <si>
    <t>EMEND MERCK</t>
  </si>
  <si>
    <t xml:space="preserve">APREPITANT TRATAMIENTO (1CAPSX125MG+2CAPSX80MG)  CAPSULAS  ENVASE. MARCA MERCK. CERT 
51158    </t>
  </si>
  <si>
    <t>TO-EMEND Tripack caps.x 1+caps.x2</t>
  </si>
  <si>
    <t xml:space="preserve">EMEND Tripack caps.x 1+caps.x2  aprepitant  MSD ARGENTINA SRL 
  Certf Anmat N° 51158  </t>
  </si>
  <si>
    <t>APREPITANT 125/80 MG X 3 CAPS EMEND MSD   
51158</t>
  </si>
  <si>
    <t>Renglón: 105, Código: 031084006.1, Descripción: PEG ASPARAGINASA (PEGASPARGASA) 3750 UNIDADES (750 UI/ ML), POLVO PARA SOLUCION INYECTABLE  Presentación:  VIAL X 5 ML  Solicitado:  UNIDAD</t>
  </si>
  <si>
    <t>https://ar.kairosweb.com/precio/producto-oncaspar-27603/</t>
  </si>
  <si>
    <t xml:space="preserve">ONCASPAR 3.750 UI SERVIER </t>
  </si>
  <si>
    <t xml:space="preserve">CERT 51758- PEG ASPARAGINASA (PEGASPARGASA) 3750 UNIDADES (750 UI/ ML), 
POLVO PARA SOLUCION INYECTABLE- PRESENTACION : ENVASE CERRADO X 1 
FCO AMP LIOF - VTO OFRECIDO AL MOMENTO DE LA 
APERTURA 05/2025- SE ADJUNTA NOTA DE COMPROMISO DE CANJE DE 
SERVIER </t>
  </si>
  <si>
    <t>ONCASPAR</t>
  </si>
  <si>
    <t xml:space="preserve">ONCASPAR pvo.p/sol.iny.vial  - Lab, Servier - Certificado N° 51758 
   </t>
  </si>
  <si>
    <t>SERVIER VTO 05/2025- ONCASPAR</t>
  </si>
  <si>
    <t xml:space="preserve">CERT ANMAT 51758  </t>
  </si>
  <si>
    <t>SERVIER</t>
  </si>
  <si>
    <t xml:space="preserve">CERT 51758 ONCASPAR PVO P/SOL P/PERF (IV) FCO AMP  
</t>
  </si>
  <si>
    <t>Renglón: 106, Código: 031081087.1, Descripción: AZACITIDINA 100 MG  Presentación:  FCO. AMP.  Solicitado:  UNIDAD</t>
  </si>
  <si>
    <t>https://ar.kairosweb.com/precio/producto-mielozitidina-22094/</t>
  </si>
  <si>
    <t>MIELOZITIDINA LKM</t>
  </si>
  <si>
    <t xml:space="preserve">CERT 55281- AZACITIDINA 100 MG POLVO PARA SUSPENSION INYECTABLE- PRESENTACION 
CAJA CERRADA X 1 FCO AMP </t>
  </si>
  <si>
    <t>https://www.preciosderemedios.com.ar/precios/?pattern=MIELOZITIDINA</t>
  </si>
  <si>
    <t>LKM- MIELOZITIDINA</t>
  </si>
  <si>
    <t xml:space="preserve">CERT ANMAT 55281  </t>
  </si>
  <si>
    <t xml:space="preserve">CERT 55281 MIELOZITIDINA PVO LIOF P/INY FCO AMP X 100 
MG </t>
  </si>
  <si>
    <t xml:space="preserve">MIELOZITIDINA 100 MG FCO AMP - LABORATORIO LKM S.A.  
</t>
  </si>
  <si>
    <t xml:space="preserve">CERT 55281  (PRESENTACIÓN POR UNIDAD)   </t>
  </si>
  <si>
    <t xml:space="preserve">MIELOZITIDINA LKM </t>
  </si>
  <si>
    <t xml:space="preserve">AZACITIDINA 100 MG  FCO. AMP.  UNIDAD. MARCA LKM. 
CERT 55281    </t>
  </si>
  <si>
    <t>MIELOZITIDINA</t>
  </si>
  <si>
    <t xml:space="preserve">AZACITIDINA 100 MG F.A X 1  MARCA: MIELOZITIDINA  
LABORATORIO: LKM  CERT. ANMAT: 55281  </t>
  </si>
  <si>
    <t xml:space="preserve">AZACITIDINA 100 MG X 1 F/A MIELOZITIDINA LKM /TRAZ 55281 
 </t>
  </si>
  <si>
    <t>AZACITIDINA 100 MG X 1 F/A ZYLATADINA EVEREX /TRAZ  
    56882</t>
  </si>
  <si>
    <t>https://www.preciosderemedios.com.ar/precios/?pattern=AZATEVA</t>
  </si>
  <si>
    <t xml:space="preserve">AZATEVA 100 TEVA </t>
  </si>
  <si>
    <t xml:space="preserve">CERT 58364-AZACITIDINA 100 MG POLVO PARA SUSPENSION INYECTABLE-PRESENTACION : CAJA 
CERRADA X 1 FCO AMP </t>
  </si>
  <si>
    <t xml:space="preserve">CERT 58364 AZATEVA 100 MG LIOF FCO AMP </t>
  </si>
  <si>
    <t>IVAX- AZATEVA</t>
  </si>
  <si>
    <t xml:space="preserve">CERT ANMAT 58364  </t>
  </si>
  <si>
    <t xml:space="preserve">AZATEVA 100 mg iny.x 1 58364  </t>
  </si>
  <si>
    <t>Renglón: 107, Código: 031081082.1, Descripción: BORTEZOMIB 3,5 MG POLVO PARA SOLUCION INYECTABLE  Presentación:  VIAL  Solicitado:  UNIDAD</t>
  </si>
  <si>
    <t>https://ar.kairosweb.com/precio/producto-gysaty-24650/</t>
  </si>
  <si>
    <t>GYSATI 3.5 MG LKM</t>
  </si>
  <si>
    <t xml:space="preserve">CERT 57464- BORTEZOMIB 3,5 MG POLVO PARA SOLUCION INYECTABLE- PRSENTACION 
ENVASE CERRADO POR 1 FCO AMP </t>
  </si>
  <si>
    <t>https://www.preciosderemedios.com.ar/precios/?pattern=BORTEZOMIB</t>
  </si>
  <si>
    <t xml:space="preserve">GYSATY 3,5 MG FCO AMP - LABORATORIO LKM S.A.  
</t>
  </si>
  <si>
    <t xml:space="preserve">CERT 57464  (PRESENTACIÓN POR UNIDAD)  </t>
  </si>
  <si>
    <t xml:space="preserve">CERT 57464 GYSATY PVO LIOF P/INY FCO AMP X 3.5 
MG LKM </t>
  </si>
  <si>
    <t>GYSATY LKM</t>
  </si>
  <si>
    <t xml:space="preserve">BORTEZOMIB 3,5 MG POLVO PARA SOLUCION INYECTABLE  VIAL  
UNIDAD. MARCA LKM. CERT 57464    </t>
  </si>
  <si>
    <t xml:space="preserve">BORTEZOMIB 3.5 MG X 1 F/A BOZOB LKM /TRAZ 57744 
 </t>
  </si>
  <si>
    <t>BORTEZOMIB 3.5 MG X 1 F/A EVEREX /TRAZ   
   58262</t>
  </si>
  <si>
    <t>BORTMEX</t>
  </si>
  <si>
    <t>BORTEZOMIB 3,5 MG FRASCO AMPOLLA X 1   MARCA: 
GYSATY  LABORATORIO: LKM  CERT. ANMAT: 57464</t>
  </si>
  <si>
    <t xml:space="preserve">BORTEZOMIB EVEREX 3.5 </t>
  </si>
  <si>
    <t xml:space="preserve">CERT 58262- BORTEZOMIB 3,5 MG POLVO PARA SOLUCION INYECTABLE- PRESENTACION 
CAJA X  1 FCO AMP </t>
  </si>
  <si>
    <t xml:space="preserve">CERT 58262 BORTEZOMIB EVEREX LIOF FCO AMP X 3.5 MG 
</t>
  </si>
  <si>
    <t>BORTEZOMIB EVEREX 3,5 MG FCO AMP - EVEREX</t>
  </si>
  <si>
    <t xml:space="preserve">CERT 58262  (PRESENTACIÓN POR UNIDAD)   </t>
  </si>
  <si>
    <t>EVEREX- BORTEZOMIB EVEREX 3.5 MG</t>
  </si>
  <si>
    <t>Frasco ampolla x3.5 mg. Inyectable liofilizado  Certificado 58262</t>
  </si>
  <si>
    <t>ASPEN -BORMIB</t>
  </si>
  <si>
    <t xml:space="preserve">CERT ANMAT 57451  </t>
  </si>
  <si>
    <t xml:space="preserve">CERT 51503 VELCADE 3.5 MG / 10 ML PVO LIOF 
P/INY FCO AMP </t>
  </si>
  <si>
    <t>Renglón: 108, Código: 031084005.1, Descripción: CARFILZOMIB 60 MG, POLVO PARA SOLUCION INYECTABLE  Presentación:  VIAL  Solicitado:  UNIDAD</t>
  </si>
  <si>
    <t>https://ar.kairosweb.com/precio/producto-karfib-28006/</t>
  </si>
  <si>
    <t>KARFIB 60 MG LKM</t>
  </si>
  <si>
    <t xml:space="preserve">CERT 58989- CARFILZOMIB 60 MG, POLVO PARA SOLUCION INYECTABLE- PRESENTACION 
CAJA CERRADA X 1 VIAL </t>
  </si>
  <si>
    <t>https://www.preciosderemedios.com.ar/precios/?pattern=KARFIB</t>
  </si>
  <si>
    <t xml:space="preserve">CERT 58989 KARFIB PVO LIOF P/INY FCO AMP X 60 
MG </t>
  </si>
  <si>
    <t xml:space="preserve">KARFIB 60 MG FCO AMP - LABORATORIO LKM S.A.  
</t>
  </si>
  <si>
    <t xml:space="preserve">CERT 58989 (PRESENTACIÓN POR UNIDAD) </t>
  </si>
  <si>
    <t xml:space="preserve">ALCAF 60 mg fco.a.pvo.liof.x 1 58983  </t>
  </si>
  <si>
    <t>KARFIB LKM</t>
  </si>
  <si>
    <t xml:space="preserve">CARFILZOMIB 60 MG, POLVO PARA SOLUCION INYECTABLE  VIAL  
UNIDAD. MARECA LKM. CERT 58989    </t>
  </si>
  <si>
    <t>LKM- KARFIB</t>
  </si>
  <si>
    <t xml:space="preserve">CERT ANMAT 58989  </t>
  </si>
  <si>
    <t>CERT: 58983</t>
  </si>
  <si>
    <t>KARFIB</t>
  </si>
  <si>
    <t xml:space="preserve">CARFILZOMIB 60 MG F.A X 1  MARCA: KARFIB  
LABORATORIO: LKM  CERT. ANMAT: 58989  </t>
  </si>
  <si>
    <t xml:space="preserve">CARFILZOMIB 60 MG X 1 F/A KARFIB LKM /TRAZ C/FRIO 
 58989  </t>
  </si>
  <si>
    <t>ALCAF</t>
  </si>
  <si>
    <t xml:space="preserve">ALCAF 60 mg f.a. - Lab, Elea - Certificado N° 
58983    </t>
  </si>
  <si>
    <t>KEMEX</t>
  </si>
  <si>
    <t>CARFILZOMIB 60 MG FCO AMP LIOF ZELEV KEMEX C 59929 
[1]</t>
  </si>
  <si>
    <t xml:space="preserve">CERT 58983 ALCAF 60 MG PVO LIOF P/INY FCO AMP 
</t>
  </si>
  <si>
    <t>ELEA- ALCAF</t>
  </si>
  <si>
    <t xml:space="preserve">CERT ANMAT 58983  </t>
  </si>
  <si>
    <t xml:space="preserve">KYPROLIS 60 MG AMGEN </t>
  </si>
  <si>
    <t>CERT 57371-CARFILZOMIB 60 MG, POLVO PARA SOLUCION INYECTABLE- PRESENTACION ENVASE 
CERRADO X 1</t>
  </si>
  <si>
    <t xml:space="preserve">KYPROLIS 60 MG fco.a.pvo.liof.x 1 57371  </t>
  </si>
  <si>
    <t>AMGEN- KYPROLIS</t>
  </si>
  <si>
    <t xml:space="preserve">CERT ANMAT 57371  </t>
  </si>
  <si>
    <t>KYPROLIS</t>
  </si>
  <si>
    <t>60MG F.A. PVO.LIOF.X1  CERTIFICADO ANMAT N°57371</t>
  </si>
  <si>
    <t xml:space="preserve">CERT 59133 CARFIZOL PVO LIOF P/INY FCO AMP X 60 
MG </t>
  </si>
  <si>
    <t xml:space="preserve">CARFIZOL 60 MG GADOR </t>
  </si>
  <si>
    <t xml:space="preserve">CERT 59133- CARFILZOMIB 60 MG, POLVO PARA SOLUCION INYECTABLE- PRESENTACION 
CAJA CERRADA X 1 VIAL </t>
  </si>
  <si>
    <t>GADOR- CARFIZOL</t>
  </si>
  <si>
    <t xml:space="preserve">CERT ANMAT 59133  </t>
  </si>
  <si>
    <t>Renglón: 109, Código: 031080056.1, Descripción: DARATUMUMAB 400 MG  (20 MG/ML) SOLUCION PARA INFUSION  Presentación:  VIAL X 20 ML  Solicitado:  UNIDAD</t>
  </si>
  <si>
    <t>https://ar.kairosweb.com/precio/producto-darzalex-26525/</t>
  </si>
  <si>
    <t>DARZALEX 400</t>
  </si>
  <si>
    <t xml:space="preserve">CERT 58367- DARATUMUMAB 400 MG (20 MG/ML) SOLUCION PARA INFUSION- 
PRESENTACION NVASE CERRADO X 1 FCO X 20 ML  
</t>
  </si>
  <si>
    <t>DARZALEX</t>
  </si>
  <si>
    <t xml:space="preserve">DARZALEX 400 mg/20 ml vial  - Lab. Janssen-Cilag - 
Certificado N° 58367  </t>
  </si>
  <si>
    <t>CERT 58367 DARZALEX 400 MG / 20 ML CONCENTRADO P/SOL 
P/INFUSION</t>
  </si>
  <si>
    <t>darzalex</t>
  </si>
  <si>
    <t>Nº de Certificado: 58367  Laboratorio: JANSSEN CILAG FARMACEUTICA SOCIEDAD 
ANONIMA  Nombre Comercial: DARZALEX Envases Secundarios:  Isologos:  
Nombre Genérico: DARATUMUMAB  Forma Farmacéutica: CONCENTRADO PARA SOLUCION PARA 
INFUSION Nº de Troquel:  Vía de Administración: INFUSION IV 
 Condición de Expendio: BAJO RECETA ARCHIVADA  Presentación: 1 
FRASCO por 20 ML  GTIN: 07795314170824 Etiquetas</t>
  </si>
  <si>
    <t xml:space="preserve">DARATUMUMAB 400 MG / 20 ML X 1 VIAL DARZALEX 
JANSSEN /TRAZ C/FRIO 58367  </t>
  </si>
  <si>
    <t>Renglón: 110, Código: 031080056.2, Descripción: DARATUMUMAB 100 MG  (20 MG/ML) SOLUCION PARA INFUSION  Presentación:  VIAL X 5 ML  Solicitado:  UNIDAD</t>
  </si>
  <si>
    <t>DARZALEX 100 JANSSEN</t>
  </si>
  <si>
    <t xml:space="preserve">CERT 58367-DARATUMUMAB 100 MG (20 MG/ML) SOLUCION PARA INFUSION- PRESENTACION 
ENVASE CERRADO X 1 FCO </t>
  </si>
  <si>
    <t xml:space="preserve">DARZALEX 100 mg/5 ml vial  - Lab. Janssen-Cilag - 
Certificado N° 58367  </t>
  </si>
  <si>
    <t xml:space="preserve">CERT 58367 DARZALEX 100 MG / 5 ML CONCENTRADO P/SOL 
P/INFUSION </t>
  </si>
  <si>
    <t>Nº de Certificado: 58367  Laboratorio: JANSSEN CILAG FARMACEUTICA SOCIEDAD 
ANONIMA  Nombre Comercial: DARZALEX Envases Secundarios:  Isologos:  
Nombre Genérico: DARATUMUMAB  Fórmula:  Vía de Administración: INFUSION 
IV  Condición de Expendio: BAJO RECETA ARCHIVADA  Presentación: 
1 FRASCO por 5 ML  GTIN: 07795314170817 Etiquetas Trazabilidad: 
 Prospectos Comercializados:  Información para el Paciente:  Forma 
Farmacéutica: CONCENTRADO PARA SOLUCION PARA INFUSION</t>
  </si>
  <si>
    <t xml:space="preserve">DARATUMUMAB 100 MG / 5 ML X 1 VIAL DARZALEX 
JANSSEN /TRAZ C/FRIO  58367  </t>
  </si>
  <si>
    <t>Renglón: 111, Código: 031080056.3, Descripción: DARATUMUMAB 1800 MG (120 MG/ML) SOLUCION INYECTABLE  Presentación:  VIAL X 15 ML  Solicitado:  UNIDAD</t>
  </si>
  <si>
    <t>https://ar.kairosweb.com/precio/producto-darzalex-sc-29931/</t>
  </si>
  <si>
    <t>DARZALEX SC JANSSEN</t>
  </si>
  <si>
    <t xml:space="preserve">CERT 59800 DARATUMUMAB 1800 MG (120 MG/ML) SOLUCION INYECTABLE- PRESENTACION 
ENVASE CERRADO 1 FCO X 15 ML </t>
  </si>
  <si>
    <t>DARZALEX SC</t>
  </si>
  <si>
    <t xml:space="preserve">DARZALEX SC 1800 mg/15ml vial  - Lab, Janssen-Cilag - 
Certificado N° 59800    </t>
  </si>
  <si>
    <t xml:space="preserve">CERT 59800 DARZALEX SC 1800 MG / 15 ML SOL 
INY FCO AMP </t>
  </si>
  <si>
    <t>Nº de Certificado: 59800  Laboratorio: JANSSEN CILAG FARMACEUTICA SOCIEDAD 
ANONIMA  Nombre Comercial: DARZALEX SC Envases Secundarios:  Isologos: 
 Nombre Genérico: DARATUMUMAB  Forma Farmacéutica: SOLUCION INYECTABLE Nº 
de Troquel:  Fórmula:  Vía de Administración: SUBCUTANEA  
Condición de Expendio: BAJO RECETA ARCHIVADA  Presentación: 1 FRASCO 
AMPOLLA por 15 ML  GTIN: 07795314705880 Etiquetas Trazabilidad:  
Prospectos</t>
  </si>
  <si>
    <t xml:space="preserve">DARATUMUMAB 1800 MG / 15 ML X 1 VIAL DARZALEX 
SC JANSSEN /TRAZ C/FRIO  58367  </t>
  </si>
  <si>
    <t>Renglón: 112, Código: 031080021.2, Descripción: DENOSUMAB 120 MG (70 MG/ML) SOLUCION INYECTABLE  Presentación:  VIAL X 1,7 ML  Solicitado:  UNIDAD</t>
  </si>
  <si>
    <t>https://ar.kairosweb.com/precio/producto-xgeva-22469/</t>
  </si>
  <si>
    <t>XGEVA</t>
  </si>
  <si>
    <t>120MG/1,7ML INY.VIAL X 1  CERTIFICADO ANMAT N°56484</t>
  </si>
  <si>
    <t xml:space="preserve">CLONOMAB 70mg/ml iny.vialx1x1.7ml 60034  </t>
  </si>
  <si>
    <t>CERT: 60034</t>
  </si>
  <si>
    <t>CLONOMAB</t>
  </si>
  <si>
    <t xml:space="preserve">CLONOMAB 120mg/1.7 ml iny.vial  - Lab Elea - Certificado 
N° 60034  </t>
  </si>
  <si>
    <t xml:space="preserve">CERT 60034 CLONOMAB 70 MG/ML SOL INY FCO AMP X 
1.7 ML </t>
  </si>
  <si>
    <t xml:space="preserve">XGEVA 70 MG  AMGEN </t>
  </si>
  <si>
    <t xml:space="preserve">CERT 56484-DENOSUMAB 120 MG (70 MG/ML) SOLUCION INYECTABLE- VIAL X 
1.7 ML - PRESENTACION ENVASE CERRADOP POR 1 VIAL  
</t>
  </si>
  <si>
    <t>AMGEN - XGEVA</t>
  </si>
  <si>
    <t xml:space="preserve">CERT ANMAT 56484  </t>
  </si>
  <si>
    <t xml:space="preserve">XGEVA 120mg/1.7 ml iny.vial x1 56484  </t>
  </si>
  <si>
    <t>XGEVA AMGEN</t>
  </si>
  <si>
    <t xml:space="preserve">DENOSUMAB 120 MG (70 MG/ML) SOLUCION INYECTABLE  VIAL X 
1,7 ML  UNIDAD. MARCA AMGEN. CERT 56484   
 </t>
  </si>
  <si>
    <t xml:space="preserve">DENOSUMAB 120 MG /1.7 ML X 1 VIAL XGEVA AMGEN 
/TRAZ C/FRIO 56.484  </t>
  </si>
  <si>
    <t>ELEA- CLONOMAB</t>
  </si>
  <si>
    <t xml:space="preserve">CERT ANMAT 60034  </t>
  </si>
  <si>
    <t>Renglón: 113, Código: 031081084.1, Descripción: ENZALUTAMIDA 40 MG ADMINISTRACION ORAL  Presentación:  CAPSULA  Solicitado:  UNIDAD</t>
  </si>
  <si>
    <t>https://ar.kairosweb.com/precio/producto-zalutex-27683/</t>
  </si>
  <si>
    <t xml:space="preserve">ZALUTEX 40 mg cáps.x 120 58938  </t>
  </si>
  <si>
    <t>ZALUTEX</t>
  </si>
  <si>
    <t xml:space="preserve">ENZALUTAMIDA 40 MG X 120 CMP. NO FRACCIONABLES  MARCA: 
ZALUTEX  LABORATORIO: ELEA  CERT. ANMAT: 58938   
</t>
  </si>
  <si>
    <t>CERT: 58938</t>
  </si>
  <si>
    <t>https://www.preciosderemedios.com.ar/precios/?pattern=ENZALUTAMIDA</t>
  </si>
  <si>
    <t>ZALUTEX 40 MG ELEA</t>
  </si>
  <si>
    <t xml:space="preserve">CERT 58938- ENZALUTAMIDA 40 MG ADMINISTRACION ORAL- PRESENTACION CAJA X 
120 COMP </t>
  </si>
  <si>
    <t>ELEA- ZALUTEX</t>
  </si>
  <si>
    <t xml:space="preserve">CERT ANMAT 58938  </t>
  </si>
  <si>
    <t xml:space="preserve">ENZALUTAMIDA 40 MG  CAPS ZALUTEX ELEA /TRAZ 58938  
</t>
  </si>
  <si>
    <t xml:space="preserve">XTANDI 40 MG RAFFO </t>
  </si>
  <si>
    <t>CERT 57259- ENZALUTAMIDA 40 MG ADMINISTRACION ORAL- PRESENTACION CAJA  
CERRADAX 120 CAPS</t>
  </si>
  <si>
    <t>XTANDI 40 MG CAPSULA - RAFFO</t>
  </si>
  <si>
    <t xml:space="preserve">CERT 57259  (PRESENTACIÓN FRASCO X 120 CAPSULAS)   
</t>
  </si>
  <si>
    <t xml:space="preserve">CERT 57259 XTANDI 40 MG CAPSULA BLANDA </t>
  </si>
  <si>
    <t xml:space="preserve">XTANDI 40 mg cáps. blandas x 120 57259   
</t>
  </si>
  <si>
    <t>Renglón: 114, Código: 031202002.4, Descripción: ERITROPOYETINA 10000 UI  Presentación:  FCO.AMP.  Solicitado:  UNIDAD</t>
  </si>
  <si>
    <t>https://ar.kairosweb.com/precio/producto-hemax-2087/</t>
  </si>
  <si>
    <t xml:space="preserve">HEMAX 10000 UI BIOSIDUS </t>
  </si>
  <si>
    <t xml:space="preserve">CERT 38777- ERITROPOYETINA (EPOETINA ALFA) 10.000 UNIDADES/ ML SOLUCION INYECTABLE- 
PRESENTACION ENVASE X 1 FCO </t>
  </si>
  <si>
    <t xml:space="preserve">ERITROPOYETINA 10.000 UI FCO AMP+DISOLVENTE HYPERCRIT BIOSIDUS C 41440 [1] 
</t>
  </si>
  <si>
    <t>BIOPROFARMA</t>
  </si>
  <si>
    <t xml:space="preserve">ERITROPOYETINA 10.000 UI F/A BIOPROFARMA C/FRIO  49.945   
</t>
  </si>
  <si>
    <t>CASSARA</t>
  </si>
  <si>
    <t xml:space="preserve">CERT 45527 EPOGEN 10000 UI SOL INY FCO AMP X 
1 ML </t>
  </si>
  <si>
    <t>HEMASTIM P JP</t>
  </si>
  <si>
    <t xml:space="preserve">HEMASTIM P JP 10000 UI jga.prell.  - Lab, Gemabiotech 
- Certificado N° 56196     </t>
  </si>
  <si>
    <t>CERT: 56196</t>
  </si>
  <si>
    <t>Gemabiotech</t>
  </si>
  <si>
    <t xml:space="preserve">HEMASTIM P JP 10000 UI jga.prell. x 1 56196  
</t>
  </si>
  <si>
    <t>HEMAX BIOSIDUS</t>
  </si>
  <si>
    <t xml:space="preserve">ERITROPOYETINA 10000 UI  FCO.AMP.  UNIDAD. MARCA BIOSIDUS HEMAX. 
CERT 38777    </t>
  </si>
  <si>
    <t>Renglón: 115, Código: 031202002.5, Descripción: ERITROPOYETINA 40000 UI  Presentación:  FCO.AMP.  Solicitado:  UNIDAD</t>
  </si>
  <si>
    <t>https://ar.kairosweb.com/precio/producto-hemastim-p-27270/</t>
  </si>
  <si>
    <t>GEMA</t>
  </si>
  <si>
    <t xml:space="preserve">ERITROPOYETINA 4.000 UI AMP GEMA C/FRIO (H-1-100) (UXC-2) 56196  
</t>
  </si>
  <si>
    <t>Adjudicar y rechazar</t>
  </si>
  <si>
    <t>Error de cotizacion-nota NO-2025-00786236-GDEMZA-DGCPYGB</t>
  </si>
  <si>
    <t xml:space="preserve">HEMAX 40000 UI BIOSIDUS </t>
  </si>
  <si>
    <t>CERT 38777- ERITROPOYETINA (EPOETINA ALFA) 40.000 UNIDADES/ ML SOLUCION INYECTABLE- 
PRESENTACION CAJA X 1</t>
  </si>
  <si>
    <t>BIOPROFARMA BAGO</t>
  </si>
  <si>
    <t xml:space="preserve">CERT 49945 ERITROGEN SOL INY FCO AMP X 40000 UI 
</t>
  </si>
  <si>
    <t>CERT: 49945</t>
  </si>
  <si>
    <t xml:space="preserve">ERITROPOYETINA 40000 UI  FCO.AMP.  UNIDAD. MARCA BIOSIDUS HEMAX. 
CERT 38777    </t>
  </si>
  <si>
    <t>Renglón: 116, Código: 031081080.1, Descripción: IBRUTINIB 140 MG ADMINISTRACION ORAL  Presentación:  CAPSULA  Solicitado:  UNIDAD</t>
  </si>
  <si>
    <t>https://ar.kairosweb.com/precio/producto-ibrutinex-29275/</t>
  </si>
  <si>
    <t>IBRUTINEX 140</t>
  </si>
  <si>
    <t xml:space="preserve">CERT 59318- IBRUTINIB 140 MG ADMINISTRACION ORAL- PRESENTACION CAJA X 
120 CAPS </t>
  </si>
  <si>
    <t>IBRUTINEX EVEREX</t>
  </si>
  <si>
    <t xml:space="preserve">IBRUTINIB 140 MG ADMINISTRACION ORAL  CAPSULA  UNIDAD. MARCA 
EVEREX. CERT 59318. PRESENTACION X 120 COMP    
</t>
  </si>
  <si>
    <t xml:space="preserve">BRIKATIB 140 ECZANE </t>
  </si>
  <si>
    <t xml:space="preserve">CERT 60038 IBRUTINIB 140 MG ADMINISTRACION ORAL- PRESENTACION CAJA X 
120 CAPS </t>
  </si>
  <si>
    <t>BINAP</t>
  </si>
  <si>
    <t xml:space="preserve">IBRUTINIB 140 MG   X 120 CAPS NO FACCIONABLES 
 MARCA: BINAP  LABORATORIO: VARIFARMA  CERT. ANMAT: 58845 
 </t>
  </si>
  <si>
    <t>ECZANE - BRIKATIB</t>
  </si>
  <si>
    <t xml:space="preserve">CERT ANMAT 59037  </t>
  </si>
  <si>
    <t>IBRUTINEX 140 MG CAPSULA - EVEREX</t>
  </si>
  <si>
    <t xml:space="preserve">CERT 59318  (PRESENTACIÓN CAJA X 90 CAPSULAS)   
</t>
  </si>
  <si>
    <t xml:space="preserve">BROCABE cáps.x 120 59037  </t>
  </si>
  <si>
    <t xml:space="preserve">CERT 59318 IBRUTINEX 140 MG CAPSULA DURA </t>
  </si>
  <si>
    <t>EVEREX - IBRUTINEX 140MG</t>
  </si>
  <si>
    <t>Ibrutinib 140 mg. Presentación caja de 90 y 120 cápsulas 
duras  Certificado 59318</t>
  </si>
  <si>
    <t>IBRUTINEX 140 mg cáps.x</t>
  </si>
  <si>
    <t xml:space="preserve">IBRUTINEX 140 mg cáps.x 90  ibrutinib  EVEREX ARGENTINA 
S.A.  Certf Anmat N° 59318  </t>
  </si>
  <si>
    <t>CERT: 59037</t>
  </si>
  <si>
    <t xml:space="preserve">IBRUTINIB 140 MG  CAPS VILANOR TUTEUR /TRAZ 58095  
</t>
  </si>
  <si>
    <t>ELEA- BROCABE</t>
  </si>
  <si>
    <t>11520</t>
  </si>
  <si>
    <t xml:space="preserve">IBRUTINIB 140 MG CAPS DURA BRIKATIB ECZANE C 60038 [90] 
</t>
  </si>
  <si>
    <t xml:space="preserve">CERT 59037 BROCABE 140 MG COMPRIMIDO RECUBIERTO </t>
  </si>
  <si>
    <t>ASPEN- PLIFOSIR</t>
  </si>
  <si>
    <t xml:space="preserve">CERT 57817 IMBRUVICA 140 MG CAPSULA </t>
  </si>
  <si>
    <t>Renglón: 117, Código: 031131011.1, Descripción: LANREOTIDA  120 MG (240 MG/ML), SOLUCION INYECTABLE, JERINGA DE 0,5 ML  Presentación:  JERINGA 0,5ML  Solicitado:  UNIDAD</t>
  </si>
  <si>
    <t>https://ar.kairosweb.com/precio/producto-somatuline-autogel-120mg-20858/</t>
  </si>
  <si>
    <t>SOMATULINE  120 MG  SANOFI</t>
  </si>
  <si>
    <t xml:space="preserve">CERT 48110- LANREOTIDA 120 MG (240 MG/ML), SOLUCION INYECTABLE, JERINGA 
DE 0,5 ML- PRESENTACION JER PRELLENA POR 1 </t>
  </si>
  <si>
    <t>SOMATULINE AUTOGEL 120 MG</t>
  </si>
  <si>
    <t xml:space="preserve">SOMATULINE AUTOGEL 120 MG jga.prell.x 0.5 ml  - Lab, 
Sanofi-Aventis - Certificado N° 48110  </t>
  </si>
  <si>
    <t xml:space="preserve">SOMATULINE AUTOGEL 120 MG jga.prell.x 0.5 ml 48110   
</t>
  </si>
  <si>
    <t>SOMATULINE AUTOGEL 120 MG jga.prell.x 0.5 ml</t>
  </si>
  <si>
    <t xml:space="preserve">SOMATULINE AUTOGEL 120 MG jga.prell.x 0.5 ml  lanreotido  
SANOFI-AVENTIS ARG SA  Certf Anmat N° 48110   
</t>
  </si>
  <si>
    <t>SOMATULINE</t>
  </si>
  <si>
    <t xml:space="preserve">LANREOTIDA 120 MG X 1 JGA.  MARCA: SOMATULINE  
LABORATORIO: SANOFI  CERT. ANMAT: 48110  </t>
  </si>
  <si>
    <t xml:space="preserve">LANREOTIDA 120 MG X 1 JGA PRELL SOMATULINE AUTOGEL SANOFI 
/TRAZ C/FRIO 48110  </t>
  </si>
  <si>
    <t xml:space="preserve">SOMATULINE AUTOGEL 120 jga.prell.x 0.5 ml , CERT ANMAT: 48110 
</t>
  </si>
  <si>
    <t>SANOFI-AVENTIS</t>
  </si>
  <si>
    <t xml:space="preserve">CERT 48110 SOMATULINE AUTOGEL 120 MG / 0.5 ML INY 
SUBCUTANEO JER PRELL X 0.5 ML SANOFI-AVENTIS </t>
  </si>
  <si>
    <t>Renglón: 118, Código: 031080038.1, Descripción: LENALIDOMIDA 10MG ADMINISTRACION ORAL  Presentación:  CAPSULA  Solicitado:  UNIDAD</t>
  </si>
  <si>
    <t>https://ar.kairosweb.com/precio/producto-mizarid-24985/</t>
  </si>
  <si>
    <t xml:space="preserve">MIZARID 10 MG  EVEREX </t>
  </si>
  <si>
    <t xml:space="preserve">CERT 56959- LENALIDOMIDA 10MG ADMINISTRACION ORAL- PRESENTACION CAJA X 21 
</t>
  </si>
  <si>
    <t>MIZARID 10 MG CAPSULA - EVEREX</t>
  </si>
  <si>
    <t xml:space="preserve">CERT 56959 (PRESENTACIÓN CAJA X 21 CAPSULAS)    
</t>
  </si>
  <si>
    <t>EVEREX - MIZARID 10 MG</t>
  </si>
  <si>
    <t>Lenalidomida 10 mg. Presentación caja por 21 cápsulas duras  
Certificado 56959</t>
  </si>
  <si>
    <t>MIZARID EVEREX</t>
  </si>
  <si>
    <t xml:space="preserve">LENALIDOMIDA 10MG ADMINISTRACION ORAL  CAPSULA  UNIDAD. MARCA EVEREX. 
CERT 56959. PRESENTACION X 21 COMP     
</t>
  </si>
  <si>
    <t>LENOMEL 10 MG LKM</t>
  </si>
  <si>
    <t xml:space="preserve">CERT 56697- LENALIDOMIDA 10MG ADMINISTRACION ORAL- PRESENTACION CAJA X 21 
</t>
  </si>
  <si>
    <t xml:space="preserve">CERT 56697 LENOMEL 10 MG CAPSULA DURA </t>
  </si>
  <si>
    <t>LENOMEL 10 MG CAPSULA - LABORATORIO LKM S.A.</t>
  </si>
  <si>
    <t xml:space="preserve">CERT 56697  (PRESENTACIÓN CAJA X 21 CAPSULAS)   
</t>
  </si>
  <si>
    <t xml:space="preserve">LEDANE 10  ECZANE </t>
  </si>
  <si>
    <t xml:space="preserve">CERT 58716 LENALIDOMIDA 10MG ADMINISTRACION ORAL- PRESENTACION CAJA X 21 
</t>
  </si>
  <si>
    <t>ECZANE -LEDANE</t>
  </si>
  <si>
    <t xml:space="preserve">CERT ANMAT 58716  </t>
  </si>
  <si>
    <t xml:space="preserve">LENALIDOMIDA 10 MG CAP LENOMEL LKM/TRAZ 56697  </t>
  </si>
  <si>
    <t>LENALIDOMIDA 10 MG X 21 CAPS MIZARID EVEREX /TRAZ  
    56959</t>
  </si>
  <si>
    <t xml:space="preserve">LENALIDOMIDA 10 MG CAPS DURA LEDANE ECZANE C 58716 [21] 
</t>
  </si>
  <si>
    <t xml:space="preserve">HEMALEN 10 MG  TEVA </t>
  </si>
  <si>
    <t>CERT 57857-LENALIDOMIDA 10MG ADMINISTRACION ORAL- PRESENTACION CAJA X 21</t>
  </si>
  <si>
    <t xml:space="preserve">CERT 57857 HEMALEN 10 MG CAPSULA DURA - VTO 04/2025 
</t>
  </si>
  <si>
    <t xml:space="preserve">HEMALEN 10 mg caps.x 21 57857  </t>
  </si>
  <si>
    <t>Renglón: 119, Código: 031080038.2, Descripción: LENALIDOMIDA 25MG ADMINISTRACION ORAL  Presentación:  CAPSULA  Solicitado:  UNIDAD</t>
  </si>
  <si>
    <t>MIZARID 25 MG - EVEREX</t>
  </si>
  <si>
    <t xml:space="preserve">CERT 56959 LENALIDOMIDA 25MG ADMINISTRACION ORAL- PRESENTACION CAJA X 21 
</t>
  </si>
  <si>
    <t>MIZARID 25 MG CAPSULA - EVEREX</t>
  </si>
  <si>
    <t xml:space="preserve">CERT 56959  (PRESENTACIÓN CAJA X 21 CAPSULAS)   
</t>
  </si>
  <si>
    <t xml:space="preserve">CERT 56959 MIZARID 25 MG CAPSULA DURA </t>
  </si>
  <si>
    <t>EVEREX - MIZARID 25 MG</t>
  </si>
  <si>
    <t>LENALIDOMIDA 25MG . Presentación caja por 21 cápsulas duras  
Certificado 56959</t>
  </si>
  <si>
    <t xml:space="preserve">LENALIDOMIDA 25MG ADMINISTRACION ORAL  CAPSULA  UNIDAD. MARCA EVEREX. 
CERT 56959. PRESENTACION X 21 COMP     
 </t>
  </si>
  <si>
    <t>LENOMEL 25 MG LKM</t>
  </si>
  <si>
    <t xml:space="preserve">CERT 56697- LENALIDOMIDA 25MG ADMINISTRACION ORAL- PRESENTACION CAJA X 21 
</t>
  </si>
  <si>
    <t xml:space="preserve">CERT 56697 LENOMEL 25 MG CAPSULA DURA </t>
  </si>
  <si>
    <t xml:space="preserve">LENOMEL 25 MG CAPSULA - LABORATORIO LKM S.A. </t>
  </si>
  <si>
    <t xml:space="preserve">CERT 56697 (PRESENTACIÓN CAJA X 21 CAPSULAS)    
</t>
  </si>
  <si>
    <t>LKM- LADEVINA</t>
  </si>
  <si>
    <t xml:space="preserve">CERT ANMAT 55192  </t>
  </si>
  <si>
    <t>ECZANE - LEDANE</t>
  </si>
  <si>
    <t xml:space="preserve">LEDANE 25 MG ECZANE </t>
  </si>
  <si>
    <t xml:space="preserve">CERT 58716 LENALIDOMIDA 25MG ADMINISTRACION ORAL- PRESENTACION CAJA X 21 
</t>
  </si>
  <si>
    <t xml:space="preserve">LENALIDOMIDA 25 MG CAP LENOMEL LKM /TRAZ 56697   
</t>
  </si>
  <si>
    <t xml:space="preserve">LENALIDOMIDA 25 MG CAPS DURA LEDANE ECZANE C 58716 [21] 
</t>
  </si>
  <si>
    <t xml:space="preserve">HEMALEN 25  TEVA </t>
  </si>
  <si>
    <t xml:space="preserve">CERT 57857- LENALIDOMIDA 25MG ADMINISTRACION ORAL- PRESENTACION CAJA X 21 
</t>
  </si>
  <si>
    <t xml:space="preserve">CERT 57857 HEMALEN 25 MG CAPSULA DURA TEVA </t>
  </si>
  <si>
    <t>IVAX- HEMALEN</t>
  </si>
  <si>
    <t xml:space="preserve">CERT ANMAT 57857  </t>
  </si>
  <si>
    <t xml:space="preserve">HEMALEN 25 mg caps.x 21 57857  </t>
  </si>
  <si>
    <t>Renglón: 120, Código: 031081093.1, Descripción: LENVATINIB 10 MG ADMINISTRACION ORAL  Presentación:  CAPSULA  Solicitado:  UNIDAD</t>
  </si>
  <si>
    <t>https://ar.kairosweb.com/precio/producto-lenvatinib-eczane-29545/</t>
  </si>
  <si>
    <t>ECZANE - LENVATINIB ECZANE</t>
  </si>
  <si>
    <t xml:space="preserve">CERT ANMAT 59760  </t>
  </si>
  <si>
    <t>Presenta nota NO-2025-00168206-GDEMZA-DGCPYGB</t>
  </si>
  <si>
    <t>LENVATIB</t>
  </si>
  <si>
    <t xml:space="preserve">LENVATINIB 10 MG X 30 CAPS. NO FRACCIONABLES  MARCA: 
LENVATIB  LABORATORIO: VARIFARMA  CERT. ANMAT: 58904   
</t>
  </si>
  <si>
    <t xml:space="preserve">LENVATIB 10 mg cáps.x 30 58904  </t>
  </si>
  <si>
    <t>LODATIR</t>
  </si>
  <si>
    <t xml:space="preserve">LODATIR 10 mg caps. - Lab, Raffo - Certificado N° 
58603    </t>
  </si>
  <si>
    <t xml:space="preserve">LENVATINIB ECZANE 10 MG </t>
  </si>
  <si>
    <t xml:space="preserve">CERT 59760-LENVATINIB 10 MG ADMINISTRACION ORAL- PRESENTACION CAJA X 30 
</t>
  </si>
  <si>
    <t xml:space="preserve">LODATIR 10 MG RAFFO </t>
  </si>
  <si>
    <t>CERT 58603 LENVATINIB 10 MG ADMINISTRACION ORAL- PRESENTACION CAJA X 
30</t>
  </si>
  <si>
    <t>LODATIR 10 MG CAPSULA - ASOFARMA</t>
  </si>
  <si>
    <t xml:space="preserve">CERT 58603 (PRESENTACIÓN CAJA X 30 CAPSULAS)    
</t>
  </si>
  <si>
    <t xml:space="preserve">CERT 58603 LODATIR 10 MG CAPSULA DURA </t>
  </si>
  <si>
    <t>LENVATINIB ECZANE</t>
  </si>
  <si>
    <t xml:space="preserve">LENVATINIB 10 MG ADMINISTRACION ORAL  CAPSULA  UNIDAD. MARCA 
ECZANE. CERT 59760. PRESENTACION X 30 CAPS DURAS   
 </t>
  </si>
  <si>
    <t xml:space="preserve">LENVATINIB 10 MG CAPS DURAS LENVATINIB ECZANE /TRAZ 59760  
</t>
  </si>
  <si>
    <t>LENVATINIB 10 MG LENVATIB VARIFARMA /TRAZ     
 58904</t>
  </si>
  <si>
    <t>LENVATINIB 10 MG CAPS DURA ECZANE C 59760 [30]</t>
  </si>
  <si>
    <t>Renglón: 121, Código: 031081093.2, Descripción: LENVATINIB  4 MG ADMINISTRACION ORAL  Presentación:  CAPSULA  Solicitado:  UNIDAD</t>
  </si>
  <si>
    <t>https://ar.kairosweb.com/precio/producto-lenvatib-27576/</t>
  </si>
  <si>
    <t xml:space="preserve">LENVATIB 4 mg cáps.x 30 58904  </t>
  </si>
  <si>
    <t xml:space="preserve">LENVATINIB 4 MG X 30 CPS NO FRACCIONABLES  MARCA: 
LENVATIB  LABORATORIO: VARIFARMA  CERT. ANMAT: 58904   
</t>
  </si>
  <si>
    <t xml:space="preserve">LODATIR 4 mg caps. - Lab, Raffo - Certificado N° 
58603  </t>
  </si>
  <si>
    <t xml:space="preserve">LODATIR 4 MG RAFFO </t>
  </si>
  <si>
    <t>CERT 58603  PRESENTACION CAJA X 30</t>
  </si>
  <si>
    <t>LODATIR 4 MG CAPSULA - ASOFARMA</t>
  </si>
  <si>
    <t xml:space="preserve">CERT 58603 (PRESENTACIÓN CAJA X 30 CAPSULAS) ASOFARMA   
</t>
  </si>
  <si>
    <t xml:space="preserve">CERT 58603 LODATIR 4 MG CAPSULA DURA </t>
  </si>
  <si>
    <t xml:space="preserve">LENVATINIB 4 MG ECZANE </t>
  </si>
  <si>
    <t xml:space="preserve">CERT 59760 LENVATINIB 4 MG ADMINISTRACION ORAL- CAJA X 30 
</t>
  </si>
  <si>
    <t xml:space="preserve">LENVATINIB 4 MG ADMINISTRACION ORAL  CAPSULA  UNIDAD. MARCA 
ECZANE. CERT 59760. PRESENTACION X 30 CAPS DURAS   
 </t>
  </si>
  <si>
    <t>LENVATINIB 4 MG CAPS DURA ECZANE C 59760 [30]</t>
  </si>
  <si>
    <t xml:space="preserve">LENVATINIB 4 MG CAPS DURAS LENVATINIB ECZANE /TRAZ 59760  
</t>
  </si>
  <si>
    <t>LENVATINIB 4 MG LENVATIB VARIFARMA /TRAZ     
 58904</t>
  </si>
  <si>
    <t>Renglón: 122, Código: 031081050.2, Descripción: MELFALAN  Presentación:  X 50MG.  Solicitado:  FCO.AMPOLLA</t>
  </si>
  <si>
    <t>https://ar.kairosweb.com/precio/producto-frimirt-29946/</t>
  </si>
  <si>
    <t xml:space="preserve">MELFALAN 50 MG X 1 F/A + 1 DILUY FRIMIRT 
KEMEX /TRAZ  59637  </t>
  </si>
  <si>
    <t>MELFALANO 50 MG FCO AMP LIOF FRIMIRT KEMEX C 59637 
[1]</t>
  </si>
  <si>
    <t>Renglón: 123, Código: 031081091.1, Descripción: NERATINIB 40 MG ADMINISTRACION ORAL  Presentación:  COMPRIMIDO  Solicitado:  UNIDAD</t>
  </si>
  <si>
    <t>https://ar.kairosweb.com/precio/producto-canitib-30771/</t>
  </si>
  <si>
    <t xml:space="preserve">CANITIB 40 mg comp.rec.x 180 59921  </t>
  </si>
  <si>
    <t>Pint Pharma</t>
  </si>
  <si>
    <t xml:space="preserve">NERLYNX 40 mg comp.rec.x 180 59040  </t>
  </si>
  <si>
    <t xml:space="preserve">CERT 59921 CANITIB 40 MG COMPRIMIDO RECUBIERTO </t>
  </si>
  <si>
    <t>CANITIB 40 mg comp.rec.x 180 , CERT ANMAT: 59921</t>
  </si>
  <si>
    <t>NERLYNX</t>
  </si>
  <si>
    <t xml:space="preserve">NERLYNX 40 mg comp.rec. - Lab, Pint Pharma - Certificado 
N° 59040    </t>
  </si>
  <si>
    <t>PINT PHARMA</t>
  </si>
  <si>
    <t xml:space="preserve">NERATINIB 40 MG COMP NERLYNX PINT PHARMA /TRAZ  59040 
 </t>
  </si>
  <si>
    <t>NERLYNX PINT PHARMA</t>
  </si>
  <si>
    <t xml:space="preserve">NERATINIB 40 MG ADMINISTRACION ORAL  COMPRIMIDO  UNIDAD. MARCA 
PINT PHARMA. CERT 59040. PRESENTACION X 180 COMP   
 </t>
  </si>
  <si>
    <t>Adjudicar e inhabilitar</t>
  </si>
  <si>
    <t>Nota NO-2024-09782559-GDEMZA-DGCPYGB#MHYF- Cotiza por caja por 180 unidades</t>
  </si>
  <si>
    <t>Renglón: 124, Código: 031112003.1, Descripción: PALONOSETRON 0,5 MG + NETUPITANT 300 MG  Presentación:  CAPSULA  Solicitado:  UNIDAD</t>
  </si>
  <si>
    <t>https://ar.kairosweb.com/precio/producto-akynzeo-28631/</t>
  </si>
  <si>
    <t>AKYNZEO  LKM</t>
  </si>
  <si>
    <t xml:space="preserve">CERT 58956-PALONOSETRON 0,5 MG + NETUPITANT 300 MG- PRESENTACION CAJA 
X 1 CAPS </t>
  </si>
  <si>
    <t xml:space="preserve">CERT 58956 AKYNZEO 0.5 MG / 300 MG CAPSULA DURA 
</t>
  </si>
  <si>
    <t>AKYNZEO</t>
  </si>
  <si>
    <t xml:space="preserve">AKYNZEO caps.  - Lab, LKM Onco/Especi - Certificado N° 
58956  </t>
  </si>
  <si>
    <t xml:space="preserve">AKYNZEO  0,5 MG / 300 MG CAPSULA - LABORATORIO 
LKM S.A. </t>
  </si>
  <si>
    <t xml:space="preserve">CERT 58956 (PRESENTACIÓN POR UNIDAD)   </t>
  </si>
  <si>
    <t>AKYNZEO LKM</t>
  </si>
  <si>
    <t xml:space="preserve">PALONOSETRON 0,5 MG + NETUPITANT 300 MG  CAPSULA  
UNIDAD. MARCA LKM. CERT 58956    </t>
  </si>
  <si>
    <t>AKYNZEO 300MG/0.5MG cáps.</t>
  </si>
  <si>
    <t xml:space="preserve">AKYNZEO 300MG/0.5MG cáps.  netupitant+palonosentron  LABORATORIO  LKM S.A. 
 Certf Anmat N° 58956  </t>
  </si>
  <si>
    <t>LKM- AKYNZEO</t>
  </si>
  <si>
    <t xml:space="preserve">CERT ANMAT 58956  </t>
  </si>
  <si>
    <t xml:space="preserve">NETUPITANT+PALONOSETRON X 1 CAPS AKYNZEO LKM /TRAZ 46589   
</t>
  </si>
  <si>
    <t xml:space="preserve">PALONOSETRON 0,5 MG + NETUPITANT 300 MG CAPS. X 1 
 MARCA: AKYNZEO  LABORATORIO: LKM  CERT. ANMAT: 58956 
 </t>
  </si>
  <si>
    <t>Renglón: 125, Código: 031242003.3, Descripción: PAMIDRONATO DISODICO X 90 MG  Presentación:  FCO. AMPOLLA  Solicitado:  UNIDAD</t>
  </si>
  <si>
    <t>https://ar.kairosweb.com/precio/producto-aminomux-30-90-16037/</t>
  </si>
  <si>
    <t>AMINOMUX</t>
  </si>
  <si>
    <t xml:space="preserve">PAMIDRONATO 90 MG X 1 F.A  MARCA: AMINOMUX  
LABORATORIO: GADOR  CERT. ANMAT: 38471  </t>
  </si>
  <si>
    <t xml:space="preserve">AMINOMUX 90 MG GADOR </t>
  </si>
  <si>
    <t>CERT 38471- PAMIDRONATO 90 MG POLVO PARA SOLUCION INYECTABLE  
- PRESENTACION AMP X 1</t>
  </si>
  <si>
    <t xml:space="preserve">CERT 38471 AMINOMUX PVO LIOF P/INY FCO AMP X 90 
MG </t>
  </si>
  <si>
    <t>CERT: 38471</t>
  </si>
  <si>
    <t>GADOR- AMINOMUX 90</t>
  </si>
  <si>
    <t xml:space="preserve">CERT ANMAT 38471  </t>
  </si>
  <si>
    <t xml:space="preserve">PAMIDRONATO DISOD. 90 MG X 1 F/A AMINOMUX 90 GADOR 
38.471  </t>
  </si>
  <si>
    <t>Renglón: 126, Código: 031080057.1, Descripción: PANITUMUMAB 100 MG (20 MG/ML) SOLUCION INYECTABLE  Presentación:  VIAL X 5 ML  Solicitado:  UNIDAD</t>
  </si>
  <si>
    <t>https://ar.kairosweb.com/precio/producto-vectibix-22100/</t>
  </si>
  <si>
    <t xml:space="preserve">VECTIBIX 100 mg f.a.x 1 x 5 ml 56066  
</t>
  </si>
  <si>
    <t>VECTIBIX</t>
  </si>
  <si>
    <t xml:space="preserve">VECTIBIX 100 mg f.a. x 5 ml - Lab, Amgen 
- Certificaco N° 56066    </t>
  </si>
  <si>
    <t>VECTIBIX  AMGEN</t>
  </si>
  <si>
    <t xml:space="preserve">CERT 56066-PANITUMUMAB 100 MG (20 MG/ML) SOLUCION INYECTABLE-  PRESENTACION 
CAJA X 1 FCO AMPX  20 ML </t>
  </si>
  <si>
    <t>100 MG f.a. x 1 x 5 ML  CERTIFICADO 
ANMAT N 56066</t>
  </si>
  <si>
    <t>VECTIBIX AMGEN</t>
  </si>
  <si>
    <t xml:space="preserve">PANITUMUMAB 100 MG (20 MG/ML) SOLUCION INYECTABLE  VIAL X 
5 ML  UNIDAD. MARCA AMGEN. CERT 56066   
 </t>
  </si>
  <si>
    <t xml:space="preserve">PANITUMUMAB 100 MG X 1 F/A X 5 ML VECTIBIX 
/TRAZ C/FRIO 56066  </t>
  </si>
  <si>
    <t>AMGEN-VECTIBIX</t>
  </si>
  <si>
    <t xml:space="preserve">CERT ANMAT 56066  </t>
  </si>
  <si>
    <t xml:space="preserve">CERT 56066 VECTIBIX SOL P/INFUSION FCO AMP X 20 MG 
 </t>
  </si>
  <si>
    <t>Renglón: 127, Código: 031081069.2, Descripción: PAZOPANIB 400 MG ADMINISTRACION ORAL  Presentación:  COMPRIMIDO  Solicitado:  UNIDAD</t>
  </si>
  <si>
    <t>https://ar.kairosweb.com/precio/producto-kipanib-25479/</t>
  </si>
  <si>
    <t>KIPANIB</t>
  </si>
  <si>
    <t xml:space="preserve">PAZOPANIB 400 MG X 30 COMP NO FRACCIONABLES  MARCA: 
KIPANIB  LABORATORIO: VARIFARMA  CERT. ANMAT: 57607   
</t>
  </si>
  <si>
    <t>ECZANE- PAZOPANE</t>
  </si>
  <si>
    <t xml:space="preserve">CERT ANMAT 59068  </t>
  </si>
  <si>
    <t xml:space="preserve">PAZOPANE 400 MG ECZANE </t>
  </si>
  <si>
    <t xml:space="preserve">CERT 59068- PRESENTACION CAJA X 30-PAZOPANIB 400 MG ADMINISTRACION ORAL 
</t>
  </si>
  <si>
    <t>PAZOPANE ECZANE</t>
  </si>
  <si>
    <t xml:space="preserve">PAZOPANIB 400 MG ADMINISTRACION ORAL  COMPRIMIDO  UNIDAD. MARCA 
ECZANE. CERT 59068. PRESENTACION X 30 COMP    
</t>
  </si>
  <si>
    <t xml:space="preserve">PAZOPANIB 400 MG COMP PAZOPATER TUTEUR /TRAZ 57359   
</t>
  </si>
  <si>
    <t>PAZOPANIB 400 MG PAZOPANE ECZANE /TRAZ     
 59068</t>
  </si>
  <si>
    <t xml:space="preserve">CERT 57484 PACHTOR 400 MG COMPRIMIDO RECUBIERTO </t>
  </si>
  <si>
    <t>ASPEN- AZANIR</t>
  </si>
  <si>
    <t xml:space="preserve">CERT ANMAT 58074  </t>
  </si>
  <si>
    <t>PAZOPANIB 400 MG COMP PAZOPANE ECZANE C 59068 [30]</t>
  </si>
  <si>
    <t>Renglón: 128, Código: 031083006.1, Descripción: PEMBROLIZUMAB 100 MG (25 MG/ML) SOLUCION INYECTABLE  Presentación:  VIAL X 4 ML  Solicitado:  UNIDAD</t>
  </si>
  <si>
    <t>https://ar.kairosweb.com/precio/producto-keytruda-25667/</t>
  </si>
  <si>
    <t xml:space="preserve">KEYTRUDA 100 mg vial x 2 x 4 ml 57850 
 </t>
  </si>
  <si>
    <t xml:space="preserve">CERT 57850 KEYTRUDA 25 MG/ML SOL P/INF FCO AMP X 
4 ML </t>
  </si>
  <si>
    <t>KEYTRUDA  100 MG MSD</t>
  </si>
  <si>
    <t xml:space="preserve">CERT 57850- PEMBROLIZUMAB 100 MG (25 MG/ML) SOLUCION INYECTABLE  
VIAL X 4 ML - PRESENTACION CAJA X 2 VIALES- 
EL  PRECIO OFERTADO CORRESPONDE A 1 VIAL TAL COMO 
SE SOLICITA </t>
  </si>
  <si>
    <t>KEYTRUDA MERCK</t>
  </si>
  <si>
    <t xml:space="preserve">PEMBROLIZUMAB 100 MG (25 MG/ML) SOLUCION INYECTABLE  VIAL X 
4 ML  UNIDAD. MARCA MERCK. CERT 57850   
 </t>
  </si>
  <si>
    <t>KEYTRUDA</t>
  </si>
  <si>
    <t>100 MG vial x 2 x 4 ML  CERTIFICADO 
ANMAT N° 57850</t>
  </si>
  <si>
    <t xml:space="preserve">KEYTRUDA 100 mg vial x 4 ml - Lab, MSD 
Argentina S - Certificado N° 57850  </t>
  </si>
  <si>
    <t>keytruda</t>
  </si>
  <si>
    <t xml:space="preserve">Nº de Certificado: 57850  Laboratorio: MSD ARGENTINA S R 
L  Nombre Comercial: KEYTRUDA Envases Secundarios:  Isologos:  
Nombre Genérico: PEMBROLIZUMAB  Forma Farmacéutica: SOLUCION PARA INFUSION Nº 
de Troquel:  Fórmula:  Vía de Administración: INTRAVENOSA  
Condición de Expendio: BAJO RECETA ARCHIVADA  Presentación: 2 FRASCO 
AMPOLLA por 4 ML  GTIN: 07793081098495 Etiquetas Trazabilidad:  
Prospectos Comercializados:  Información para el Paciente:  ACTIVO  
Ingrediente (s) Farmacéutico (s) Activo (s) (IFA)  IFA Cant. 
</t>
  </si>
  <si>
    <t xml:space="preserve">PEMBROLIZUMAB 100 MG VIAL X 4 ML F/A KEYTRUDA MSD 
ARGENTINA - TRAZ C/FRIO 57850  </t>
  </si>
  <si>
    <t>MSD ARGENTINA- KEYTRUDA</t>
  </si>
  <si>
    <t xml:space="preserve">CERT ANMAT 57850  </t>
  </si>
  <si>
    <t>Renglón: 129, Código: 031081070.1, Descripción: PEMETREXED 500MG POLVO PARA SOLUCION PARA INFUSION  Presentación:  VIAL  Solicitado:  UNIDAD</t>
  </si>
  <si>
    <t>https://ar.kairosweb.com/precio/producto-enzastar-20938/</t>
  </si>
  <si>
    <t>ENZASTAR 500 LKM</t>
  </si>
  <si>
    <t>CERT 54984 PEMETREXED 500MG POLVO PARA SOLUCION PARA INFUSION- PRESENTACION 
CAJA X 1</t>
  </si>
  <si>
    <t xml:space="preserve">CERT 54984 ENZASTAR 500 MG INY LIOF FCO AMP  
</t>
  </si>
  <si>
    <t xml:space="preserve">ENZASTAR 500 MG FCO AMP - LABORATORIO LKM S.A.  
</t>
  </si>
  <si>
    <t xml:space="preserve">CERT 54984  (PRESENTACIÓN POR UNIDAD)  </t>
  </si>
  <si>
    <t>LKM- ENZASTAR 500</t>
  </si>
  <si>
    <t xml:space="preserve">CERT ANMAT 54984  </t>
  </si>
  <si>
    <t>ENZASTAR LKM</t>
  </si>
  <si>
    <t xml:space="preserve">PEMETREXED 500MG POLVO PARA SOLUCION PARA INFUSION  VIAL  
UNIDAD. MARCA LKM. CERT 54984    </t>
  </si>
  <si>
    <t xml:space="preserve">PEMETREXED 500 MG X 1 F/A ENZASTAR LKM/TR 54984  
</t>
  </si>
  <si>
    <t>ENZASTAR</t>
  </si>
  <si>
    <t xml:space="preserve">PEMETREXED 500MG F.A X 1  MARCA: ENZASTAR  LABORATORIO: 
LKM  CERT. ANMAT: 54984  </t>
  </si>
  <si>
    <t xml:space="preserve">EKEL  CELNOVA </t>
  </si>
  <si>
    <t>CERT 56063  PRESENTACION CAJA X 1 PEMETREXED 500MG POLVO 
PARA SOLUCION PARA INFUSION</t>
  </si>
  <si>
    <t>Renglón: 130, Código: 031080044.1, Descripción: PONATINIB  45 MG ADMINISTRACION ORAL  Presentación:  COMPRIMIDO  Solicitado:  UNIDAD</t>
  </si>
  <si>
    <t>https://ar.kairosweb.com/precio/producto-nibclus-28908/</t>
  </si>
  <si>
    <t xml:space="preserve">NIBCLUS 45 mg comp.rec.x 30 59001  </t>
  </si>
  <si>
    <t>NIBCLUS</t>
  </si>
  <si>
    <t xml:space="preserve">PONATINIB 45 MG  COMP.REC.X 30 NO FRACCIONABLES  MARCA: 
NIBCLUS  LABORATORIO: VARIFARMA  CERT. ANMAT: 59001   
 </t>
  </si>
  <si>
    <t xml:space="preserve">PONATINIB 45 MG COMP NIBCLUS VARIFARMA /TRAZ 59001   
</t>
  </si>
  <si>
    <t xml:space="preserve">PONATIXANE 45  ECZANE </t>
  </si>
  <si>
    <t>CERT 60119 PONATINIB 45 MG ADMINISTRACION ORAL  PRESENTACION CAJA 
X 30</t>
  </si>
  <si>
    <t>PONATIXANE ECZANE</t>
  </si>
  <si>
    <t xml:space="preserve">PONATINIB 45 MG ADMINISTRACION ORAL  COMPRIMIDO  UNIDAD. MARCA 
ECZANE. CERT 60119. PRESENTACION X 30 COMP    
</t>
  </si>
  <si>
    <t>ECZANE- PONATIXANE</t>
  </si>
  <si>
    <t xml:space="preserve">CERT ANMAT 60119  </t>
  </si>
  <si>
    <t xml:space="preserve">PONAZIC 45  RAFFO </t>
  </si>
  <si>
    <t>CERT 59145- PONATINIB 45 MG ADMINISTRACION ORAL- PRESENTACION CAJA X 
30</t>
  </si>
  <si>
    <t>PONAZIC 45 MG COMP REC - ASOFARMA</t>
  </si>
  <si>
    <t>CERT 59145 (PRESENTACIÓN CAJA X 30 COMP)</t>
  </si>
  <si>
    <t xml:space="preserve">CERT 59145 PONAZIC 45 MG COMPRIMIDO RECUBIERTO </t>
  </si>
  <si>
    <t xml:space="preserve">PONAZIC 45 mg comp.rec.x 30 59145  </t>
  </si>
  <si>
    <t>PONATINIB 45 MG COMP PONATIXANE ECZANE C 60119 [30]</t>
  </si>
  <si>
    <t>ASPEN- TOKINER</t>
  </si>
  <si>
    <t xml:space="preserve">CERT ANMAT 59721  </t>
  </si>
  <si>
    <t>PONATIXANE 45 mg comp.rec.x 30 , CERT ANMAT: 60119</t>
  </si>
  <si>
    <t>V</t>
  </si>
  <si>
    <t>Renglón: 131, Código: 032340005.1, Descripción: AGUJA HIPODERMICA 5MM/6MM DE LARGO  P/JERINGA PRELLENA DE INSULINA  Presentación:  UNIDAD</t>
  </si>
  <si>
    <t>https://ar.kairosweb.com/precio/producto-agujas-accu-fine-27807/</t>
  </si>
  <si>
    <t xml:space="preserve">AGUJA HIPODERMICA 6MM DE LARGO P/JERINGA PRELLENA DE INSULINA  
32G UNIDAD. MARCA ROCHE. PM 2276-10     
</t>
  </si>
  <si>
    <t>BIOLATINA SRL</t>
  </si>
  <si>
    <t>ACCU-FINE</t>
  </si>
  <si>
    <t>SE COTIZA: AGUJAS ACCU-FINE PEN NEEDLE 32 G X 6 
MM - PM 2276-10</t>
  </si>
  <si>
    <t>ACCU-FINE 32G X 6MM AGUJAS ROCHE (UXC-24) PM 2276-10</t>
  </si>
  <si>
    <t>AGUJAS BD ULTRAFINE 5MM 31G</t>
  </si>
  <si>
    <t xml:space="preserve">AGUJAS BD ULTRAFINE 5MM 31G x 5mm caja  - 
Lab, Celnova Argenti - Certificado N° 4991    
 </t>
  </si>
  <si>
    <t>BD ULTRA FINE</t>
  </si>
  <si>
    <t>SE COTIZA: Aguja BD Ultra-Fine™  5mm x 31G (Lila) 
- CÓDIGO: 320147 - PM 634-32</t>
  </si>
  <si>
    <t>NOVOFINE 32 G X 6 MM NOVO NORDISK</t>
  </si>
  <si>
    <t>CERT PM 739-7- BOLSA X 100</t>
  </si>
  <si>
    <t>NOVOFINE 32G 6MM TIP - NOVO NORDISK</t>
  </si>
  <si>
    <t xml:space="preserve">CERT PM 739-7 (PRESENTACIÓN CAJA X 100 AGUJAS)   
</t>
  </si>
  <si>
    <t>NOVO NORDISK 32 G- 6 MM (PRES X 100 AGUJAS)- 
NOVOFINE</t>
  </si>
  <si>
    <t xml:space="preserve">CERT ANMAT PM 739  </t>
  </si>
  <si>
    <t xml:space="preserve">PM 739-7 NOVOFINE 32G 6MM AGUJA X UNIDAD </t>
  </si>
  <si>
    <t>Renglón: 132, Código: 032340005.2, Descripción: AGUJA HIPODERMICA 4MM DE LARGO  (NANO) P/JERINGA PRELLENA DE INSULINA  Presentación:  UNIDAD</t>
  </si>
  <si>
    <t xml:space="preserve">AGUJA HIPODERMICA 4MM DE LARGO (NANO) P/JERINGA PRELLENA DE INSULINA 
 UNIDAD. MARCA ROCHE. PM 2276-10     
</t>
  </si>
  <si>
    <t>SE COTIZA: SE COTIZA AGUJA ACCU-FINE PEN NEEDLE 32 G 
X 4 MM</t>
  </si>
  <si>
    <t>ACCU-FINE 32G X 4MM AGUJAS ROCHE (UXC-12) PM 2276-10</t>
  </si>
  <si>
    <t>AGUJAS BD ULTRAFINE 4MM 32G (EF)</t>
  </si>
  <si>
    <t xml:space="preserve">AGUJAS BD ULTRAFINE 4MM 32G (EF) x 4mm caja  
- Lab, Celnova Argenti - Certificado N° 4991   
   </t>
  </si>
  <si>
    <t>SE COTIZA: Aguja BD Ultra-Fine™  4mm x 32G (Verde) 
- CÓDIGO: 320489 - PM 634-215</t>
  </si>
  <si>
    <t>NOVOFINE 32 G X 4 MM NOVO NORDISK</t>
  </si>
  <si>
    <t>CERT PM 739-19  BOLSA X 100</t>
  </si>
  <si>
    <t>NOVOFINE 32G 4MM - NOVO NORDISK</t>
  </si>
  <si>
    <t>NOVO NORDISK 32 G- 4 MM (PRES X 100 AGUJAS)- 
NOVOFINE</t>
  </si>
  <si>
    <t xml:space="preserve">CERT PM 739  </t>
  </si>
  <si>
    <t xml:space="preserve">PM 739-7 NOVOFINE 32G 4MM AGUJA X UNIDAD </t>
  </si>
  <si>
    <t>Renglón: 133, Código: 031134007.3, Descripción: INSULINA GLARGINA ACCION PROLONGADA 100 UI  Presentación:  JER.PRELL.  Solicitado:  UNIDAD</t>
  </si>
  <si>
    <t>https://ar.kairosweb.com/precio/producto-insulina-lantus-solostar-19429/</t>
  </si>
  <si>
    <t xml:space="preserve">LANTUS SOLOSTAR SANOFI </t>
  </si>
  <si>
    <t xml:space="preserve">CERT 49147-INSULINA GLARGINA 100 U/ML SOLUCIÓN INYECTABLE- PRESENTACION CAJA X 
5 LAPICERAS PRELLENAS  - SE ADJUNTA DOCUMENTO POR BOTON 
DOSIFICADOR PARA PERSONAS NO VIDENTES </t>
  </si>
  <si>
    <t>LANTUS</t>
  </si>
  <si>
    <t xml:space="preserve">NSULINA GLARGINA 100 U/ML LAP.PRELLX5 NO FRACCIONABLE  MARCA: LANTUS 
 LABORATORIO: SANOFI  CERT. ANMAT: 49147  </t>
  </si>
  <si>
    <t xml:space="preserve">INSULINA LANTUS SOLOSTAR 100UI/ml lap.prellx5x3ml  49147    
</t>
  </si>
  <si>
    <t>TOUJEO 300 UI SANOFI</t>
  </si>
  <si>
    <t xml:space="preserve">CERT 58054  PRESENTACION CAJA X 3 LAP PRELLENAS  
</t>
  </si>
  <si>
    <t xml:space="preserve">INSULINA LANTUS SOLOSTAR 100UI/ml lap.prellx5x3ml , CERT ANMAT: 49147  
</t>
  </si>
  <si>
    <t>CERT 59.086</t>
  </si>
  <si>
    <t xml:space="preserve">CERT 59086 DENSULENT LAP PRELL X 3 ML   
</t>
  </si>
  <si>
    <t xml:space="preserve">DENSULENT DENVER </t>
  </si>
  <si>
    <t xml:space="preserve">CERT 59086-  PRESENTACION CAJA X 5 JER PRELLENAS  
</t>
  </si>
  <si>
    <t>DENVER- DENSULENT</t>
  </si>
  <si>
    <t xml:space="preserve">CERT ANMAT 59086  </t>
  </si>
  <si>
    <t>DENSULENT 100 UI LAPICERA PRELLENADA X 3 ML - DENVER 
FARMA</t>
  </si>
  <si>
    <t xml:space="preserve">CERT 59086  (PRESENTACIÓN CAJA X 5 LAP)   
</t>
  </si>
  <si>
    <t xml:space="preserve">INSULINA DENSULENT </t>
  </si>
  <si>
    <t xml:space="preserve">INSULINA DENSULENT lap. prell. x 5 x 3 ml - 
Lab, Denver Farma - Certificado N° 59086  </t>
  </si>
  <si>
    <t xml:space="preserve">INSULINA GLARGINA 100 U/ML SOLUCIÓN INYECTABLE  </t>
  </si>
  <si>
    <t>CERT: 59086</t>
  </si>
  <si>
    <t>DENSULENT DENVER</t>
  </si>
  <si>
    <t xml:space="preserve">INSULINA GLARGINA ACCION PROLONGADA 100 UI  JER.PRELL.  UNIDAD. 
MARCA DENVER. CERT 59086    </t>
  </si>
  <si>
    <t>certifica anmat numero 51016</t>
  </si>
  <si>
    <t xml:space="preserve">INSULINA GLARGINA 100 UI / 3 ML LAP PRELL DENSULENT 
DENVER C/FRIO /TRAZ T/A 59086  </t>
  </si>
  <si>
    <t xml:space="preserve">BASAGLAR </t>
  </si>
  <si>
    <t xml:space="preserve">CERT 58076  CAJA X 5 JER PRELLENAS - E 
ADJUNTA INFORMACION SOBRE BOTON DOSIFICADOR PARA PERSONAS NO VIDENTES  
</t>
  </si>
  <si>
    <t xml:space="preserve">CERT 58076 BASAGLAR 100 U / ML JER PRELL X 
3 ML - VTO 09/2025 </t>
  </si>
  <si>
    <t>lantus</t>
  </si>
  <si>
    <t>Nº de Certificado: 49147  Laboratorio: SANOFI-AVENTIS ARGENTINA SOCIEDAD ANONIMA 
 Nombre Comercial: LANTUS Envases Secundarios:  Isologos:  Nombre 
Genérico: INSULINA GLARGINA  Forma Farmacéutica: SOLUCION INYECTABLE Nº de 
Troquel:  Fórmula:  Vía de Administración: SUBCUTANEA  Condición 
de Expendio: BAJO RECETA  Presentación: 5 LAPICERA PRELLENADA por 
3 ML  GTIN: 07795312020763 Etiquetas Trazabilidad:  Prospectos</t>
  </si>
  <si>
    <t>MONTPELIIER-SANOFI- OPTISULIN</t>
  </si>
  <si>
    <t xml:space="preserve">CERT ANMAT 54542  </t>
  </si>
  <si>
    <t>Renglón: 134, Código: 031134006.2, Descripción: INSULINA ASPARTICA 100 UI/ML Presentación:  JER.PRELLENA</t>
  </si>
  <si>
    <t>https://ar.kairosweb.com/precio/producto-insulina-apidra-solostar-19430/</t>
  </si>
  <si>
    <t>APIDRA SOLOSTAR SANOFI</t>
  </si>
  <si>
    <t xml:space="preserve">CERT 52571- PRESENTACION CAJA X 5 LAP PRELLENAS </t>
  </si>
  <si>
    <t xml:space="preserve">RAPILOG ONE 100 UI lapic.x 5 x 3 ml 60020 
 </t>
  </si>
  <si>
    <t xml:space="preserve">HUMALOG KWIKPEN  RAFFO </t>
  </si>
  <si>
    <t xml:space="preserve">CERT 45940- PRESENTACION CAJA X 5 LAP PRELLENAS </t>
  </si>
  <si>
    <t xml:space="preserve">CERT 45940 SE COTIZA COMO ALTERNATIVA INSULINA LISPRO - HUMALOG 
KWIKPEN 100 U / ML LAP P/INY X 3 ML 
</t>
  </si>
  <si>
    <t xml:space="preserve">INSULINA NOVORAPID FLEXPEN </t>
  </si>
  <si>
    <t xml:space="preserve">INSULINA NOVORAPID FLEXPEN 100 UI lapic. x 3 ml - 
Lab, Novo Nordisk - Certificado N° 48419    
</t>
  </si>
  <si>
    <t xml:space="preserve">INSULINA ASPARTICA 100 UI / 3 ML  LAP RAPILOG 
ONE VARIFARMA /TRAZ C/FRIO T/A  60020  </t>
  </si>
  <si>
    <t>NOVO NORDISK- NOVORAPID FLEXTOUCH</t>
  </si>
  <si>
    <t xml:space="preserve">CERT ANMAT 48419  </t>
  </si>
  <si>
    <t>NOVORAPID FLEXPEN   NOVO NORDISK</t>
  </si>
  <si>
    <t xml:space="preserve">CERT 48419- PRESENTACION CAJA X 5 JER PRELLENAS - SE 
ADJUNTA INFORMACION SOBRE BOTON CON SISTEMA DE SONIDO PARA NO 
VIDENTES </t>
  </si>
  <si>
    <t>NOVORAPID FLEXPEN 100 UI LAPICERA PRELLENADA X 3 ML - 
NOVO NORDISK</t>
  </si>
  <si>
    <t xml:space="preserve">CERT 48419 (PRESENTACIÓN CAJA X 5 LAP)    
</t>
  </si>
  <si>
    <t xml:space="preserve">CERT 48419 NOVORAPID FLEXPEN 100 U/ML SOL INY LAP PRELL 
X 3 ML   </t>
  </si>
  <si>
    <t>NOVORAPID FLEXPEN</t>
  </si>
  <si>
    <t xml:space="preserve">INSULINA ASPARTICA 100 U/ML X 5 JGA. NO FRACCIONABLES  
MARCA: NOVORAPID FLEXPEN  LABORATORIO: NOVO NORDISK  CERT. ANMAT: 
48419    </t>
  </si>
  <si>
    <t>CERT: 48419</t>
  </si>
  <si>
    <t>INSULINA NOVORAPID FLEXPEN 100 UI lapic.x 5 x 3 ml 
, CERT ANMAT: 48419</t>
  </si>
  <si>
    <t>Renglón: 135, Código: 031134004.1, Descripción: INSULINA CORRIENTE HUMANA 100 UI  Presentación:  FCO.AMP X10ML  Solicitado:  ENVASE</t>
  </si>
  <si>
    <t>https://ar.kairosweb.com/precio/producto-densulin-regular-27669/</t>
  </si>
  <si>
    <t>CERT 52.706</t>
  </si>
  <si>
    <t>DENVER- DENSULIN R</t>
  </si>
  <si>
    <t xml:space="preserve">CERT ANMAT 52706  </t>
  </si>
  <si>
    <t xml:space="preserve">DENSULIN R DENVER </t>
  </si>
  <si>
    <t xml:space="preserve">CERT 52706-  FCO AMP X 10 ML </t>
  </si>
  <si>
    <t xml:space="preserve">CERT 52706 DENSULIN R FCO AMP X 10 ML  
</t>
  </si>
  <si>
    <t>DENSULIN R 100 UI FCO AMP X 10 ML - 
DENVER FARMA</t>
  </si>
  <si>
    <t xml:space="preserve">CERT 52706  (PRESENTACIÓN POR UNIDAD)  </t>
  </si>
  <si>
    <t>DENSULIN DENVER</t>
  </si>
  <si>
    <t xml:space="preserve">INSULINA CORRIENTE HUMANA 100 UI  FCO.AMP X10ML ENVASE. MARCA 
DENVER. CERT 52706    </t>
  </si>
  <si>
    <t xml:space="preserve">INSULINA CORRIENTE HUMANA (RECOMBINANTE) 100 UI SOLUCIÓN INYECTABLE  DENSULIN 
R CTE 100UI. INY X 10ML </t>
  </si>
  <si>
    <t>CERT: 52706</t>
  </si>
  <si>
    <t>certificado anmat numero 52706</t>
  </si>
  <si>
    <t>INSULINA DENSULIN R</t>
  </si>
  <si>
    <t xml:space="preserve">INSULINA CORRIENTE HUMANA 100 UI X 1  MARCA: DENSULIN 
R  LABORATORIO_: DENVERFARMA  CERT. ANMAT: 52706   
</t>
  </si>
  <si>
    <t xml:space="preserve">INSULINA DENSULIN R Hum.recomb.100UI/mlx10ml - Lab, Denver Farma - Certificado 
N° 52706  </t>
  </si>
  <si>
    <t>NOVO</t>
  </si>
  <si>
    <t xml:space="preserve">INSULINA HUMANA CTE 100 UI X 1 F/A 10 ML 
DENVER DENSULIN R T/A C/FRIO /TRAZ  52.706   
</t>
  </si>
  <si>
    <t>Renglón: 136, Código: 031134003.1, Descripción: INSULINA NPH HUMANA X 100 UI  Presentación:  FCO.AMPOLLA  Solicitado:  UNIDAD</t>
  </si>
  <si>
    <t>https://ar.kairosweb.com/precio/producto-insulina-densulin-n-17909/</t>
  </si>
  <si>
    <t xml:space="preserve">DENVER- DENSULIN N </t>
  </si>
  <si>
    <t xml:space="preserve">DENSULIN N DENVER </t>
  </si>
  <si>
    <t xml:space="preserve">CERT 52706  FCO AMP X 10 ML </t>
  </si>
  <si>
    <t xml:space="preserve">CERT 52706 DENSULIN N FCO AMP X 10 ML  
</t>
  </si>
  <si>
    <t>DENSULIN N 100 UI FCO AMP X 10 ML - 
DENVER FARMA</t>
  </si>
  <si>
    <t xml:space="preserve">CERT 52706 (PRESENTACIÓN POR UNIDAD)  </t>
  </si>
  <si>
    <t xml:space="preserve">INSULINA NPH HUMANA X 100 UI  FCO.AMPOLLA  UNIDAD. 
MARCA DENVER. CERT 52706    </t>
  </si>
  <si>
    <t xml:space="preserve">INSULINA NPH HUMANA (ISÓFANA) 100 U/ML SUSPENSIÓN INYECTABLE  DENSULIN 
N NPH 100UI.INY. X 10 ML </t>
  </si>
  <si>
    <t>DENSULIN N</t>
  </si>
  <si>
    <t>INSULINA NPH HUMANA (ISÓFANA) 100 U/ML   MARCA: DENSULIN 
N  LABORATORIO: DENVER FARMA  CERT. ANMAT: 52706</t>
  </si>
  <si>
    <t>INSULINA DENSULIN N</t>
  </si>
  <si>
    <t xml:space="preserve">INSULINA DENSULIN N Hum.recomb.100UI/mlx10ml - Lab, Denver Farma - Certificado 
N° 52706  </t>
  </si>
  <si>
    <t xml:space="preserve">INSULINA HUMANA NPH 100 UI X 1 F/A 10 ML 
DENVER DENSULIN N S/T C/FRIO - TRAZ  52.706  
</t>
  </si>
  <si>
    <t>Renglón: 137, Código: 031134003.4, Descripción: INSULINA NPH HUMANA X 100 UI  Presentación:  JER.PRELL/CAR  Solicitado:  JERING/CARTUC</t>
  </si>
  <si>
    <t xml:space="preserve">INSULINA DENSULIN N </t>
  </si>
  <si>
    <t xml:space="preserve">INSULINA DENSULIN N  HM 100UI lap.prellx3ml - Lab, Denver 
Farma - Certificado N° 52706  </t>
  </si>
  <si>
    <t xml:space="preserve">HUMULIN N KWIKPEN  RAFFO </t>
  </si>
  <si>
    <t xml:space="preserve">CERT 39018- PRESENTACION CAJA X 5 LAP PRELLENAS </t>
  </si>
  <si>
    <t xml:space="preserve">CERT 39018 HUMULIN N KWIKPEN 100 UI / ML LAP 
PRELL X 3 ML </t>
  </si>
  <si>
    <t>NSULINA HUMANA NPH 100 UI JER PRELL X 3 ML 
DENSULIN ISOFANA DENVER C/FRIO /TRAZ   51016</t>
  </si>
  <si>
    <t>HUMULIN N KWIKPEN</t>
  </si>
  <si>
    <t xml:space="preserve">INSULINA NPH HUMANA  100 U/ML X  5 NO 
FRACCIONABLE  MARCA: HUMULIN N KWIKPEN   LABORATORIO: RAFFO 
 CERT. ANMAT: 38987  </t>
  </si>
  <si>
    <t>INSULATARD FLEXPEN 100 UI NOVO NORDISK</t>
  </si>
  <si>
    <t xml:space="preserve">CERT 38987  PRSENTACION CAJA X 5 LAPICERAS PRELLENAS - 
E ADJUNTA INFORMACION SOBRE BOTON DOSIFICADOR PARA NO VIDENTES  
</t>
  </si>
  <si>
    <t>NOVO- INSULATARD FLEXPEN</t>
  </si>
  <si>
    <t xml:space="preserve">CERT ANMAT 38987  </t>
  </si>
  <si>
    <t>INSULATARD FLEXPEN HM 100 UI LAPICERA PRELLENADA X 3 ML 
- NOVO NORDISK</t>
  </si>
  <si>
    <t xml:space="preserve">CERT 38987 (PRESENTACIÓN CAJA X 5 LAP)    
</t>
  </si>
  <si>
    <t xml:space="preserve">CERT 38987 INSULATARD FLEXPEN 100 UI / ML SUS INY 
LAP PRELL X 3 ML </t>
  </si>
  <si>
    <t xml:space="preserve">DENVER- DENSULIN ISOFANA </t>
  </si>
  <si>
    <t xml:space="preserve">CERT ANMAT 51016  </t>
  </si>
  <si>
    <t xml:space="preserve">INSULINA INSULATARD FLEXPEN HM 100UI lap.prellx5x3ml , CERT ANMAT: 38987 
</t>
  </si>
  <si>
    <t>Renglón: 138, Código: 032340001.1, Descripción: SISTEMA  DE MONITOREO  CONTINUO DE GLUCOSA PARA 90 DÍAS  Presentación:  KIT</t>
  </si>
  <si>
    <t>DROGUERIA FARMAQUIO SRL</t>
  </si>
  <si>
    <t>SIBIONICS GS1</t>
  </si>
  <si>
    <t xml:space="preserve">SISTEMA DE MEDICION CONTINUA DE GLUCOSA, ORIGEN CHINA. CONTIENE 1 
APLICADOR DE SENSOR, 1 PAQUETE DE SENSOR Y 1 PARCHE 
POR ENVASE. VIDA UTIL 14 DIAS. IMPERMEABLE. . EL SISTEMA 
OPERA CON UNA APP COMPATIBLE CON IOS Y ANDROID. TRANSMITE 
AUTOMATICAMENTE CADA 5 MINUTOS AL SMARTPHONE Y TAMBIEN PUEDE EMITIR 
ALERTAS A OTROS SMARTPHONES REGISTRADOS. NO ES NECESARIO ESCANEAR EL 
SENSOR EN EL TELEFONO, LA MEDICION SE ENVIA DIRECTAMENTE POR 
BLUETOOTH. TIENE ALTO INDICE DE CONFIABILIDAD, VALOR DE MARD 8.83% 
EL SISTEMA GENERA DISTINTOS TIPOS DE METRICAS. LA INFORMACION PUEDE 
COMPARTIRSE CON EL MEDICO VIA MAIL. SE ADJUNTA ENLACE CON 
TUTORIAL https://www.youtube.com/watch?v=_T2LHwCf_rU  SIN DOLOR, DISCRETO, DE FACIL UTILIZACION. SE 
OFRECE CAPACITACION PRESENCIAL O REMOTA. PM 2763-2, INICIO DE TRAMITE 
14/11/2024  </t>
  </si>
  <si>
    <t>SENSOR FREESTYLE LIBE 2 PLUS</t>
  </si>
  <si>
    <t xml:space="preserve">SENSOR FREESTYLE LIBE 2 PLUS sensor - Lab, Abbott Diabetes 
- Certificado N° 39933  </t>
  </si>
  <si>
    <t xml:space="preserve">PM 39-592 FREESTYLE LIBRE SENSOR SIST FLASH DE MONITOREO DE 
GLUCOSA </t>
  </si>
  <si>
    <t>FREESTYLE 1 ABBOTT</t>
  </si>
  <si>
    <t xml:space="preserve">"FREESTYLE LIBRE 1  PM 39-592  KIT X 6 
SENSORES (PARA 84 DÍAS)  CON LA COMPRA DE SENSORES 
SE BONIFICA LECTORES PARA FREESTYLE LIBRE 1 SEGÚN NECESIDAD DE 
LA INSTITUCIÓN (RENGLÓN 139 BASE).  CON LA COMPRA DE 
SENSORES SE BONIFICA TIRAS DE CETONAS Y LECTORES SEGÚN NECESIDAD 
DE LA INSTITUCIÓN (RENGLONES 140 Y 141).  SE OFRECE 
SERVICIO DE EDUCACIÓN GRATUITA PARA PACIENTES, 0800 PARA CONSULTAS Y 
RECLAMOS ADEMÁS DE CHARLAS EDUCATIVAS GRATUITAS  CADA SENSOR TIENE 
UNA DURACIÓN DE 14 DÍAS"- VER NOTAS ADJUNTAS   
</t>
  </si>
  <si>
    <t>FREESTYLE LIBRE 2 ABBOTT</t>
  </si>
  <si>
    <t xml:space="preserve">"FREESTYLE LIBRE 2  PM 39-933  KIT X 6 
SENSORES (PARA 90 DÍAS)  CON LA COMPRA DE SENSORES 
SE BONIFICA LECTORES PARA FREESTYLE LIBRE 2 SEGÚN LA NECESIDAD 
DE LA INSTITUCIÓN (RENGLÓN 139 ALTERNATIVA 1).  CON LA 
COMPRA DE SENSORES SE BONIFICA TIRAS DE CETONAS Y LECTORES 
SEGÚN NECESIDAD DE LA INSTITUCIÓN (RENGLONES 140 Y 141).  
MEDICIÓN EN TIEMPO REAL, ALARMAS DE HIPOGLUCEMIAS, ALARMAS DE HIPERGLUCEMIAS, 
ALARMA DE PÉRDIDA DE SEÑAL, APROBADO PARA +2 AÑOS DE 
EDAD, INCLUÍDO EN LA LEY DE DIABETES, MEJOR EXACTITUD Y 
PRECISIÓN CON UN MARD MEJORADO DE 8,2%. SE OFRECE SERVICIO 
DE EDUCACIÓN GRATUITA PARA PACIENTES, 0800 PARA CONSULTAS Y RECLAMOS 
ADEMÁS DE CHARLAS EDUCATIVAS PARA PACIENTES.  CADA SENSOR TIENE 
UNA DURACIÓN DE 15 DÍAS"  </t>
  </si>
  <si>
    <t>Renglón: 139, Código: 032340001.2, Descripción: LECTOR /RECEPTOR P/ SCANEO DE SENSORES CONTINUOS DE GLUCOSA  Presentación:  UNIDAD</t>
  </si>
  <si>
    <t>LECTOR FREESTYLE LIBRE 2</t>
  </si>
  <si>
    <t xml:space="preserve">LECTOR FREESTYLE LIBRE 2 lector  - Lab, Abbott Diabetes 
- Certificado N° 39933    </t>
  </si>
  <si>
    <t>FREESTYLE LECTOR  ABBOTT</t>
  </si>
  <si>
    <t xml:space="preserve">PM 39-592  LECTOR FREESTYLE  LIBRE  1  
</t>
  </si>
  <si>
    <t xml:space="preserve">FREESTYLE LIBRE 2 ABBOTT LECTOR </t>
  </si>
  <si>
    <t xml:space="preserve">PM 39-933  LECTOR  FREESTYLE LIBRE 2 </t>
  </si>
  <si>
    <t xml:space="preserve">PM 39-592 FREESTYLE LIBRE LECTOR SIST FLASH DE MONITOREO DE 
GLUCOSA </t>
  </si>
  <si>
    <t>Renglón: 140, Código: 032340003.1, Descripción: TIRA REACTIVA PARA AUTOANALISIS DE CUERPOS CETONICOS EN SANGRE  Presentación:  UNIDAD</t>
  </si>
  <si>
    <t>FREESTYLE OPTIUM</t>
  </si>
  <si>
    <t xml:space="preserve">FREESTYLE OPTIUM tiras p/cetonas  - Lab, Abbott Diabetes - 
Certificado N° 7865  </t>
  </si>
  <si>
    <t>TIRAS CETONAS FREESTYLE LIBRE OPTIUM</t>
  </si>
  <si>
    <t>PM 39-7865  TIRAS OPTIUM FREESTYLE ABBOTT  CAJA X 
10</t>
  </si>
  <si>
    <t xml:space="preserve">PM 39-549 FREESTYLE OPTIUM CETONA  </t>
  </si>
  <si>
    <t>Renglón: 141, Código: 032340003.2, Descripción: MEDIDOR DE  CUERPOS CETONICOS EN  SANGRE  Presentación:  UNIDAD</t>
  </si>
  <si>
    <t>FREESTYLE OPTIUM NEO MEDIDOR</t>
  </si>
  <si>
    <t xml:space="preserve">FREESTYLE OPTIUM NEO MEDIDOR medidor de glucosa  - Lab, 
Abbott Diabetes - Certificado N° 8363  </t>
  </si>
  <si>
    <t>revisar</t>
  </si>
  <si>
    <t>ERROR MANIFIESTO DEL IMPORTE</t>
  </si>
  <si>
    <t xml:space="preserve">LECTOR CETONAS FREESTYLE OPTIUM NEO </t>
  </si>
  <si>
    <t>PM 39-549- LECTOR FREESTYLE OPTIUM NEO</t>
  </si>
  <si>
    <t xml:space="preserve">PM 39-8363 OPTIUM FREESTYLE NEO BIOSENSOR (DETECTOR DE GLUCOSA EN 
SANGRE) - MEMORIA CON ALMACENAMIENTO DE RESULTADOS, LOS MISMOS SE 
PUEDEN TRANSFERIR A COMPUTADORA </t>
  </si>
  <si>
    <t>Cantidad Solicitada:</t>
  </si>
  <si>
    <t>1</t>
  </si>
  <si>
    <t>5</t>
  </si>
  <si>
    <t>6</t>
  </si>
  <si>
    <t>7</t>
  </si>
  <si>
    <t>8</t>
  </si>
  <si>
    <t>9</t>
  </si>
  <si>
    <t>10</t>
  </si>
  <si>
    <t>11</t>
  </si>
  <si>
    <t>12</t>
  </si>
  <si>
    <t>13</t>
  </si>
  <si>
    <t>14</t>
  </si>
  <si>
    <t>15</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</si>
  <si>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</si>
  <si>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</si>
  <si>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</si>
  <si>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</si>
  <si>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</si>
  <si>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</si>
  <si>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</si>
  <si>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</si>
  <si>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</si>
  <si>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</si>
  <si>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</si>
  <si>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</si>
  <si>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</si>
  <si>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</si>
  <si>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</si>
  <si>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</si>
  <si>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</si>
  <si>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</si>
  <si>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</si>
  <si>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</si>
  <si>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</si>
  <si>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</si>
  <si>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</si>
  <si>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</si>
  <si>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</si>
  <si>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</si>
  <si>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</si>
  <si>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</si>
  <si>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</si>
  <si>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</si>
  <si>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</si>
  <si>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</si>
  <si>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</si>
  <si>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</si>
  <si>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</si>
  <si>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</si>
  <si>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</si>
  <si>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</si>
  <si>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</si>
  <si>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</si>
  <si>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</si>
  <si>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</si>
  <si>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</si>
  <si>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</si>
  <si>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</si>
  <si>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</si>
  <si>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</si>
  <si>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</si>
  <si>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</si>
  <si>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</si>
  <si>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</si>
  <si>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</si>
  <si>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</si>
  <si>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</si>
  <si>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</si>
  <si>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</si>
  <si>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</si>
  <si>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</si>
  <si>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</si>
  <si>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</si>
  <si>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</si>
  <si>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</si>
  <si>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</si>
  <si>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</si>
  <si>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</si>
  <si>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</si>
  <si>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</si>
  <si>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</si>
  <si>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</si>
  <si>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</si>
  <si>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</si>
  <si>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</si>
  <si>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</si>
  <si>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</si>
  <si>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</si>
  <si>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</si>
  <si>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</si>
  <si>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</si>
  <si>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</si>
  <si>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</si>
  <si>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</si>
  <si>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</si>
  <si>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</si>
  <si>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</si>
  <si>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</si>
  <si>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</si>
  <si>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</si>
  <si>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</si>
  <si>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</si>
  <si>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</si>
  <si>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</si>
  <si>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</si>
  <si>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</si>
  <si>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</si>
  <si>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</si>
  <si>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</si>
  <si>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</si>
  <si>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</si>
  <si>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</si>
  <si>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</si>
  <si>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</si>
  <si>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</si>
  <si>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</si>
  <si>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</si>
  <si>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</si>
  <si>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</si>
  <si>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</si>
  <si>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</si>
  <si>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</si>
  <si>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</si>
  <si>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</si>
  <si>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</si>
  <si>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</si>
  <si>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</si>
  <si>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</si>
  <si>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</si>
  <si>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</si>
  <si>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</si>
  <si>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</si>
  <si>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</si>
  <si>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</si>
  <si>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</si>
  <si>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</si>
  <si>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</si>
  <si>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</si>
  <si>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CUMPLE</t>
  </si>
  <si>
    <t>Adjudicar</t>
  </si>
  <si>
    <t>NO</t>
  </si>
  <si>
    <t>Insuficiente puntaje económico. No corresp a lo solicitado</t>
  </si>
  <si>
    <t>NO ALCANZA PTJE MIN ECON</t>
  </si>
  <si>
    <t>Insuficiente puntaje económico.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</si>
</sst>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quot;$&quot;\ * #,##0.00_-;_-&quot;$&quot;\ * &quot;-&quot;??_-;_-@"/>
    <numFmt numFmtId="165" formatCode="_-[$$-2C0A]\ * #,##0.00_-;\-[$$-2C0A]\ * #,##0.00_-;_-[$$-2C0A]\ * &quot;-&quot;??_-;_-@"/>
    <numFmt numFmtId="166" formatCode="&quot;$&quot;\ #,##0.00"/>
  </numFmts>
  <fonts count="16">
    <font>
      <sz val="11"/>
      <color rgb="FF000000"/>
      <name val="Calibri"/>
      <scheme val="minor"/>
    </font>
    <font>
      <sz val="11"/>
      <color theme="1"/>
      <name val="Calibri"/>
    </font>
    <font>
      <b/>
      <sz val="11"/>
      <color theme="1"/>
      <name val="Calibri"/>
    </font>
    <font>
      <b/>
      <sz val="11"/>
      <color rgb="FF000000"/>
      <name val="Calibri"/>
    </font>
    <font>
      <sz val="11"/>
      <name val="Calibri"/>
    </font>
    <font>
      <sz val="11"/>
      <color rgb="FF000000"/>
      <name val="Arial"/>
    </font>
    <font>
      <sz val="12"/>
      <color rgb="FF000000"/>
      <name val="Calibri"/>
    </font>
    <font>
      <sz val="11"/>
      <color rgb="FF000000"/>
      <name val="Calibri"/>
    </font>
    <font>
      <u/>
      <sz val="11"/>
      <color rgb="FF0000FF"/>
      <name val="Calibri"/>
    </font>
    <font>
      <u/>
      <sz val="11"/>
      <color rgb="FF0000FF"/>
      <name val="Calibri"/>
    </font>
    <font>
      <u/>
      <sz val="11"/>
      <color rgb="FF000000"/>
      <name val="Calibri"/>
    </font>
    <font>
      <u/>
      <sz val="11"/>
      <color theme="10"/>
      <name val="Calibri"/>
    </font>
    <font>
      <sz val="11"/>
      <color rgb="FFFF0000"/>
      <name val="Calibri"/>
    </font>
    <font>
      <u/>
      <sz val="11"/>
      <color theme="10"/>
      <name val="Calibri"/>
    </font>
    <font>
      <u/>
      <sz val="11"/>
      <color rgb="FF0000FF"/>
      <name val="Calibri"/>
    </font>
    <font>
      <u/>
      <sz val="11"/>
      <color rgb="FF1155CC"/>
      <name val="Calibri"/>
    </font>
  </fonts>
  <fills count="6">
    <fill>
      <patternFill patternType="none"/>
    </fill>
    <fill>
      <patternFill patternType="gray125"/>
    </fill>
    <fill>
      <patternFill patternType="solid">
        <fgColor rgb="FFFFFF00"/>
        <bgColor rgb="FFFFFF00"/>
      </patternFill>
    </fill>
    <fill>
      <patternFill patternType="solid">
        <fgColor rgb="FFFF0000"/>
        <bgColor rgb="FFFF0000"/>
      </patternFill>
    </fill>
    <fill>
      <patternFill patternType="solid">
        <fgColor rgb="FFA2ADD0"/>
        <bgColor rgb="FFA2ADD0"/>
      </patternFill>
    </fill>
    <fill>
      <patternFill patternType="solid">
        <fgColor rgb="FF6699CC"/>
        <bgColor rgb="FF6699CC"/>
      </patternFill>
    </fill>
  </fills>
  <borders count="25">
    <border>
      <left/>
      <right/>
      <top/>
      <bottom/>
      <diagonal/>
    </border>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diagonal/>
    </border>
    <border>
      <left/>
      <right/>
      <top/>
      <bottom/>
      <diagonal/>
    </border>
  </borders>
  <cellStyleXfs count="1">
    <xf numFmtId="0" fontId="0" fillId="0" borderId="0"/>
  </cellStyleXfs>
  <cellXfs count="91">
    <xf numFmtId="0" fontId="0" fillId="0" borderId="0" xfId="0"/>
    <xf numFmtId="0" fontId="1" fillId="0" borderId="0" xfId="0" applyFont="1"/>
    <xf numFmtId="0" fontId="2" fillId="2" borderId="1" xfId="0" applyFont="1" applyFill="1" applyBorder="1"/>
    <xf numFmtId="0" fontId="3" fillId="0" borderId="0" xfId="0" applyFont="1"/>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5" fillId="0" borderId="0" xfId="0" applyFont="1" applyAlignment="1">
      <alignmen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6" fillId="0" borderId="11" xfId="0" applyFont="1" applyBorder="1" applyAlignment="1">
      <alignment horizontal="center"/>
    </xf>
    <xf numFmtId="0" fontId="7" fillId="0" borderId="10" xfId="0" applyFont="1" applyBorder="1"/>
    <xf numFmtId="4" fontId="7" fillId="0" borderId="10" xfId="0" applyNumberFormat="1" applyFont="1" applyBorder="1"/>
    <xf numFmtId="164" fontId="7" fillId="0" borderId="10" xfId="0" applyNumberFormat="1" applyFont="1" applyBorder="1"/>
    <xf numFmtId="164" fontId="7" fillId="0" borderId="12" xfId="0" applyNumberFormat="1" applyFont="1" applyBorder="1"/>
    <xf numFmtId="164" fontId="8" fillId="0" borderId="0" xfId="0" applyNumberFormat="1" applyFont="1"/>
    <xf numFmtId="0" fontId="7" fillId="0" borderId="10" xfId="0" applyFont="1" applyBorder="1" applyAlignment="1">
      <alignment wrapText="1"/>
    </xf>
    <xf numFmtId="0" fontId="7" fillId="0" borderId="13" xfId="0" applyFont="1" applyBorder="1" applyAlignment="1">
      <alignment wrapText="1"/>
    </xf>
    <xf numFmtId="0" fontId="7" fillId="0" borderId="10" xfId="0" applyFont="1" applyBorder="1" applyAlignment="1">
      <alignment horizontal="center"/>
    </xf>
    <xf numFmtId="0" fontId="7" fillId="0" borderId="12" xfId="0" applyFont="1" applyBorder="1"/>
    <xf numFmtId="0" fontId="7" fillId="0" borderId="13" xfId="0" applyFont="1" applyBorder="1"/>
    <xf numFmtId="0" fontId="7" fillId="0" borderId="11" xfId="0" applyFont="1" applyBorder="1"/>
    <xf numFmtId="4" fontId="7" fillId="0" borderId="11" xfId="0" applyNumberFormat="1" applyFont="1" applyBorder="1"/>
    <xf numFmtId="164" fontId="7" fillId="0" borderId="11" xfId="0" applyNumberFormat="1" applyFont="1" applyBorder="1"/>
    <xf numFmtId="0" fontId="7" fillId="0" borderId="11" xfId="0" applyFont="1" applyBorder="1" applyAlignment="1">
      <alignment wrapText="1"/>
    </xf>
    <xf numFmtId="0" fontId="7" fillId="0" borderId="14" xfId="0" applyFont="1" applyBorder="1" applyAlignment="1">
      <alignment wrapText="1"/>
    </xf>
    <xf numFmtId="0" fontId="7" fillId="0" borderId="11" xfId="0" applyFont="1" applyBorder="1" applyAlignment="1">
      <alignment horizontal="center"/>
    </xf>
    <xf numFmtId="0" fontId="7" fillId="0" borderId="15" xfId="0" applyFont="1" applyBorder="1"/>
    <xf numFmtId="1" fontId="7" fillId="0" borderId="14" xfId="0" applyNumberFormat="1" applyFont="1" applyBorder="1"/>
    <xf numFmtId="1" fontId="7" fillId="0" borderId="11" xfId="0" applyNumberFormat="1" applyFont="1" applyBorder="1"/>
    <xf numFmtId="164" fontId="7" fillId="0" borderId="15" xfId="0" applyNumberFormat="1" applyFont="1" applyBorder="1"/>
    <xf numFmtId="0" fontId="9" fillId="0" borderId="0" xfId="0" applyFont="1"/>
    <xf numFmtId="0" fontId="7" fillId="0" borderId="14" xfId="0" applyFont="1" applyBorder="1"/>
    <xf numFmtId="0" fontId="7" fillId="2" borderId="16" xfId="0" applyFont="1" applyFill="1" applyBorder="1"/>
    <xf numFmtId="164" fontId="10" fillId="0" borderId="11" xfId="0" applyNumberFormat="1" applyFont="1" applyBorder="1"/>
    <xf numFmtId="0" fontId="11" fillId="0" borderId="0" xfId="0" applyFont="1"/>
    <xf numFmtId="0" fontId="6" fillId="2" borderId="16" xfId="0" applyFont="1" applyFill="1" applyBorder="1" applyAlignment="1">
      <alignment horizontal="center"/>
    </xf>
    <xf numFmtId="4" fontId="7" fillId="2" borderId="16" xfId="0" applyNumberFormat="1" applyFont="1" applyFill="1" applyBorder="1"/>
    <xf numFmtId="164" fontId="7" fillId="3" borderId="16" xfId="0" applyNumberFormat="1" applyFont="1" applyFill="1" applyBorder="1"/>
    <xf numFmtId="0" fontId="7" fillId="2" borderId="16" xfId="0" applyFont="1" applyFill="1" applyBorder="1" applyAlignment="1">
      <alignment wrapText="1"/>
    </xf>
    <xf numFmtId="0" fontId="7" fillId="2" borderId="17" xfId="0" applyFont="1" applyFill="1" applyBorder="1" applyAlignment="1">
      <alignment wrapText="1"/>
    </xf>
    <xf numFmtId="0" fontId="7" fillId="2" borderId="16" xfId="0" applyFont="1" applyFill="1" applyBorder="1" applyAlignment="1">
      <alignment horizontal="center"/>
    </xf>
    <xf numFmtId="0" fontId="7" fillId="2" borderId="18" xfId="0" applyFont="1" applyFill="1" applyBorder="1"/>
    <xf numFmtId="0" fontId="7" fillId="2" borderId="17" xfId="0" applyFont="1" applyFill="1" applyBorder="1"/>
    <xf numFmtId="0" fontId="7" fillId="2" borderId="1" xfId="0" applyFont="1" applyFill="1" applyBorder="1"/>
    <xf numFmtId="1" fontId="7" fillId="2" borderId="17" xfId="0" applyNumberFormat="1" applyFont="1" applyFill="1" applyBorder="1"/>
    <xf numFmtId="1" fontId="7" fillId="2" borderId="16" xfId="0" applyNumberFormat="1" applyFont="1" applyFill="1" applyBorder="1"/>
    <xf numFmtId="0" fontId="7" fillId="0" borderId="0" xfId="0" applyFont="1"/>
    <xf numFmtId="4" fontId="12" fillId="0" borderId="11" xfId="0" applyNumberFormat="1" applyFont="1" applyBorder="1"/>
    <xf numFmtId="4" fontId="12" fillId="0" borderId="19" xfId="0" applyNumberFormat="1" applyFont="1" applyBorder="1"/>
    <xf numFmtId="4" fontId="7" fillId="0" borderId="19" xfId="0" applyNumberFormat="1" applyFont="1" applyBorder="1"/>
    <xf numFmtId="4" fontId="1" fillId="0" borderId="20" xfId="0" applyNumberFormat="1" applyFont="1" applyBorder="1"/>
    <xf numFmtId="4" fontId="1" fillId="0" borderId="11" xfId="0" applyNumberFormat="1" applyFont="1" applyBorder="1"/>
    <xf numFmtId="4" fontId="7" fillId="0" borderId="20" xfId="0" applyNumberFormat="1" applyFont="1" applyBorder="1"/>
    <xf numFmtId="4" fontId="1" fillId="0" borderId="10" xfId="0" applyNumberFormat="1" applyFont="1" applyBorder="1" applyAlignment="1">
      <alignment horizontal="right"/>
    </xf>
    <xf numFmtId="4" fontId="1" fillId="0" borderId="12" xfId="0" applyNumberFormat="1" applyFont="1" applyBorder="1" applyAlignment="1">
      <alignment horizontal="right"/>
    </xf>
    <xf numFmtId="4" fontId="7" fillId="0" borderId="11" xfId="0" applyNumberFormat="1" applyFont="1" applyBorder="1" applyAlignment="1">
      <alignment horizontal="right"/>
    </xf>
    <xf numFmtId="4" fontId="7" fillId="0" borderId="21" xfId="0" applyNumberFormat="1" applyFont="1" applyBorder="1"/>
    <xf numFmtId="0" fontId="13" fillId="0" borderId="0" xfId="0" applyFont="1"/>
    <xf numFmtId="165" fontId="1" fillId="0" borderId="11" xfId="0" applyNumberFormat="1" applyFont="1" applyBorder="1"/>
    <xf numFmtId="165" fontId="7" fillId="0" borderId="11" xfId="0" applyNumberFormat="1" applyFont="1" applyBorder="1"/>
    <xf numFmtId="164" fontId="1" fillId="0" borderId="11" xfId="0" applyNumberFormat="1" applyFont="1" applyBorder="1"/>
    <xf numFmtId="0" fontId="14" fillId="0" borderId="0" xfId="0" applyFont="1"/>
    <xf numFmtId="0" fontId="1" fillId="0" borderId="11" xfId="0" applyFont="1" applyBorder="1"/>
    <xf numFmtId="0" fontId="6" fillId="0" borderId="9" xfId="0" applyFont="1" applyBorder="1" applyAlignment="1">
      <alignment horizontal="center"/>
    </xf>
    <xf numFmtId="0" fontId="7" fillId="0" borderId="9" xfId="0" applyFont="1" applyBorder="1"/>
    <xf numFmtId="4" fontId="7" fillId="0" borderId="9" xfId="0" applyNumberFormat="1" applyFont="1" applyBorder="1"/>
    <xf numFmtId="0" fontId="7" fillId="0" borderId="9" xfId="0" applyFont="1" applyBorder="1" applyAlignment="1">
      <alignment wrapText="1"/>
    </xf>
    <xf numFmtId="0" fontId="7" fillId="0" borderId="6" xfId="0" applyFont="1" applyBorder="1" applyAlignment="1">
      <alignment wrapText="1"/>
    </xf>
    <xf numFmtId="0" fontId="7" fillId="0" borderId="9" xfId="0" applyFont="1" applyBorder="1" applyAlignment="1">
      <alignment horizontal="center"/>
    </xf>
    <xf numFmtId="0" fontId="7" fillId="0" borderId="3" xfId="0" applyFont="1" applyBorder="1"/>
    <xf numFmtId="0" fontId="7" fillId="0" borderId="3" xfId="0" applyFont="1" applyBorder="1" applyAlignment="1">
      <alignment horizontal="center"/>
    </xf>
    <xf numFmtId="1" fontId="7" fillId="0" borderId="9" xfId="0" applyNumberFormat="1" applyFont="1" applyBorder="1"/>
    <xf numFmtId="0" fontId="7" fillId="0" borderId="0" xfId="0" applyFont="1" applyAlignment="1">
      <alignment wrapText="1"/>
    </xf>
    <xf numFmtId="0" fontId="1" fillId="0" borderId="0" xfId="0" applyFont="1" applyAlignment="1">
      <alignment horizontal="center"/>
    </xf>
    <xf numFmtId="0" fontId="3" fillId="4" borderId="1" xfId="0" applyFont="1" applyFill="1" applyBorder="1" applyAlignment="1">
      <alignment horizontal="left"/>
    </xf>
    <xf numFmtId="166" fontId="7" fillId="0" borderId="0" xfId="0" applyNumberFormat="1" applyFont="1"/>
    <xf numFmtId="4" fontId="7" fillId="5" borderId="1" xfId="0" applyNumberFormat="1" applyFont="1" applyFill="1" applyBorder="1" applyAlignment="1">
      <alignment horizontal="right"/>
    </xf>
    <xf numFmtId="0" fontId="7" fillId="0" borderId="0" xfId="0" applyFont="1" applyAlignment="1">
      <alignment vertical="top"/>
    </xf>
    <xf numFmtId="166" fontId="7" fillId="0" borderId="0" xfId="0" applyNumberFormat="1" applyFont="1" applyAlignment="1">
      <alignment vertical="top"/>
    </xf>
    <xf numFmtId="4" fontId="7" fillId="0" borderId="0" xfId="0" applyNumberFormat="1" applyFont="1" applyAlignment="1">
      <alignment vertical="top"/>
    </xf>
    <xf numFmtId="0" fontId="7" fillId="0" borderId="0" xfId="0" applyFont="1" applyAlignment="1">
      <alignment vertical="top" wrapText="1"/>
    </xf>
    <xf numFmtId="4" fontId="7" fillId="0" borderId="0" xfId="0" applyNumberFormat="1" applyFont="1"/>
    <xf numFmtId="0" fontId="3" fillId="0" borderId="7" xfId="0" applyFont="1" applyBorder="1" applyAlignment="1">
      <alignment horizontal="center" wrapText="1"/>
    </xf>
    <xf numFmtId="0" fontId="4" fillId="0" borderId="7" xfId="0" applyFont="1" applyBorder="1"/>
    <xf numFmtId="0" fontId="3" fillId="4" borderId="22" xfId="0" applyFont="1" applyFill="1" applyBorder="1" applyAlignment="1">
      <alignment horizontal="left"/>
    </xf>
    <xf numFmtId="0" fontId="4" fillId="0" borderId="23" xfId="0" applyFont="1" applyBorder="1"/>
    <xf numFmtId="0" fontId="4" fillId="0" borderId="24" xfId="0" applyFont="1" applyBorder="1"/>
  </cellXfs>
  <cellStyles count="1">
    <cellStyle name="Normal" xfId="0" builtinId="0"/>
  </cellStyles>
  <dxfs count="420">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140">
    <tableStyle name="Cuadro comparativo-style" pivot="0" count="3">
      <tableStyleElement type="headerRow" dxfId="419"/>
      <tableStyleElement type="firstRowStripe" dxfId="418"/>
      <tableStyleElement type="secondRowStripe" dxfId="417"/>
    </tableStyle>
    <tableStyle name="Cuadro comparativo-style 2" pivot="0" count="3">
      <tableStyleElement type="headerRow" dxfId="416"/>
      <tableStyleElement type="firstRowStripe" dxfId="415"/>
      <tableStyleElement type="secondRowStripe" dxfId="414"/>
    </tableStyle>
    <tableStyle name="Cuadro comparativo-style 3" pivot="0" count="3">
      <tableStyleElement type="headerRow" dxfId="413"/>
      <tableStyleElement type="firstRowStripe" dxfId="412"/>
      <tableStyleElement type="secondRowStripe" dxfId="411"/>
    </tableStyle>
    <tableStyle name="Cuadro comparativo-style 4" pivot="0" count="3">
      <tableStyleElement type="headerRow" dxfId="410"/>
      <tableStyleElement type="firstRowStripe" dxfId="409"/>
      <tableStyleElement type="secondRowStripe" dxfId="408"/>
    </tableStyle>
    <tableStyle name="Cuadro comparativo-style 5" pivot="0" count="3">
      <tableStyleElement type="headerRow" dxfId="407"/>
      <tableStyleElement type="firstRowStripe" dxfId="406"/>
      <tableStyleElement type="secondRowStripe" dxfId="405"/>
    </tableStyle>
    <tableStyle name="Cuadro comparativo-style 6" pivot="0" count="3">
      <tableStyleElement type="headerRow" dxfId="404"/>
      <tableStyleElement type="firstRowStripe" dxfId="403"/>
      <tableStyleElement type="secondRowStripe" dxfId="402"/>
    </tableStyle>
    <tableStyle name="Cuadro comparativo-style 7" pivot="0" count="3">
      <tableStyleElement type="headerRow" dxfId="401"/>
      <tableStyleElement type="firstRowStripe" dxfId="400"/>
      <tableStyleElement type="secondRowStripe" dxfId="399"/>
    </tableStyle>
    <tableStyle name="Cuadro comparativo-style 8" pivot="0" count="3">
      <tableStyleElement type="headerRow" dxfId="398"/>
      <tableStyleElement type="firstRowStripe" dxfId="397"/>
      <tableStyleElement type="secondRowStripe" dxfId="396"/>
    </tableStyle>
    <tableStyle name="Cuadro comparativo-style 9" pivot="0" count="3">
      <tableStyleElement type="headerRow" dxfId="395"/>
      <tableStyleElement type="firstRowStripe" dxfId="394"/>
      <tableStyleElement type="secondRowStripe" dxfId="393"/>
    </tableStyle>
    <tableStyle name="Cuadro comparativo-style 10" pivot="0" count="3">
      <tableStyleElement type="headerRow" dxfId="392"/>
      <tableStyleElement type="firstRowStripe" dxfId="391"/>
      <tableStyleElement type="secondRowStripe" dxfId="390"/>
    </tableStyle>
    <tableStyle name="Cuadro comparativo-style 11" pivot="0" count="3">
      <tableStyleElement type="headerRow" dxfId="389"/>
      <tableStyleElement type="firstRowStripe" dxfId="388"/>
      <tableStyleElement type="secondRowStripe" dxfId="387"/>
    </tableStyle>
    <tableStyle name="Cuadro comparativo-style 12" pivot="0" count="3">
      <tableStyleElement type="headerRow" dxfId="386"/>
      <tableStyleElement type="firstRowStripe" dxfId="385"/>
      <tableStyleElement type="secondRowStripe" dxfId="384"/>
    </tableStyle>
    <tableStyle name="Cuadro comparativo-style 13" pivot="0" count="3">
      <tableStyleElement type="headerRow" dxfId="383"/>
      <tableStyleElement type="firstRowStripe" dxfId="382"/>
      <tableStyleElement type="secondRowStripe" dxfId="381"/>
    </tableStyle>
    <tableStyle name="Cuadro comparativo-style 14" pivot="0" count="3">
      <tableStyleElement type="headerRow" dxfId="380"/>
      <tableStyleElement type="firstRowStripe" dxfId="379"/>
      <tableStyleElement type="secondRowStripe" dxfId="378"/>
    </tableStyle>
    <tableStyle name="Cuadro comparativo-style 15" pivot="0" count="3">
      <tableStyleElement type="headerRow" dxfId="377"/>
      <tableStyleElement type="firstRowStripe" dxfId="376"/>
      <tableStyleElement type="secondRowStripe" dxfId="375"/>
    </tableStyle>
    <tableStyle name="Cuadro comparativo-style 16" pivot="0" count="3">
      <tableStyleElement type="headerRow" dxfId="374"/>
      <tableStyleElement type="firstRowStripe" dxfId="373"/>
      <tableStyleElement type="secondRowStripe" dxfId="372"/>
    </tableStyle>
    <tableStyle name="Cuadro comparativo-style 17" pivot="0" count="3">
      <tableStyleElement type="headerRow" dxfId="371"/>
      <tableStyleElement type="firstRowStripe" dxfId="370"/>
      <tableStyleElement type="secondRowStripe" dxfId="369"/>
    </tableStyle>
    <tableStyle name="Cuadro comparativo-style 18" pivot="0" count="3">
      <tableStyleElement type="headerRow" dxfId="368"/>
      <tableStyleElement type="firstRowStripe" dxfId="367"/>
      <tableStyleElement type="secondRowStripe" dxfId="366"/>
    </tableStyle>
    <tableStyle name="Cuadro comparativo-style 19" pivot="0" count="3">
      <tableStyleElement type="headerRow" dxfId="365"/>
      <tableStyleElement type="firstRowStripe" dxfId="364"/>
      <tableStyleElement type="secondRowStripe" dxfId="363"/>
    </tableStyle>
    <tableStyle name="Cuadro comparativo-style 20" pivot="0" count="3">
      <tableStyleElement type="headerRow" dxfId="362"/>
      <tableStyleElement type="firstRowStripe" dxfId="361"/>
      <tableStyleElement type="secondRowStripe" dxfId="360"/>
    </tableStyle>
    <tableStyle name="Cuadro comparativo-style 21" pivot="0" count="3">
      <tableStyleElement type="headerRow" dxfId="359"/>
      <tableStyleElement type="firstRowStripe" dxfId="358"/>
      <tableStyleElement type="secondRowStripe" dxfId="357"/>
    </tableStyle>
    <tableStyle name="Cuadro comparativo-style 22" pivot="0" count="3">
      <tableStyleElement type="headerRow" dxfId="356"/>
      <tableStyleElement type="firstRowStripe" dxfId="355"/>
      <tableStyleElement type="secondRowStripe" dxfId="354"/>
    </tableStyle>
    <tableStyle name="Cuadro comparativo-style 23" pivot="0" count="3">
      <tableStyleElement type="headerRow" dxfId="353"/>
      <tableStyleElement type="firstRowStripe" dxfId="352"/>
      <tableStyleElement type="secondRowStripe" dxfId="351"/>
    </tableStyle>
    <tableStyle name="Cuadro comparativo-style 24" pivot="0" count="3">
      <tableStyleElement type="headerRow" dxfId="350"/>
      <tableStyleElement type="firstRowStripe" dxfId="349"/>
      <tableStyleElement type="secondRowStripe" dxfId="348"/>
    </tableStyle>
    <tableStyle name="Cuadro comparativo-style 25" pivot="0" count="3">
      <tableStyleElement type="headerRow" dxfId="347"/>
      <tableStyleElement type="firstRowStripe" dxfId="346"/>
      <tableStyleElement type="secondRowStripe" dxfId="345"/>
    </tableStyle>
    <tableStyle name="Cuadro comparativo-style 26" pivot="0" count="3">
      <tableStyleElement type="headerRow" dxfId="344"/>
      <tableStyleElement type="firstRowStripe" dxfId="343"/>
      <tableStyleElement type="secondRowStripe" dxfId="342"/>
    </tableStyle>
    <tableStyle name="Cuadro comparativo-style 27" pivot="0" count="3">
      <tableStyleElement type="headerRow" dxfId="341"/>
      <tableStyleElement type="firstRowStripe" dxfId="340"/>
      <tableStyleElement type="secondRowStripe" dxfId="339"/>
    </tableStyle>
    <tableStyle name="Cuadro comparativo-style 28" pivot="0" count="3">
      <tableStyleElement type="headerRow" dxfId="338"/>
      <tableStyleElement type="firstRowStripe" dxfId="337"/>
      <tableStyleElement type="secondRowStripe" dxfId="336"/>
    </tableStyle>
    <tableStyle name="Cuadro comparativo-style 29" pivot="0" count="3">
      <tableStyleElement type="headerRow" dxfId="335"/>
      <tableStyleElement type="firstRowStripe" dxfId="334"/>
      <tableStyleElement type="secondRowStripe" dxfId="333"/>
    </tableStyle>
    <tableStyle name="Cuadro comparativo-style 30" pivot="0" count="3">
      <tableStyleElement type="headerRow" dxfId="332"/>
      <tableStyleElement type="firstRowStripe" dxfId="331"/>
      <tableStyleElement type="secondRowStripe" dxfId="330"/>
    </tableStyle>
    <tableStyle name="Cuadro comparativo-style 31" pivot="0" count="3">
      <tableStyleElement type="headerRow" dxfId="329"/>
      <tableStyleElement type="firstRowStripe" dxfId="328"/>
      <tableStyleElement type="secondRowStripe" dxfId="327"/>
    </tableStyle>
    <tableStyle name="Cuadro comparativo-style 32" pivot="0" count="3">
      <tableStyleElement type="headerRow" dxfId="326"/>
      <tableStyleElement type="firstRowStripe" dxfId="325"/>
      <tableStyleElement type="secondRowStripe" dxfId="324"/>
    </tableStyle>
    <tableStyle name="Cuadro comparativo-style 33" pivot="0" count="3">
      <tableStyleElement type="headerRow" dxfId="323"/>
      <tableStyleElement type="firstRowStripe" dxfId="322"/>
      <tableStyleElement type="secondRowStripe" dxfId="321"/>
    </tableStyle>
    <tableStyle name="Cuadro comparativo-style 34" pivot="0" count="3">
      <tableStyleElement type="headerRow" dxfId="320"/>
      <tableStyleElement type="firstRowStripe" dxfId="319"/>
      <tableStyleElement type="secondRowStripe" dxfId="318"/>
    </tableStyle>
    <tableStyle name="Cuadro comparativo-style 35" pivot="0" count="3">
      <tableStyleElement type="headerRow" dxfId="317"/>
      <tableStyleElement type="firstRowStripe" dxfId="316"/>
      <tableStyleElement type="secondRowStripe" dxfId="315"/>
    </tableStyle>
    <tableStyle name="Cuadro comparativo-style 36" pivot="0" count="3">
      <tableStyleElement type="headerRow" dxfId="314"/>
      <tableStyleElement type="firstRowStripe" dxfId="313"/>
      <tableStyleElement type="secondRowStripe" dxfId="312"/>
    </tableStyle>
    <tableStyle name="Cuadro comparativo-style 37" pivot="0" count="3">
      <tableStyleElement type="headerRow" dxfId="311"/>
      <tableStyleElement type="firstRowStripe" dxfId="310"/>
      <tableStyleElement type="secondRowStripe" dxfId="309"/>
    </tableStyle>
    <tableStyle name="Cuadro comparativo-style 38" pivot="0" count="3">
      <tableStyleElement type="headerRow" dxfId="308"/>
      <tableStyleElement type="firstRowStripe" dxfId="307"/>
      <tableStyleElement type="secondRowStripe" dxfId="306"/>
    </tableStyle>
    <tableStyle name="Cuadro comparativo-style 39" pivot="0" count="3">
      <tableStyleElement type="headerRow" dxfId="305"/>
      <tableStyleElement type="firstRowStripe" dxfId="304"/>
      <tableStyleElement type="secondRowStripe" dxfId="303"/>
    </tableStyle>
    <tableStyle name="Cuadro comparativo-style 40" pivot="0" count="3">
      <tableStyleElement type="headerRow" dxfId="302"/>
      <tableStyleElement type="firstRowStripe" dxfId="301"/>
      <tableStyleElement type="secondRowStripe" dxfId="300"/>
    </tableStyle>
    <tableStyle name="Cuadro comparativo-style 41" pivot="0" count="3">
      <tableStyleElement type="headerRow" dxfId="299"/>
      <tableStyleElement type="firstRowStripe" dxfId="298"/>
      <tableStyleElement type="secondRowStripe" dxfId="297"/>
    </tableStyle>
    <tableStyle name="Cuadro comparativo-style 42" pivot="0" count="3">
      <tableStyleElement type="headerRow" dxfId="296"/>
      <tableStyleElement type="firstRowStripe" dxfId="295"/>
      <tableStyleElement type="secondRowStripe" dxfId="294"/>
    </tableStyle>
    <tableStyle name="Cuadro comparativo-style 43" pivot="0" count="3">
      <tableStyleElement type="headerRow" dxfId="293"/>
      <tableStyleElement type="firstRowStripe" dxfId="292"/>
      <tableStyleElement type="secondRowStripe" dxfId="291"/>
    </tableStyle>
    <tableStyle name="Cuadro comparativo-style 44" pivot="0" count="3">
      <tableStyleElement type="headerRow" dxfId="290"/>
      <tableStyleElement type="firstRowStripe" dxfId="289"/>
      <tableStyleElement type="secondRowStripe" dxfId="288"/>
    </tableStyle>
    <tableStyle name="Cuadro comparativo-style 45" pivot="0" count="3">
      <tableStyleElement type="headerRow" dxfId="287"/>
      <tableStyleElement type="firstRowStripe" dxfId="286"/>
      <tableStyleElement type="secondRowStripe" dxfId="285"/>
    </tableStyle>
    <tableStyle name="Cuadro comparativo-style 46" pivot="0" count="3">
      <tableStyleElement type="headerRow" dxfId="284"/>
      <tableStyleElement type="firstRowStripe" dxfId="283"/>
      <tableStyleElement type="secondRowStripe" dxfId="282"/>
    </tableStyle>
    <tableStyle name="Cuadro comparativo-style 47" pivot="0" count="3">
      <tableStyleElement type="headerRow" dxfId="281"/>
      <tableStyleElement type="firstRowStripe" dxfId="280"/>
      <tableStyleElement type="secondRowStripe" dxfId="279"/>
    </tableStyle>
    <tableStyle name="Cuadro comparativo-style 48" pivot="0" count="3">
      <tableStyleElement type="headerRow" dxfId="278"/>
      <tableStyleElement type="firstRowStripe" dxfId="277"/>
      <tableStyleElement type="secondRowStripe" dxfId="276"/>
    </tableStyle>
    <tableStyle name="Cuadro comparativo-style 49" pivot="0" count="3">
      <tableStyleElement type="headerRow" dxfId="275"/>
      <tableStyleElement type="firstRowStripe" dxfId="274"/>
      <tableStyleElement type="secondRowStripe" dxfId="273"/>
    </tableStyle>
    <tableStyle name="Cuadro comparativo-style 50" pivot="0" count="3">
      <tableStyleElement type="headerRow" dxfId="272"/>
      <tableStyleElement type="firstRowStripe" dxfId="271"/>
      <tableStyleElement type="secondRowStripe" dxfId="270"/>
    </tableStyle>
    <tableStyle name="Cuadro comparativo-style 51" pivot="0" count="3">
      <tableStyleElement type="headerRow" dxfId="269"/>
      <tableStyleElement type="firstRowStripe" dxfId="268"/>
      <tableStyleElement type="secondRowStripe" dxfId="267"/>
    </tableStyle>
    <tableStyle name="Cuadro comparativo-style 52" pivot="0" count="3">
      <tableStyleElement type="headerRow" dxfId="266"/>
      <tableStyleElement type="firstRowStripe" dxfId="265"/>
      <tableStyleElement type="secondRowStripe" dxfId="264"/>
    </tableStyle>
    <tableStyle name="Cuadro comparativo-style 53" pivot="0" count="3">
      <tableStyleElement type="headerRow" dxfId="263"/>
      <tableStyleElement type="firstRowStripe" dxfId="262"/>
      <tableStyleElement type="secondRowStripe" dxfId="261"/>
    </tableStyle>
    <tableStyle name="Cuadro comparativo-style 54" pivot="0" count="3">
      <tableStyleElement type="headerRow" dxfId="260"/>
      <tableStyleElement type="firstRowStripe" dxfId="259"/>
      <tableStyleElement type="secondRowStripe" dxfId="258"/>
    </tableStyle>
    <tableStyle name="Cuadro comparativo-style 55" pivot="0" count="3">
      <tableStyleElement type="headerRow" dxfId="257"/>
      <tableStyleElement type="firstRowStripe" dxfId="256"/>
      <tableStyleElement type="secondRowStripe" dxfId="255"/>
    </tableStyle>
    <tableStyle name="Cuadro comparativo-style 56" pivot="0" count="3">
      <tableStyleElement type="headerRow" dxfId="254"/>
      <tableStyleElement type="firstRowStripe" dxfId="253"/>
      <tableStyleElement type="secondRowStripe" dxfId="252"/>
    </tableStyle>
    <tableStyle name="Cuadro comparativo-style 57" pivot="0" count="3">
      <tableStyleElement type="headerRow" dxfId="251"/>
      <tableStyleElement type="firstRowStripe" dxfId="250"/>
      <tableStyleElement type="secondRowStripe" dxfId="249"/>
    </tableStyle>
    <tableStyle name="Cuadro comparativo-style 58" pivot="0" count="3">
      <tableStyleElement type="headerRow" dxfId="248"/>
      <tableStyleElement type="firstRowStripe" dxfId="247"/>
      <tableStyleElement type="secondRowStripe" dxfId="246"/>
    </tableStyle>
    <tableStyle name="Cuadro comparativo-style 59" pivot="0" count="3">
      <tableStyleElement type="headerRow" dxfId="245"/>
      <tableStyleElement type="firstRowStripe" dxfId="244"/>
      <tableStyleElement type="secondRowStripe" dxfId="243"/>
    </tableStyle>
    <tableStyle name="Cuadro comparativo-style 60" pivot="0" count="3">
      <tableStyleElement type="headerRow" dxfId="242"/>
      <tableStyleElement type="firstRowStripe" dxfId="241"/>
      <tableStyleElement type="secondRowStripe" dxfId="240"/>
    </tableStyle>
    <tableStyle name="Cuadro comparativo-style 61" pivot="0" count="3">
      <tableStyleElement type="headerRow" dxfId="239"/>
      <tableStyleElement type="firstRowStripe" dxfId="238"/>
      <tableStyleElement type="secondRowStripe" dxfId="237"/>
    </tableStyle>
    <tableStyle name="Cuadro comparativo-style 62" pivot="0" count="3">
      <tableStyleElement type="headerRow" dxfId="236"/>
      <tableStyleElement type="firstRowStripe" dxfId="235"/>
      <tableStyleElement type="secondRowStripe" dxfId="234"/>
    </tableStyle>
    <tableStyle name="Cuadro comparativo-style 63" pivot="0" count="3">
      <tableStyleElement type="headerRow" dxfId="233"/>
      <tableStyleElement type="firstRowStripe" dxfId="232"/>
      <tableStyleElement type="secondRowStripe" dxfId="231"/>
    </tableStyle>
    <tableStyle name="Cuadro comparativo-style 64" pivot="0" count="3">
      <tableStyleElement type="headerRow" dxfId="230"/>
      <tableStyleElement type="firstRowStripe" dxfId="229"/>
      <tableStyleElement type="secondRowStripe" dxfId="228"/>
    </tableStyle>
    <tableStyle name="Cuadro comparativo-style 65" pivot="0" count="3">
      <tableStyleElement type="headerRow" dxfId="227"/>
      <tableStyleElement type="firstRowStripe" dxfId="226"/>
      <tableStyleElement type="secondRowStripe" dxfId="225"/>
    </tableStyle>
    <tableStyle name="Cuadro comparativo-style 66" pivot="0" count="3">
      <tableStyleElement type="headerRow" dxfId="224"/>
      <tableStyleElement type="firstRowStripe" dxfId="223"/>
      <tableStyleElement type="secondRowStripe" dxfId="222"/>
    </tableStyle>
    <tableStyle name="Cuadro comparativo-style 67" pivot="0" count="3">
      <tableStyleElement type="headerRow" dxfId="221"/>
      <tableStyleElement type="firstRowStripe" dxfId="220"/>
      <tableStyleElement type="secondRowStripe" dxfId="219"/>
    </tableStyle>
    <tableStyle name="Cuadro comparativo-style 68" pivot="0" count="3">
      <tableStyleElement type="headerRow" dxfId="218"/>
      <tableStyleElement type="firstRowStripe" dxfId="217"/>
      <tableStyleElement type="secondRowStripe" dxfId="216"/>
    </tableStyle>
    <tableStyle name="Cuadro comparativo-style 69" pivot="0" count="3">
      <tableStyleElement type="headerRow" dxfId="215"/>
      <tableStyleElement type="firstRowStripe" dxfId="214"/>
      <tableStyleElement type="secondRowStripe" dxfId="213"/>
    </tableStyle>
    <tableStyle name="Cuadro comparativo-style 70" pivot="0" count="3">
      <tableStyleElement type="headerRow" dxfId="212"/>
      <tableStyleElement type="firstRowStripe" dxfId="211"/>
      <tableStyleElement type="secondRowStripe" dxfId="210"/>
    </tableStyle>
    <tableStyle name="Cuadro comparativo-style 71" pivot="0" count="3">
      <tableStyleElement type="headerRow" dxfId="209"/>
      <tableStyleElement type="firstRowStripe" dxfId="208"/>
      <tableStyleElement type="secondRowStripe" dxfId="207"/>
    </tableStyle>
    <tableStyle name="Cuadro comparativo-style 72" pivot="0" count="3">
      <tableStyleElement type="headerRow" dxfId="206"/>
      <tableStyleElement type="firstRowStripe" dxfId="205"/>
      <tableStyleElement type="secondRowStripe" dxfId="204"/>
    </tableStyle>
    <tableStyle name="Cuadro comparativo-style 73" pivot="0" count="3">
      <tableStyleElement type="headerRow" dxfId="203"/>
      <tableStyleElement type="firstRowStripe" dxfId="202"/>
      <tableStyleElement type="secondRowStripe" dxfId="201"/>
    </tableStyle>
    <tableStyle name="Cuadro comparativo-style 74" pivot="0" count="3">
      <tableStyleElement type="headerRow" dxfId="200"/>
      <tableStyleElement type="firstRowStripe" dxfId="199"/>
      <tableStyleElement type="secondRowStripe" dxfId="198"/>
    </tableStyle>
    <tableStyle name="Cuadro comparativo-style 75" pivot="0" count="3">
      <tableStyleElement type="headerRow" dxfId="197"/>
      <tableStyleElement type="firstRowStripe" dxfId="196"/>
      <tableStyleElement type="secondRowStripe" dxfId="195"/>
    </tableStyle>
    <tableStyle name="Cuadro comparativo-style 76" pivot="0" count="3">
      <tableStyleElement type="headerRow" dxfId="194"/>
      <tableStyleElement type="firstRowStripe" dxfId="193"/>
      <tableStyleElement type="secondRowStripe" dxfId="192"/>
    </tableStyle>
    <tableStyle name="Cuadro comparativo-style 77" pivot="0" count="3">
      <tableStyleElement type="headerRow" dxfId="191"/>
      <tableStyleElement type="firstRowStripe" dxfId="190"/>
      <tableStyleElement type="secondRowStripe" dxfId="189"/>
    </tableStyle>
    <tableStyle name="Cuadro comparativo-style 78" pivot="0" count="3">
      <tableStyleElement type="headerRow" dxfId="188"/>
      <tableStyleElement type="firstRowStripe" dxfId="187"/>
      <tableStyleElement type="secondRowStripe" dxfId="186"/>
    </tableStyle>
    <tableStyle name="Cuadro comparativo-style 79" pivot="0" count="3">
      <tableStyleElement type="headerRow" dxfId="185"/>
      <tableStyleElement type="firstRowStripe" dxfId="184"/>
      <tableStyleElement type="secondRowStripe" dxfId="183"/>
    </tableStyle>
    <tableStyle name="Cuadro comparativo-style 80" pivot="0" count="3">
      <tableStyleElement type="headerRow" dxfId="182"/>
      <tableStyleElement type="firstRowStripe" dxfId="181"/>
      <tableStyleElement type="secondRowStripe" dxfId="180"/>
    </tableStyle>
    <tableStyle name="Cuadro comparativo-style 81" pivot="0" count="3">
      <tableStyleElement type="headerRow" dxfId="179"/>
      <tableStyleElement type="firstRowStripe" dxfId="178"/>
      <tableStyleElement type="secondRowStripe" dxfId="177"/>
    </tableStyle>
    <tableStyle name="Cuadro comparativo-style 82" pivot="0" count="3">
      <tableStyleElement type="headerRow" dxfId="176"/>
      <tableStyleElement type="firstRowStripe" dxfId="175"/>
      <tableStyleElement type="secondRowStripe" dxfId="174"/>
    </tableStyle>
    <tableStyle name="Cuadro comparativo-style 83" pivot="0" count="3">
      <tableStyleElement type="headerRow" dxfId="173"/>
      <tableStyleElement type="firstRowStripe" dxfId="172"/>
      <tableStyleElement type="secondRowStripe" dxfId="171"/>
    </tableStyle>
    <tableStyle name="Cuadro comparativo-style 84" pivot="0" count="3">
      <tableStyleElement type="headerRow" dxfId="170"/>
      <tableStyleElement type="firstRowStripe" dxfId="169"/>
      <tableStyleElement type="secondRowStripe" dxfId="168"/>
    </tableStyle>
    <tableStyle name="Cuadro comparativo-style 85" pivot="0" count="3">
      <tableStyleElement type="headerRow" dxfId="167"/>
      <tableStyleElement type="firstRowStripe" dxfId="166"/>
      <tableStyleElement type="secondRowStripe" dxfId="165"/>
    </tableStyle>
    <tableStyle name="Cuadro comparativo-style 86" pivot="0" count="3">
      <tableStyleElement type="headerRow" dxfId="164"/>
      <tableStyleElement type="firstRowStripe" dxfId="163"/>
      <tableStyleElement type="secondRowStripe" dxfId="162"/>
    </tableStyle>
    <tableStyle name="Cuadro comparativo-style 87" pivot="0" count="3">
      <tableStyleElement type="headerRow" dxfId="161"/>
      <tableStyleElement type="firstRowStripe" dxfId="160"/>
      <tableStyleElement type="secondRowStripe" dxfId="159"/>
    </tableStyle>
    <tableStyle name="Cuadro comparativo-style 88" pivot="0" count="3">
      <tableStyleElement type="headerRow" dxfId="158"/>
      <tableStyleElement type="firstRowStripe" dxfId="157"/>
      <tableStyleElement type="secondRowStripe" dxfId="156"/>
    </tableStyle>
    <tableStyle name="Cuadro comparativo-style 89" pivot="0" count="3">
      <tableStyleElement type="headerRow" dxfId="155"/>
      <tableStyleElement type="firstRowStripe" dxfId="154"/>
      <tableStyleElement type="secondRowStripe" dxfId="153"/>
    </tableStyle>
    <tableStyle name="Cuadro comparativo-style 90" pivot="0" count="3">
      <tableStyleElement type="headerRow" dxfId="152"/>
      <tableStyleElement type="firstRowStripe" dxfId="151"/>
      <tableStyleElement type="secondRowStripe" dxfId="150"/>
    </tableStyle>
    <tableStyle name="Cuadro comparativo-style 91" pivot="0" count="3">
      <tableStyleElement type="headerRow" dxfId="149"/>
      <tableStyleElement type="firstRowStripe" dxfId="148"/>
      <tableStyleElement type="secondRowStripe" dxfId="147"/>
    </tableStyle>
    <tableStyle name="Cuadro comparativo-style 92" pivot="0" count="3">
      <tableStyleElement type="headerRow" dxfId="146"/>
      <tableStyleElement type="firstRowStripe" dxfId="145"/>
      <tableStyleElement type="secondRowStripe" dxfId="144"/>
    </tableStyle>
    <tableStyle name="Cuadro comparativo-style 93" pivot="0" count="3">
      <tableStyleElement type="headerRow" dxfId="143"/>
      <tableStyleElement type="firstRowStripe" dxfId="142"/>
      <tableStyleElement type="secondRowStripe" dxfId="141"/>
    </tableStyle>
    <tableStyle name="Cuadro comparativo-style 94" pivot="0" count="3">
      <tableStyleElement type="headerRow" dxfId="140"/>
      <tableStyleElement type="firstRowStripe" dxfId="139"/>
      <tableStyleElement type="secondRowStripe" dxfId="138"/>
    </tableStyle>
    <tableStyle name="Cuadro comparativo-style 95" pivot="0" count="3">
      <tableStyleElement type="headerRow" dxfId="137"/>
      <tableStyleElement type="firstRowStripe" dxfId="136"/>
      <tableStyleElement type="secondRowStripe" dxfId="135"/>
    </tableStyle>
    <tableStyle name="Cuadro comparativo-style 96" pivot="0" count="3">
      <tableStyleElement type="headerRow" dxfId="134"/>
      <tableStyleElement type="firstRowStripe" dxfId="133"/>
      <tableStyleElement type="secondRowStripe" dxfId="132"/>
    </tableStyle>
    <tableStyle name="Cuadro comparativo-style 97" pivot="0" count="3">
      <tableStyleElement type="headerRow" dxfId="131"/>
      <tableStyleElement type="firstRowStripe" dxfId="130"/>
      <tableStyleElement type="secondRowStripe" dxfId="129"/>
    </tableStyle>
    <tableStyle name="Cuadro comparativo-style 98" pivot="0" count="3">
      <tableStyleElement type="headerRow" dxfId="128"/>
      <tableStyleElement type="firstRowStripe" dxfId="127"/>
      <tableStyleElement type="secondRowStripe" dxfId="126"/>
    </tableStyle>
    <tableStyle name="Cuadro comparativo-style 99" pivot="0" count="3">
      <tableStyleElement type="headerRow" dxfId="125"/>
      <tableStyleElement type="firstRowStripe" dxfId="124"/>
      <tableStyleElement type="secondRowStripe" dxfId="123"/>
    </tableStyle>
    <tableStyle name="Cuadro comparativo-style 100" pivot="0" count="3">
      <tableStyleElement type="headerRow" dxfId="122"/>
      <tableStyleElement type="firstRowStripe" dxfId="121"/>
      <tableStyleElement type="secondRowStripe" dxfId="120"/>
    </tableStyle>
    <tableStyle name="Cuadro comparativo-style 101" pivot="0" count="3">
      <tableStyleElement type="headerRow" dxfId="119"/>
      <tableStyleElement type="firstRowStripe" dxfId="118"/>
      <tableStyleElement type="secondRowStripe" dxfId="117"/>
    </tableStyle>
    <tableStyle name="Cuadro comparativo-style 102" pivot="0" count="3">
      <tableStyleElement type="headerRow" dxfId="116"/>
      <tableStyleElement type="firstRowStripe" dxfId="115"/>
      <tableStyleElement type="secondRowStripe" dxfId="114"/>
    </tableStyle>
    <tableStyle name="Cuadro comparativo-style 103" pivot="0" count="3">
      <tableStyleElement type="headerRow" dxfId="113"/>
      <tableStyleElement type="firstRowStripe" dxfId="112"/>
      <tableStyleElement type="secondRowStripe" dxfId="111"/>
    </tableStyle>
    <tableStyle name="Cuadro comparativo-style 104" pivot="0" count="3">
      <tableStyleElement type="headerRow" dxfId="110"/>
      <tableStyleElement type="firstRowStripe" dxfId="109"/>
      <tableStyleElement type="secondRowStripe" dxfId="108"/>
    </tableStyle>
    <tableStyle name="Cuadro comparativo-style 105" pivot="0" count="3">
      <tableStyleElement type="headerRow" dxfId="107"/>
      <tableStyleElement type="firstRowStripe" dxfId="106"/>
      <tableStyleElement type="secondRowStripe" dxfId="105"/>
    </tableStyle>
    <tableStyle name="Cuadro comparativo-style 106" pivot="0" count="3">
      <tableStyleElement type="headerRow" dxfId="104"/>
      <tableStyleElement type="firstRowStripe" dxfId="103"/>
      <tableStyleElement type="secondRowStripe" dxfId="102"/>
    </tableStyle>
    <tableStyle name="Cuadro comparativo-style 107" pivot="0" count="3">
      <tableStyleElement type="headerRow" dxfId="101"/>
      <tableStyleElement type="firstRowStripe" dxfId="100"/>
      <tableStyleElement type="secondRowStripe" dxfId="99"/>
    </tableStyle>
    <tableStyle name="Cuadro comparativo-style 108" pivot="0" count="3">
      <tableStyleElement type="headerRow" dxfId="98"/>
      <tableStyleElement type="firstRowStripe" dxfId="97"/>
      <tableStyleElement type="secondRowStripe" dxfId="96"/>
    </tableStyle>
    <tableStyle name="Cuadro comparativo-style 109" pivot="0" count="3">
      <tableStyleElement type="headerRow" dxfId="95"/>
      <tableStyleElement type="firstRowStripe" dxfId="94"/>
      <tableStyleElement type="secondRowStripe" dxfId="93"/>
    </tableStyle>
    <tableStyle name="Cuadro comparativo-style 110" pivot="0" count="3">
      <tableStyleElement type="headerRow" dxfId="92"/>
      <tableStyleElement type="firstRowStripe" dxfId="91"/>
      <tableStyleElement type="secondRowStripe" dxfId="90"/>
    </tableStyle>
    <tableStyle name="Cuadro comparativo-style 111" pivot="0" count="3">
      <tableStyleElement type="headerRow" dxfId="89"/>
      <tableStyleElement type="firstRowStripe" dxfId="88"/>
      <tableStyleElement type="secondRowStripe" dxfId="87"/>
    </tableStyle>
    <tableStyle name="Cuadro comparativo-style 112" pivot="0" count="3">
      <tableStyleElement type="headerRow" dxfId="86"/>
      <tableStyleElement type="firstRowStripe" dxfId="85"/>
      <tableStyleElement type="secondRowStripe" dxfId="84"/>
    </tableStyle>
    <tableStyle name="Cuadro comparativo-style 113" pivot="0" count="3">
      <tableStyleElement type="headerRow" dxfId="83"/>
      <tableStyleElement type="firstRowStripe" dxfId="82"/>
      <tableStyleElement type="secondRowStripe" dxfId="81"/>
    </tableStyle>
    <tableStyle name="Cuadro comparativo-style 114" pivot="0" count="3">
      <tableStyleElement type="headerRow" dxfId="80"/>
      <tableStyleElement type="firstRowStripe" dxfId="79"/>
      <tableStyleElement type="secondRowStripe" dxfId="78"/>
    </tableStyle>
    <tableStyle name="Cuadro comparativo-style 115" pivot="0" count="3">
      <tableStyleElement type="headerRow" dxfId="77"/>
      <tableStyleElement type="firstRowStripe" dxfId="76"/>
      <tableStyleElement type="secondRowStripe" dxfId="75"/>
    </tableStyle>
    <tableStyle name="Cuadro comparativo-style 116" pivot="0" count="3">
      <tableStyleElement type="headerRow" dxfId="74"/>
      <tableStyleElement type="firstRowStripe" dxfId="73"/>
      <tableStyleElement type="secondRowStripe" dxfId="72"/>
    </tableStyle>
    <tableStyle name="Cuadro comparativo-style 117" pivot="0" count="3">
      <tableStyleElement type="headerRow" dxfId="71"/>
      <tableStyleElement type="firstRowStripe" dxfId="70"/>
      <tableStyleElement type="secondRowStripe" dxfId="69"/>
    </tableStyle>
    <tableStyle name="Cuadro comparativo-style 118" pivot="0" count="3">
      <tableStyleElement type="headerRow" dxfId="68"/>
      <tableStyleElement type="firstRowStripe" dxfId="67"/>
      <tableStyleElement type="secondRowStripe" dxfId="66"/>
    </tableStyle>
    <tableStyle name="Cuadro comparativo-style 119" pivot="0" count="3">
      <tableStyleElement type="headerRow" dxfId="65"/>
      <tableStyleElement type="firstRowStripe" dxfId="64"/>
      <tableStyleElement type="secondRowStripe" dxfId="63"/>
    </tableStyle>
    <tableStyle name="Cuadro comparativo-style 120" pivot="0" count="3">
      <tableStyleElement type="headerRow" dxfId="62"/>
      <tableStyleElement type="firstRowStripe" dxfId="61"/>
      <tableStyleElement type="secondRowStripe" dxfId="60"/>
    </tableStyle>
    <tableStyle name="Cuadro comparativo-style 121" pivot="0" count="3">
      <tableStyleElement type="headerRow" dxfId="59"/>
      <tableStyleElement type="firstRowStripe" dxfId="58"/>
      <tableStyleElement type="secondRowStripe" dxfId="57"/>
    </tableStyle>
    <tableStyle name="Cuadro comparativo-style 122" pivot="0" count="3">
      <tableStyleElement type="headerRow" dxfId="56"/>
      <tableStyleElement type="firstRowStripe" dxfId="55"/>
      <tableStyleElement type="secondRowStripe" dxfId="54"/>
    </tableStyle>
    <tableStyle name="Cuadro comparativo-style 123" pivot="0" count="3">
      <tableStyleElement type="headerRow" dxfId="53"/>
      <tableStyleElement type="firstRowStripe" dxfId="52"/>
      <tableStyleElement type="secondRowStripe" dxfId="51"/>
    </tableStyle>
    <tableStyle name="Cuadro comparativo-style 124" pivot="0" count="3">
      <tableStyleElement type="headerRow" dxfId="50"/>
      <tableStyleElement type="firstRowStripe" dxfId="49"/>
      <tableStyleElement type="secondRowStripe" dxfId="48"/>
    </tableStyle>
    <tableStyle name="Cuadro comparativo-style 125" pivot="0" count="3">
      <tableStyleElement type="headerRow" dxfId="47"/>
      <tableStyleElement type="firstRowStripe" dxfId="46"/>
      <tableStyleElement type="secondRowStripe" dxfId="45"/>
    </tableStyle>
    <tableStyle name="Cuadro comparativo-style 126" pivot="0" count="3">
      <tableStyleElement type="headerRow" dxfId="44"/>
      <tableStyleElement type="firstRowStripe" dxfId="43"/>
      <tableStyleElement type="secondRowStripe" dxfId="42"/>
    </tableStyle>
    <tableStyle name="Cuadro comparativo-style 127" pivot="0" count="3">
      <tableStyleElement type="headerRow" dxfId="41"/>
      <tableStyleElement type="firstRowStripe" dxfId="40"/>
      <tableStyleElement type="secondRowStripe" dxfId="39"/>
    </tableStyle>
    <tableStyle name="Cuadro comparativo-style 128" pivot="0" count="3">
      <tableStyleElement type="headerRow" dxfId="38"/>
      <tableStyleElement type="firstRowStripe" dxfId="37"/>
      <tableStyleElement type="secondRowStripe" dxfId="36"/>
    </tableStyle>
    <tableStyle name="Cuadro comparativo-style 129" pivot="0" count="3">
      <tableStyleElement type="headerRow" dxfId="35"/>
      <tableStyleElement type="firstRowStripe" dxfId="34"/>
      <tableStyleElement type="secondRowStripe" dxfId="33"/>
    </tableStyle>
    <tableStyle name="Cuadro comparativo-style 130" pivot="0" count="3">
      <tableStyleElement type="headerRow" dxfId="32"/>
      <tableStyleElement type="firstRowStripe" dxfId="31"/>
      <tableStyleElement type="secondRowStripe" dxfId="30"/>
    </tableStyle>
    <tableStyle name="Cuadro comparativo-style 131" pivot="0" count="3">
      <tableStyleElement type="headerRow" dxfId="29"/>
      <tableStyleElement type="firstRowStripe" dxfId="28"/>
      <tableStyleElement type="secondRowStripe" dxfId="27"/>
    </tableStyle>
    <tableStyle name="Cuadro comparativo-style 132" pivot="0" count="3">
      <tableStyleElement type="headerRow" dxfId="26"/>
      <tableStyleElement type="firstRowStripe" dxfId="25"/>
      <tableStyleElement type="secondRowStripe" dxfId="24"/>
    </tableStyle>
    <tableStyle name="Cuadro comparativo-style 133" pivot="0" count="3">
      <tableStyleElement type="headerRow" dxfId="23"/>
      <tableStyleElement type="firstRowStripe" dxfId="22"/>
      <tableStyleElement type="secondRowStripe" dxfId="21"/>
    </tableStyle>
    <tableStyle name="Cuadro comparativo-style 134" pivot="0" count="3">
      <tableStyleElement type="headerRow" dxfId="20"/>
      <tableStyleElement type="firstRowStripe" dxfId="19"/>
      <tableStyleElement type="secondRowStripe" dxfId="18"/>
    </tableStyle>
    <tableStyle name="Cuadro comparativo-style 135" pivot="0" count="3">
      <tableStyleElement type="headerRow" dxfId="17"/>
      <tableStyleElement type="firstRowStripe" dxfId="16"/>
      <tableStyleElement type="secondRowStripe" dxfId="15"/>
    </tableStyle>
    <tableStyle name="Cuadro comparativo-style 136" pivot="0" count="3">
      <tableStyleElement type="headerRow" dxfId="14"/>
      <tableStyleElement type="firstRowStripe" dxfId="13"/>
      <tableStyleElement type="secondRowStripe" dxfId="12"/>
    </tableStyle>
    <tableStyle name="Cuadro comparativo-style 137" pivot="0" count="3">
      <tableStyleElement type="headerRow" dxfId="11"/>
      <tableStyleElement type="firstRowStripe" dxfId="10"/>
      <tableStyleElement type="secondRowStripe" dxfId="9"/>
    </tableStyle>
    <tableStyle name="Cuadro comparativo-style 138" pivot="0" count="3">
      <tableStyleElement type="headerRow" dxfId="8"/>
      <tableStyleElement type="firstRowStripe" dxfId="7"/>
      <tableStyleElement type="secondRowStripe" dxfId="6"/>
    </tableStyle>
    <tableStyle name="Cuadro comparativo-style 139" pivot="0" count="3">
      <tableStyleElement type="headerRow" dxfId="5"/>
      <tableStyleElement type="firstRowStripe" dxfId="4"/>
      <tableStyleElement type="secondRowStripe" dxfId="3"/>
    </tableStyle>
    <tableStyle name="Cuadro comparativo-style 140"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id="1" name="Table_1" displayName="Table_1" ref="A9:H2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showFirstColumn="1" showLastColumn="1" showRowStripes="1" showColumnStripes="0"/>
</table>
</file>

<file path=xl/tables/table10.xml><?xml version="1.0" encoding="utf-8"?>
<table xmlns="http://schemas.openxmlformats.org/spreadsheetml/2006/main" id="10" name="Table_10" displayName="Table_10" ref="A146:H17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 showFirstColumn="1" showLastColumn="1" showRowStripes="1" showColumnStripes="0"/>
</table>
</file>

<file path=xl/tables/table100.xml><?xml version="1.0" encoding="utf-8"?>
<table xmlns="http://schemas.openxmlformats.org/spreadsheetml/2006/main" id="100" name="Table_100" displayName="Table_100" ref="A1417:H142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0" showFirstColumn="1" showLastColumn="1" showRowStripes="1" showColumnStripes="0"/>
</table>
</file>

<file path=xl/tables/table101.xml><?xml version="1.0" encoding="utf-8"?>
<table xmlns="http://schemas.openxmlformats.org/spreadsheetml/2006/main" id="101" name="Table_101" displayName="Table_101" ref="A1432:H143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1" showFirstColumn="1" showLastColumn="1" showRowStripes="1" showColumnStripes="0"/>
</table>
</file>

<file path=xl/tables/table102.xml><?xml version="1.0" encoding="utf-8"?>
<table xmlns="http://schemas.openxmlformats.org/spreadsheetml/2006/main" id="102" name="Table_102" displayName="Table_102" ref="A1442:H144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2" showFirstColumn="1" showLastColumn="1" showRowStripes="1" showColumnStripes="0"/>
</table>
</file>

<file path=xl/tables/table103.xml><?xml version="1.0" encoding="utf-8"?>
<table xmlns="http://schemas.openxmlformats.org/spreadsheetml/2006/main" id="103" name="Table_103" displayName="Table_103" ref="A1452:H145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3" showFirstColumn="1" showLastColumn="1" showRowStripes="1" showColumnStripes="0"/>
</table>
</file>

<file path=xl/tables/table104.xml><?xml version="1.0" encoding="utf-8"?>
<table xmlns="http://schemas.openxmlformats.org/spreadsheetml/2006/main" id="104" name="Table_104" displayName="Table_104" ref="A1463:H1467">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4" showFirstColumn="1" showLastColumn="1" showRowStripes="1" showColumnStripes="0"/>
</table>
</file>

<file path=xl/tables/table105.xml><?xml version="1.0" encoding="utf-8"?>
<table xmlns="http://schemas.openxmlformats.org/spreadsheetml/2006/main" id="105" name="Table_105" displayName="Table_105" ref="A1471:H148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5" showFirstColumn="1" showLastColumn="1" showRowStripes="1" showColumnStripes="0"/>
</table>
</file>

<file path=xl/tables/table106.xml><?xml version="1.0" encoding="utf-8"?>
<table xmlns="http://schemas.openxmlformats.org/spreadsheetml/2006/main" id="106" name="Table_106" displayName="Table_106" ref="A1487:H150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6" showFirstColumn="1" showLastColumn="1" showRowStripes="1" showColumnStripes="0"/>
</table>
</file>

<file path=xl/tables/table107.xml><?xml version="1.0" encoding="utf-8"?>
<table xmlns="http://schemas.openxmlformats.org/spreadsheetml/2006/main" id="107" name="Table_107" displayName="Table_107" ref="A1504:H152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7" showFirstColumn="1" showLastColumn="1" showRowStripes="1" showColumnStripes="0"/>
</table>
</file>

<file path=xl/tables/table108.xml><?xml version="1.0" encoding="utf-8"?>
<table xmlns="http://schemas.openxmlformats.org/spreadsheetml/2006/main" id="108" name="Table_108" displayName="Table_108" ref="A1528:H153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8" showFirstColumn="1" showLastColumn="1" showRowStripes="1" showColumnStripes="0"/>
</table>
</file>

<file path=xl/tables/table109.xml><?xml version="1.0" encoding="utf-8"?>
<table xmlns="http://schemas.openxmlformats.org/spreadsheetml/2006/main" id="109" name="Table_109" displayName="Table_109" ref="A1537:H154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09" showFirstColumn="1" showLastColumn="1" showRowStripes="1" showColumnStripes="0"/>
</table>
</file>

<file path=xl/tables/table11.xml><?xml version="1.0" encoding="utf-8"?>
<table xmlns="http://schemas.openxmlformats.org/spreadsheetml/2006/main" id="11" name="Table_11" displayName="Table_11" ref="A175:H20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 showFirstColumn="1" showLastColumn="1" showRowStripes="1" showColumnStripes="0"/>
</table>
</file>

<file path=xl/tables/table110.xml><?xml version="1.0" encoding="utf-8"?>
<table xmlns="http://schemas.openxmlformats.org/spreadsheetml/2006/main" id="110" name="Table_110" displayName="Table_110" ref="A1546:H155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0" showFirstColumn="1" showLastColumn="1" showRowStripes="1" showColumnStripes="0"/>
</table>
</file>

<file path=xl/tables/table111.xml><?xml version="1.0" encoding="utf-8"?>
<table xmlns="http://schemas.openxmlformats.org/spreadsheetml/2006/main" id="111" name="Table_111" displayName="Table_111" ref="A1555:H156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1" showFirstColumn="1" showLastColumn="1" showRowStripes="1" showColumnStripes="0"/>
</table>
</file>

<file path=xl/tables/table112.xml><?xml version="1.0" encoding="utf-8"?>
<table xmlns="http://schemas.openxmlformats.org/spreadsheetml/2006/main" id="112" name="Table_112" displayName="Table_112" ref="A1570:H158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2" showFirstColumn="1" showLastColumn="1" showRowStripes="1" showColumnStripes="0"/>
</table>
</file>

<file path=xl/tables/table113.xml><?xml version="1.0" encoding="utf-8"?>
<table xmlns="http://schemas.openxmlformats.org/spreadsheetml/2006/main" id="113" name="Table_113" displayName="Table_113" ref="A1584:H159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3" showFirstColumn="1" showLastColumn="1" showRowStripes="1" showColumnStripes="0"/>
</table>
</file>

<file path=xl/tables/table114.xml><?xml version="1.0" encoding="utf-8"?>
<table xmlns="http://schemas.openxmlformats.org/spreadsheetml/2006/main" id="114" name="Table_114" displayName="Table_114" ref="A1596:H160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4" showFirstColumn="1" showLastColumn="1" showRowStripes="1" showColumnStripes="0"/>
</table>
</file>

<file path=xl/tables/table115.xml><?xml version="1.0" encoding="utf-8"?>
<table xmlns="http://schemas.openxmlformats.org/spreadsheetml/2006/main" id="115" name="Table_115" displayName="Table_115" ref="A1605:H162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5" showFirstColumn="1" showLastColumn="1" showRowStripes="1" showColumnStripes="0"/>
</table>
</file>

<file path=xl/tables/table116.xml><?xml version="1.0" encoding="utf-8"?>
<table xmlns="http://schemas.openxmlformats.org/spreadsheetml/2006/main" id="116" name="Table_116" displayName="Table_116" ref="A1626:H163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6" showFirstColumn="1" showLastColumn="1" showRowStripes="1" showColumnStripes="0"/>
</table>
</file>

<file path=xl/tables/table117.xml><?xml version="1.0" encoding="utf-8"?>
<table xmlns="http://schemas.openxmlformats.org/spreadsheetml/2006/main" id="117" name="Table_117" displayName="Table_117" ref="A1638:H165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7" showFirstColumn="1" showLastColumn="1" showRowStripes="1" showColumnStripes="0"/>
</table>
</file>

<file path=xl/tables/table118.xml><?xml version="1.0" encoding="utf-8"?>
<table xmlns="http://schemas.openxmlformats.org/spreadsheetml/2006/main" id="118" name="Table_118" displayName="Table_118" ref="A1657:H167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8" showFirstColumn="1" showLastColumn="1" showRowStripes="1" showColumnStripes="0"/>
</table>
</file>

<file path=xl/tables/table119.xml><?xml version="1.0" encoding="utf-8"?>
<table xmlns="http://schemas.openxmlformats.org/spreadsheetml/2006/main" id="119" name="Table_119" displayName="Table_119" ref="A1678:H169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19" showFirstColumn="1" showLastColumn="1" showRowStripes="1" showColumnStripes="0"/>
</table>
</file>

<file path=xl/tables/table12.xml><?xml version="1.0" encoding="utf-8"?>
<table xmlns="http://schemas.openxmlformats.org/spreadsheetml/2006/main" id="12" name="Table_12" displayName="Table_12" ref="A205:H22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 showFirstColumn="1" showLastColumn="1" showRowStripes="1" showColumnStripes="0"/>
</table>
</file>

<file path=xl/tables/table120.xml><?xml version="1.0" encoding="utf-8"?>
<table xmlns="http://schemas.openxmlformats.org/spreadsheetml/2006/main" id="120" name="Table_120" displayName="Table_120" ref="A1694:H170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0" showFirstColumn="1" showLastColumn="1" showRowStripes="1" showColumnStripes="0"/>
</table>
</file>

<file path=xl/tables/table121.xml><?xml version="1.0" encoding="utf-8"?>
<table xmlns="http://schemas.openxmlformats.org/spreadsheetml/2006/main" id="121" name="Table_121" displayName="Table_121" ref="A1710:H171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1" showFirstColumn="1" showLastColumn="1" showRowStripes="1" showColumnStripes="0"/>
</table>
</file>

<file path=xl/tables/table122.xml><?xml version="1.0" encoding="utf-8"?>
<table xmlns="http://schemas.openxmlformats.org/spreadsheetml/2006/main" id="122" name="Table_122" displayName="Table_122" ref="A1716:H172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2" showFirstColumn="1" showLastColumn="1" showRowStripes="1" showColumnStripes="0"/>
</table>
</file>

<file path=xl/tables/table123.xml><?xml version="1.0" encoding="utf-8"?>
<table xmlns="http://schemas.openxmlformats.org/spreadsheetml/2006/main" id="123" name="Table_123" displayName="Table_123" ref="A1727:H173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3" showFirstColumn="1" showLastColumn="1" showRowStripes="1" showColumnStripes="0"/>
</table>
</file>

<file path=xl/tables/table124.xml><?xml version="1.0" encoding="utf-8"?>
<table xmlns="http://schemas.openxmlformats.org/spreadsheetml/2006/main" id="124" name="Table_124" displayName="Table_124" ref="A1740:H174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4" showFirstColumn="1" showLastColumn="1" showRowStripes="1" showColumnStripes="0"/>
</table>
</file>

<file path=xl/tables/table125.xml><?xml version="1.0" encoding="utf-8"?>
<table xmlns="http://schemas.openxmlformats.org/spreadsheetml/2006/main" id="125" name="Table_125" displayName="Table_125" ref="A1750:H175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5" showFirstColumn="1" showLastColumn="1" showRowStripes="1" showColumnStripes="0"/>
</table>
</file>

<file path=xl/tables/table126.xml><?xml version="1.0" encoding="utf-8"?>
<table xmlns="http://schemas.openxmlformats.org/spreadsheetml/2006/main" id="126" name="Table_126" displayName="Table_126" ref="A1762:H177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6" showFirstColumn="1" showLastColumn="1" showRowStripes="1" showColumnStripes="0"/>
</table>
</file>

<file path=xl/tables/table127.xml><?xml version="1.0" encoding="utf-8"?>
<table xmlns="http://schemas.openxmlformats.org/spreadsheetml/2006/main" id="127" name="Table_127" displayName="Table_127" ref="A1775:H178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7" showFirstColumn="1" showLastColumn="1" showRowStripes="1" showColumnStripes="0"/>
</table>
</file>

<file path=xl/tables/table128.xml><?xml version="1.0" encoding="utf-8"?>
<table xmlns="http://schemas.openxmlformats.org/spreadsheetml/2006/main" id="128" name="Table_128" displayName="Table_128" ref="A1788:H179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8" showFirstColumn="1" showLastColumn="1" showRowStripes="1" showColumnStripes="0"/>
</table>
</file>

<file path=xl/tables/table129.xml><?xml version="1.0" encoding="utf-8"?>
<table xmlns="http://schemas.openxmlformats.org/spreadsheetml/2006/main" id="129" name="Table_129" displayName="Table_129" ref="A1800:H181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29" showFirstColumn="1" showLastColumn="1" showRowStripes="1" showColumnStripes="0"/>
</table>
</file>

<file path=xl/tables/table13.xml><?xml version="1.0" encoding="utf-8"?>
<table xmlns="http://schemas.openxmlformats.org/spreadsheetml/2006/main" id="13" name="Table_13" displayName="Table_13" ref="A232:H24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 showFirstColumn="1" showLastColumn="1" showRowStripes="1" showColumnStripes="0"/>
</table>
</file>

<file path=xl/tables/table130.xml><?xml version="1.0" encoding="utf-8"?>
<table xmlns="http://schemas.openxmlformats.org/spreadsheetml/2006/main" id="130" name="Table_130" displayName="Table_130" ref="A1817:H182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0" showFirstColumn="1" showLastColumn="1" showRowStripes="1" showColumnStripes="0"/>
</table>
</file>

<file path=xl/tables/table131.xml><?xml version="1.0" encoding="utf-8"?>
<table xmlns="http://schemas.openxmlformats.org/spreadsheetml/2006/main" id="131" name="Table_131" displayName="Table_131" ref="A1830:H183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1" showFirstColumn="1" showLastColumn="1" showRowStripes="1" showColumnStripes="0"/>
</table>
</file>

<file path=xl/tables/table132.xml><?xml version="1.0" encoding="utf-8"?>
<table xmlns="http://schemas.openxmlformats.org/spreadsheetml/2006/main" id="132" name="Table_132" displayName="Table_132" ref="A1843:H186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2" showFirstColumn="1" showLastColumn="1" showRowStripes="1" showColumnStripes="0"/>
</table>
</file>

<file path=xl/tables/table133.xml><?xml version="1.0" encoding="utf-8"?>
<table xmlns="http://schemas.openxmlformats.org/spreadsheetml/2006/main" id="133" name="Table_133" displayName="Table_133" ref="A1867:H188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3" showFirstColumn="1" showLastColumn="1" showRowStripes="1" showColumnStripes="0"/>
</table>
</file>

<file path=xl/tables/table134.xml><?xml version="1.0" encoding="utf-8"?>
<table xmlns="http://schemas.openxmlformats.org/spreadsheetml/2006/main" id="134" name="Table_134" displayName="Table_134" ref="A1884:H1897">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4" showFirstColumn="1" showLastColumn="1" showRowStripes="1" showColumnStripes="0"/>
</table>
</file>

<file path=xl/tables/table135.xml><?xml version="1.0" encoding="utf-8"?>
<table xmlns="http://schemas.openxmlformats.org/spreadsheetml/2006/main" id="135" name="Table_135" displayName="Table_135" ref="A1901:H191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5" showFirstColumn="1" showLastColumn="1" showRowStripes="1" showColumnStripes="0"/>
</table>
</file>

<file path=xl/tables/table136.xml><?xml version="1.0" encoding="utf-8"?>
<table xmlns="http://schemas.openxmlformats.org/spreadsheetml/2006/main" id="136" name="Table_136" displayName="Table_136" ref="A1918:H192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6" showFirstColumn="1" showLastColumn="1" showRowStripes="1" showColumnStripes="0"/>
</table>
</file>

<file path=xl/tables/table137.xml><?xml version="1.0" encoding="utf-8"?>
<table xmlns="http://schemas.openxmlformats.org/spreadsheetml/2006/main" id="137" name="Table_137" displayName="Table_137" ref="A1933:H193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7" showFirstColumn="1" showLastColumn="1" showRowStripes="1" showColumnStripes="0"/>
</table>
</file>

<file path=xl/tables/table138.xml><?xml version="1.0" encoding="utf-8"?>
<table xmlns="http://schemas.openxmlformats.org/spreadsheetml/2006/main" id="138" name="Table_138" displayName="Table_138" ref="A1942:H194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8" showFirstColumn="1" showLastColumn="1" showRowStripes="1" showColumnStripes="0"/>
</table>
</file>

<file path=xl/tables/table139.xml><?xml version="1.0" encoding="utf-8"?>
<table xmlns="http://schemas.openxmlformats.org/spreadsheetml/2006/main" id="139" name="Table_139" displayName="Table_139" ref="A1950:H195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39" showFirstColumn="1" showLastColumn="1" showRowStripes="1" showColumnStripes="0"/>
</table>
</file>

<file path=xl/tables/table14.xml><?xml version="1.0" encoding="utf-8"?>
<table xmlns="http://schemas.openxmlformats.org/spreadsheetml/2006/main" id="14" name="Table_14" displayName="Table_14" ref="A246:H25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4" showFirstColumn="1" showLastColumn="1" showRowStripes="1" showColumnStripes="0"/>
</table>
</file>

<file path=xl/tables/table140.xml><?xml version="1.0" encoding="utf-8"?>
<table xmlns="http://schemas.openxmlformats.org/spreadsheetml/2006/main" id="140" name="Table_140" displayName="Table_140" ref="A1957:H196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40" showFirstColumn="1" showLastColumn="1" showRowStripes="1" showColumnStripes="0"/>
</table>
</file>

<file path=xl/tables/table15.xml><?xml version="1.0" encoding="utf-8"?>
<table xmlns="http://schemas.openxmlformats.org/spreadsheetml/2006/main" id="15" name="Table_15" displayName="Table_15" ref="A255:H26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5" showFirstColumn="1" showLastColumn="1" showRowStripes="1" showColumnStripes="0"/>
</table>
</file>

<file path=xl/tables/table16.xml><?xml version="1.0" encoding="utf-8"?>
<table xmlns="http://schemas.openxmlformats.org/spreadsheetml/2006/main" id="16" name="Table_16" displayName="Table_16" ref="A267:H28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6" showFirstColumn="1" showLastColumn="1" showRowStripes="1" showColumnStripes="0"/>
</table>
</file>

<file path=xl/tables/table17.xml><?xml version="1.0" encoding="utf-8"?>
<table xmlns="http://schemas.openxmlformats.org/spreadsheetml/2006/main" id="17" name="Table_17" displayName="Table_17" ref="A284:H29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7" showFirstColumn="1" showLastColumn="1" showRowStripes="1" showColumnStripes="0"/>
</table>
</file>

<file path=xl/tables/table18.xml><?xml version="1.0" encoding="utf-8"?>
<table xmlns="http://schemas.openxmlformats.org/spreadsheetml/2006/main" id="18" name="Table_18" displayName="Table_18" ref="A296:H31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8" showFirstColumn="1" showLastColumn="1" showRowStripes="1" showColumnStripes="0"/>
</table>
</file>

<file path=xl/tables/table19.xml><?xml version="1.0" encoding="utf-8"?>
<table xmlns="http://schemas.openxmlformats.org/spreadsheetml/2006/main" id="19" name="Table_19" displayName="Table_19" ref="A316:H33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19" showFirstColumn="1" showLastColumn="1" showRowStripes="1" showColumnStripes="0"/>
</table>
</file>

<file path=xl/tables/table2.xml><?xml version="1.0" encoding="utf-8"?>
<table xmlns="http://schemas.openxmlformats.org/spreadsheetml/2006/main" id="2" name="Table_2" displayName="Table_2" ref="A25:H3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 showFirstColumn="1" showLastColumn="1" showRowStripes="1" showColumnStripes="0"/>
</table>
</file>

<file path=xl/tables/table20.xml><?xml version="1.0" encoding="utf-8"?>
<table xmlns="http://schemas.openxmlformats.org/spreadsheetml/2006/main" id="20" name="Table_20" displayName="Table_20" ref="A335:H35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0" showFirstColumn="1" showLastColumn="1" showRowStripes="1" showColumnStripes="0"/>
</table>
</file>

<file path=xl/tables/table21.xml><?xml version="1.0" encoding="utf-8"?>
<table xmlns="http://schemas.openxmlformats.org/spreadsheetml/2006/main" id="21" name="Table_21" displayName="Table_21" ref="A358:H36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1" showFirstColumn="1" showLastColumn="1" showRowStripes="1" showColumnStripes="0"/>
</table>
</file>

<file path=xl/tables/table22.xml><?xml version="1.0" encoding="utf-8"?>
<table xmlns="http://schemas.openxmlformats.org/spreadsheetml/2006/main" id="22" name="Table_22" displayName="Table_22" ref="A365:H37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2" showFirstColumn="1" showLastColumn="1" showRowStripes="1" showColumnStripes="0"/>
</table>
</file>

<file path=xl/tables/table23.xml><?xml version="1.0" encoding="utf-8"?>
<table xmlns="http://schemas.openxmlformats.org/spreadsheetml/2006/main" id="23" name="Table_23" displayName="Table_23" ref="A378:H39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3" showFirstColumn="1" showLastColumn="1" showRowStripes="1" showColumnStripes="0"/>
</table>
</file>

<file path=xl/tables/table24.xml><?xml version="1.0" encoding="utf-8"?>
<table xmlns="http://schemas.openxmlformats.org/spreadsheetml/2006/main" id="24" name="Table_24" displayName="Table_24" ref="A402:H41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4" showFirstColumn="1" showLastColumn="1" showRowStripes="1" showColumnStripes="0"/>
</table>
</file>

<file path=xl/tables/table25.xml><?xml version="1.0" encoding="utf-8"?>
<table xmlns="http://schemas.openxmlformats.org/spreadsheetml/2006/main" id="25" name="Table_25" displayName="Table_25" ref="A416:H42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5" showFirstColumn="1" showLastColumn="1" showRowStripes="1" showColumnStripes="0"/>
</table>
</file>

<file path=xl/tables/table26.xml><?xml version="1.0" encoding="utf-8"?>
<table xmlns="http://schemas.openxmlformats.org/spreadsheetml/2006/main" id="26" name="Table_26" displayName="Table_26" ref="A428:H43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6" showFirstColumn="1" showLastColumn="1" showRowStripes="1" showColumnStripes="0"/>
</table>
</file>

<file path=xl/tables/table27.xml><?xml version="1.0" encoding="utf-8"?>
<table xmlns="http://schemas.openxmlformats.org/spreadsheetml/2006/main" id="27" name="Table_27" displayName="Table_27" ref="A437:H445">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7" showFirstColumn="1" showLastColumn="1" showRowStripes="1" showColumnStripes="0"/>
</table>
</file>

<file path=xl/tables/table28.xml><?xml version="1.0" encoding="utf-8"?>
<table xmlns="http://schemas.openxmlformats.org/spreadsheetml/2006/main" id="28" name="Table_28" displayName="Table_28" ref="A449:H46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8" showFirstColumn="1" showLastColumn="1" showRowStripes="1" showColumnStripes="0"/>
</table>
</file>

<file path=xl/tables/table29.xml><?xml version="1.0" encoding="utf-8"?>
<table xmlns="http://schemas.openxmlformats.org/spreadsheetml/2006/main" id="29" name="Table_29" displayName="Table_29" ref="A466:H47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29" showFirstColumn="1" showLastColumn="1" showRowStripes="1" showColumnStripes="0"/>
</table>
</file>

<file path=xl/tables/table3.xml><?xml version="1.0" encoding="utf-8"?>
<table xmlns="http://schemas.openxmlformats.org/spreadsheetml/2006/main" id="3" name="Table_3" displayName="Table_3" ref="A35:H45">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 showFirstColumn="1" showLastColumn="1" showRowStripes="1" showColumnStripes="0"/>
</table>
</file>

<file path=xl/tables/table30.xml><?xml version="1.0" encoding="utf-8"?>
<table xmlns="http://schemas.openxmlformats.org/spreadsheetml/2006/main" id="30" name="Table_30" displayName="Table_30" ref="A483:H48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0" showFirstColumn="1" showLastColumn="1" showRowStripes="1" showColumnStripes="0"/>
</table>
</file>

<file path=xl/tables/table31.xml><?xml version="1.0" encoding="utf-8"?>
<table xmlns="http://schemas.openxmlformats.org/spreadsheetml/2006/main" id="31" name="Table_31" displayName="Table_31" ref="A492:H51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1" showFirstColumn="1" showLastColumn="1" showRowStripes="1" showColumnStripes="0"/>
</table>
</file>

<file path=xl/tables/table32.xml><?xml version="1.0" encoding="utf-8"?>
<table xmlns="http://schemas.openxmlformats.org/spreadsheetml/2006/main" id="32" name="Table_32" displayName="Table_32" ref="A517:H52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2" showFirstColumn="1" showLastColumn="1" showRowStripes="1" showColumnStripes="0"/>
</table>
</file>

<file path=xl/tables/table33.xml><?xml version="1.0" encoding="utf-8"?>
<table xmlns="http://schemas.openxmlformats.org/spreadsheetml/2006/main" id="33" name="Table_33" displayName="Table_33" ref="A533:H55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3" showFirstColumn="1" showLastColumn="1" showRowStripes="1" showColumnStripes="0"/>
</table>
</file>

<file path=xl/tables/table34.xml><?xml version="1.0" encoding="utf-8"?>
<table xmlns="http://schemas.openxmlformats.org/spreadsheetml/2006/main" id="34" name="Table_34" displayName="Table_34" ref="A556:H56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4" showFirstColumn="1" showLastColumn="1" showRowStripes="1" showColumnStripes="0"/>
</table>
</file>

<file path=xl/tables/table35.xml><?xml version="1.0" encoding="utf-8"?>
<table xmlns="http://schemas.openxmlformats.org/spreadsheetml/2006/main" id="35" name="Table_35" displayName="Table_35" ref="A566:H57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5" showFirstColumn="1" showLastColumn="1" showRowStripes="1" showColumnStripes="0"/>
</table>
</file>

<file path=xl/tables/table36.xml><?xml version="1.0" encoding="utf-8"?>
<table xmlns="http://schemas.openxmlformats.org/spreadsheetml/2006/main" id="36" name="Table_36" displayName="Table_36" ref="A576:H58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6" showFirstColumn="1" showLastColumn="1" showRowStripes="1" showColumnStripes="0"/>
</table>
</file>

<file path=xl/tables/table37.xml><?xml version="1.0" encoding="utf-8"?>
<table xmlns="http://schemas.openxmlformats.org/spreadsheetml/2006/main" id="37" name="Table_37" displayName="Table_37" ref="A585:H59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7" showFirstColumn="1" showLastColumn="1" showRowStripes="1" showColumnStripes="0"/>
</table>
</file>

<file path=xl/tables/table38.xml><?xml version="1.0" encoding="utf-8"?>
<table xmlns="http://schemas.openxmlformats.org/spreadsheetml/2006/main" id="38" name="Table_38" displayName="Table_38" ref="A598:H60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8" showFirstColumn="1" showLastColumn="1" showRowStripes="1" showColumnStripes="0"/>
</table>
</file>

<file path=xl/tables/table39.xml><?xml version="1.0" encoding="utf-8"?>
<table xmlns="http://schemas.openxmlformats.org/spreadsheetml/2006/main" id="39" name="Table_39" displayName="Table_39" ref="A610:H62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39" showFirstColumn="1" showLastColumn="1" showRowStripes="1" showColumnStripes="0"/>
</table>
</file>

<file path=xl/tables/table4.xml><?xml version="1.0" encoding="utf-8"?>
<table xmlns="http://schemas.openxmlformats.org/spreadsheetml/2006/main" id="4" name="Table_4" displayName="Table_4" ref="A49:H6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 showFirstColumn="1" showLastColumn="1" showRowStripes="1" showColumnStripes="0"/>
</table>
</file>

<file path=xl/tables/table40.xml><?xml version="1.0" encoding="utf-8"?>
<table xmlns="http://schemas.openxmlformats.org/spreadsheetml/2006/main" id="40" name="Table_40" displayName="Table_40" ref="A624:H63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0" showFirstColumn="1" showLastColumn="1" showRowStripes="1" showColumnStripes="0"/>
</table>
</file>

<file path=xl/tables/table41.xml><?xml version="1.0" encoding="utf-8"?>
<table xmlns="http://schemas.openxmlformats.org/spreadsheetml/2006/main" id="41" name="Table_41" displayName="Table_41" ref="A636:H645">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1" showFirstColumn="1" showLastColumn="1" showRowStripes="1" showColumnStripes="0"/>
</table>
</file>

<file path=xl/tables/table42.xml><?xml version="1.0" encoding="utf-8"?>
<table xmlns="http://schemas.openxmlformats.org/spreadsheetml/2006/main" id="42" name="Table_42" displayName="Table_42" ref="A649:H657">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2" showFirstColumn="1" showLastColumn="1" showRowStripes="1" showColumnStripes="0"/>
</table>
</file>

<file path=xl/tables/table43.xml><?xml version="1.0" encoding="utf-8"?>
<table xmlns="http://schemas.openxmlformats.org/spreadsheetml/2006/main" id="43" name="Table_43" displayName="Table_43" ref="A661:H66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3" showFirstColumn="1" showLastColumn="1" showRowStripes="1" showColumnStripes="0"/>
</table>
</file>

<file path=xl/tables/table44.xml><?xml version="1.0" encoding="utf-8"?>
<table xmlns="http://schemas.openxmlformats.org/spreadsheetml/2006/main" id="44" name="Table_44" displayName="Table_44" ref="A673:H69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4" showFirstColumn="1" showLastColumn="1" showRowStripes="1" showColumnStripes="0"/>
</table>
</file>

<file path=xl/tables/table45.xml><?xml version="1.0" encoding="utf-8"?>
<table xmlns="http://schemas.openxmlformats.org/spreadsheetml/2006/main" id="45" name="Table_45" displayName="Table_45" ref="A697:H70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5" showFirstColumn="1" showLastColumn="1" showRowStripes="1" showColumnStripes="0"/>
</table>
</file>

<file path=xl/tables/table46.xml><?xml version="1.0" encoding="utf-8"?>
<table xmlns="http://schemas.openxmlformats.org/spreadsheetml/2006/main" id="46" name="Table_46" displayName="Table_46" ref="A708:H71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6" showFirstColumn="1" showLastColumn="1" showRowStripes="1" showColumnStripes="0"/>
</table>
</file>

<file path=xl/tables/table47.xml><?xml version="1.0" encoding="utf-8"?>
<table xmlns="http://schemas.openxmlformats.org/spreadsheetml/2006/main" id="47" name="Table_47" displayName="Table_47" ref="A722:H72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7" showFirstColumn="1" showLastColumn="1" showRowStripes="1" showColumnStripes="0"/>
</table>
</file>

<file path=xl/tables/table48.xml><?xml version="1.0" encoding="utf-8"?>
<table xmlns="http://schemas.openxmlformats.org/spreadsheetml/2006/main" id="48" name="Table_48" displayName="Table_48" ref="A732:H73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8" showFirstColumn="1" showLastColumn="1" showRowStripes="1" showColumnStripes="0"/>
</table>
</file>

<file path=xl/tables/table49.xml><?xml version="1.0" encoding="utf-8"?>
<table xmlns="http://schemas.openxmlformats.org/spreadsheetml/2006/main" id="49" name="Table_49" displayName="Table_49" ref="A743:H75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49" showFirstColumn="1" showLastColumn="1" showRowStripes="1" showColumnStripes="0"/>
</table>
</file>

<file path=xl/tables/table5.xml><?xml version="1.0" encoding="utf-8"?>
<table xmlns="http://schemas.openxmlformats.org/spreadsheetml/2006/main" id="5" name="Table_5" displayName="Table_5" ref="A64:H7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 showFirstColumn="1" showLastColumn="1" showRowStripes="1" showColumnStripes="0"/>
</table>
</file>

<file path=xl/tables/table50.xml><?xml version="1.0" encoding="utf-8"?>
<table xmlns="http://schemas.openxmlformats.org/spreadsheetml/2006/main" id="50" name="Table_50" displayName="Table_50" ref="A758:H76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0" showFirstColumn="1" showLastColumn="1" showRowStripes="1" showColumnStripes="0"/>
</table>
</file>

<file path=xl/tables/table51.xml><?xml version="1.0" encoding="utf-8"?>
<table xmlns="http://schemas.openxmlformats.org/spreadsheetml/2006/main" id="51" name="Table_51" displayName="Table_51" ref="A765:H77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1" showFirstColumn="1" showLastColumn="1" showRowStripes="1" showColumnStripes="0"/>
</table>
</file>

<file path=xl/tables/table52.xml><?xml version="1.0" encoding="utf-8"?>
<table xmlns="http://schemas.openxmlformats.org/spreadsheetml/2006/main" id="52" name="Table_52" displayName="Table_52" ref="A783:H797">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2" showFirstColumn="1" showLastColumn="1" showRowStripes="1" showColumnStripes="0"/>
</table>
</file>

<file path=xl/tables/table53.xml><?xml version="1.0" encoding="utf-8"?>
<table xmlns="http://schemas.openxmlformats.org/spreadsheetml/2006/main" id="53" name="Table_53" displayName="Table_53" ref="A801:H81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3" showFirstColumn="1" showLastColumn="1" showRowStripes="1" showColumnStripes="0"/>
</table>
</file>

<file path=xl/tables/table54.xml><?xml version="1.0" encoding="utf-8"?>
<table xmlns="http://schemas.openxmlformats.org/spreadsheetml/2006/main" id="54" name="Table_54" displayName="Table_54" ref="A815:H825">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4" showFirstColumn="1" showLastColumn="1" showRowStripes="1" showColumnStripes="0"/>
</table>
</file>

<file path=xl/tables/table55.xml><?xml version="1.0" encoding="utf-8"?>
<table xmlns="http://schemas.openxmlformats.org/spreadsheetml/2006/main" id="55" name="Table_55" displayName="Table_55" ref="A829:H83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5" showFirstColumn="1" showLastColumn="1" showRowStripes="1" showColumnStripes="0"/>
</table>
</file>

<file path=xl/tables/table56.xml><?xml version="1.0" encoding="utf-8"?>
<table xmlns="http://schemas.openxmlformats.org/spreadsheetml/2006/main" id="56" name="Table_56" displayName="Table_56" ref="A842:H85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6" showFirstColumn="1" showLastColumn="1" showRowStripes="1" showColumnStripes="0"/>
</table>
</file>

<file path=xl/tables/table57.xml><?xml version="1.0" encoding="utf-8"?>
<table xmlns="http://schemas.openxmlformats.org/spreadsheetml/2006/main" id="57" name="Table_57" displayName="Table_57" ref="A857:H86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7" showFirstColumn="1" showLastColumn="1" showRowStripes="1" showColumnStripes="0"/>
</table>
</file>

<file path=xl/tables/table58.xml><?xml version="1.0" encoding="utf-8"?>
<table xmlns="http://schemas.openxmlformats.org/spreadsheetml/2006/main" id="58" name="Table_58" displayName="Table_58" ref="A872:H88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8" showFirstColumn="1" showLastColumn="1" showRowStripes="1" showColumnStripes="0"/>
</table>
</file>

<file path=xl/tables/table59.xml><?xml version="1.0" encoding="utf-8"?>
<table xmlns="http://schemas.openxmlformats.org/spreadsheetml/2006/main" id="59" name="Table_59" displayName="Table_59" ref="A887:H89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59" showFirstColumn="1" showLastColumn="1" showRowStripes="1" showColumnStripes="0"/>
</table>
</file>

<file path=xl/tables/table6.xml><?xml version="1.0" encoding="utf-8"?>
<table xmlns="http://schemas.openxmlformats.org/spreadsheetml/2006/main" id="6" name="Table_6" displayName="Table_6" ref="A76:H9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 showFirstColumn="1" showLastColumn="1" showRowStripes="1" showColumnStripes="0"/>
</table>
</file>

<file path=xl/tables/table60.xml><?xml version="1.0" encoding="utf-8"?>
<table xmlns="http://schemas.openxmlformats.org/spreadsheetml/2006/main" id="60" name="Table_60" displayName="Table_60" ref="A896:H90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0" showFirstColumn="1" showLastColumn="1" showRowStripes="1" showColumnStripes="0"/>
</table>
</file>

<file path=xl/tables/table61.xml><?xml version="1.0" encoding="utf-8"?>
<table xmlns="http://schemas.openxmlformats.org/spreadsheetml/2006/main" id="61" name="Table_61" displayName="Table_61" ref="A912:H92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1" showFirstColumn="1" showLastColumn="1" showRowStripes="1" showColumnStripes="0"/>
</table>
</file>

<file path=xl/tables/table62.xml><?xml version="1.0" encoding="utf-8"?>
<table xmlns="http://schemas.openxmlformats.org/spreadsheetml/2006/main" id="62" name="Table_62" displayName="Table_62" ref="A933:H93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2" showFirstColumn="1" showLastColumn="1" showRowStripes="1" showColumnStripes="0"/>
</table>
</file>

<file path=xl/tables/table63.xml><?xml version="1.0" encoding="utf-8"?>
<table xmlns="http://schemas.openxmlformats.org/spreadsheetml/2006/main" id="63" name="Table_63" displayName="Table_63" ref="A943:H95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3" showFirstColumn="1" showLastColumn="1" showRowStripes="1" showColumnStripes="0"/>
</table>
</file>

<file path=xl/tables/table64.xml><?xml version="1.0" encoding="utf-8"?>
<table xmlns="http://schemas.openxmlformats.org/spreadsheetml/2006/main" id="64" name="Table_64" displayName="Table_64" ref="A956:H96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4" showFirstColumn="1" showLastColumn="1" showRowStripes="1" showColumnStripes="0"/>
</table>
</file>

<file path=xl/tables/table65.xml><?xml version="1.0" encoding="utf-8"?>
<table xmlns="http://schemas.openxmlformats.org/spreadsheetml/2006/main" id="65" name="Table_65" displayName="Table_65" ref="A968:H97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5" showFirstColumn="1" showLastColumn="1" showRowStripes="1" showColumnStripes="0"/>
</table>
</file>

<file path=xl/tables/table66.xml><?xml version="1.0" encoding="utf-8"?>
<table xmlns="http://schemas.openxmlformats.org/spreadsheetml/2006/main" id="66" name="Table_66" displayName="Table_66" ref="A980:H997">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6" showFirstColumn="1" showLastColumn="1" showRowStripes="1" showColumnStripes="0"/>
</table>
</file>

<file path=xl/tables/table67.xml><?xml version="1.0" encoding="utf-8"?>
<table xmlns="http://schemas.openxmlformats.org/spreadsheetml/2006/main" id="67" name="Table_67" displayName="Table_67" ref="A1001:H101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7" showFirstColumn="1" showLastColumn="1" showRowStripes="1" showColumnStripes="0"/>
</table>
</file>

<file path=xl/tables/table68.xml><?xml version="1.0" encoding="utf-8"?>
<table xmlns="http://schemas.openxmlformats.org/spreadsheetml/2006/main" id="68" name="Table_68" displayName="Table_68" ref="A1022:H102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8" showFirstColumn="1" showLastColumn="1" showRowStripes="1" showColumnStripes="0"/>
</table>
</file>

<file path=xl/tables/table69.xml><?xml version="1.0" encoding="utf-8"?>
<table xmlns="http://schemas.openxmlformats.org/spreadsheetml/2006/main" id="69" name="Table_69" displayName="Table_69" ref="A1030:H103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69" showFirstColumn="1" showLastColumn="1" showRowStripes="1" showColumnStripes="0"/>
</table>
</file>

<file path=xl/tables/table7.xml><?xml version="1.0" encoding="utf-8"?>
<table xmlns="http://schemas.openxmlformats.org/spreadsheetml/2006/main" id="7" name="Table_7" displayName="Table_7" ref="A94:H10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 showFirstColumn="1" showLastColumn="1" showRowStripes="1" showColumnStripes="0"/>
</table>
</file>

<file path=xl/tables/table70.xml><?xml version="1.0" encoding="utf-8"?>
<table xmlns="http://schemas.openxmlformats.org/spreadsheetml/2006/main" id="70" name="Table_70" displayName="Table_70" ref="A1036:H104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0" showFirstColumn="1" showLastColumn="1" showRowStripes="1" showColumnStripes="0"/>
</table>
</file>

<file path=xl/tables/table71.xml><?xml version="1.0" encoding="utf-8"?>
<table xmlns="http://schemas.openxmlformats.org/spreadsheetml/2006/main" id="71" name="Table_71" displayName="Table_71" ref="A1045:H105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1" showFirstColumn="1" showLastColumn="1" showRowStripes="1" showColumnStripes="0"/>
</table>
</file>

<file path=xl/tables/table72.xml><?xml version="1.0" encoding="utf-8"?>
<table xmlns="http://schemas.openxmlformats.org/spreadsheetml/2006/main" id="72" name="Table_72" displayName="Table_72" ref="A1062:H107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2" showFirstColumn="1" showLastColumn="1" showRowStripes="1" showColumnStripes="0"/>
</table>
</file>

<file path=xl/tables/table73.xml><?xml version="1.0" encoding="utf-8"?>
<table xmlns="http://schemas.openxmlformats.org/spreadsheetml/2006/main" id="73" name="Table_73" displayName="Table_73" ref="A1075:H109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3" showFirstColumn="1" showLastColumn="1" showRowStripes="1" showColumnStripes="0"/>
</table>
</file>

<file path=xl/tables/table74.xml><?xml version="1.0" encoding="utf-8"?>
<table xmlns="http://schemas.openxmlformats.org/spreadsheetml/2006/main" id="74" name="Table_74" displayName="Table_74" ref="A1094:H109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4" showFirstColumn="1" showLastColumn="1" showRowStripes="1" showColumnStripes="0"/>
</table>
</file>

<file path=xl/tables/table75.xml><?xml version="1.0" encoding="utf-8"?>
<table xmlns="http://schemas.openxmlformats.org/spreadsheetml/2006/main" id="75" name="Table_75" displayName="Table_75" ref="A1102:H110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5" showFirstColumn="1" showLastColumn="1" showRowStripes="1" showColumnStripes="0"/>
</table>
</file>

<file path=xl/tables/table76.xml><?xml version="1.0" encoding="utf-8"?>
<table xmlns="http://schemas.openxmlformats.org/spreadsheetml/2006/main" id="76" name="Table_76" displayName="Table_76" ref="A1112:H111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6" showFirstColumn="1" showLastColumn="1" showRowStripes="1" showColumnStripes="0"/>
</table>
</file>

<file path=xl/tables/table77.xml><?xml version="1.0" encoding="utf-8"?>
<table xmlns="http://schemas.openxmlformats.org/spreadsheetml/2006/main" id="77" name="Table_77" displayName="Table_77" ref="A1122:H112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7" showFirstColumn="1" showLastColumn="1" showRowStripes="1" showColumnStripes="0"/>
</table>
</file>

<file path=xl/tables/table78.xml><?xml version="1.0" encoding="utf-8"?>
<table xmlns="http://schemas.openxmlformats.org/spreadsheetml/2006/main" id="78" name="Table_78" displayName="Table_78" ref="A1132:H113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8" showFirstColumn="1" showLastColumn="1" showRowStripes="1" showColumnStripes="0"/>
</table>
</file>

<file path=xl/tables/table79.xml><?xml version="1.0" encoding="utf-8"?>
<table xmlns="http://schemas.openxmlformats.org/spreadsheetml/2006/main" id="79" name="Table_79" displayName="Table_79" ref="A1143:H115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79" showFirstColumn="1" showLastColumn="1" showRowStripes="1" showColumnStripes="0"/>
</table>
</file>

<file path=xl/tables/table8.xml><?xml version="1.0" encoding="utf-8"?>
<table xmlns="http://schemas.openxmlformats.org/spreadsheetml/2006/main" id="8" name="Table_8" displayName="Table_8" ref="A107:H12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 showFirstColumn="1" showLastColumn="1" showRowStripes="1" showColumnStripes="0"/>
</table>
</file>

<file path=xl/tables/table80.xml><?xml version="1.0" encoding="utf-8"?>
<table xmlns="http://schemas.openxmlformats.org/spreadsheetml/2006/main" id="80" name="Table_80" displayName="Table_80" ref="A1158:H117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0" showFirstColumn="1" showLastColumn="1" showRowStripes="1" showColumnStripes="0"/>
</table>
</file>

<file path=xl/tables/table81.xml><?xml version="1.0" encoding="utf-8"?>
<table xmlns="http://schemas.openxmlformats.org/spreadsheetml/2006/main" id="81" name="Table_81" displayName="Table_81" ref="A1174:H118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1" showFirstColumn="1" showLastColumn="1" showRowStripes="1" showColumnStripes="0"/>
</table>
</file>

<file path=xl/tables/table82.xml><?xml version="1.0" encoding="utf-8"?>
<table xmlns="http://schemas.openxmlformats.org/spreadsheetml/2006/main" id="82" name="Table_82" displayName="Table_82" ref="A1192:H120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2" showFirstColumn="1" showLastColumn="1" showRowStripes="1" showColumnStripes="0"/>
</table>
</file>

<file path=xl/tables/table83.xml><?xml version="1.0" encoding="utf-8"?>
<table xmlns="http://schemas.openxmlformats.org/spreadsheetml/2006/main" id="83" name="Table_83" displayName="Table_83" ref="A1207:H122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3" showFirstColumn="1" showLastColumn="1" showRowStripes="1" showColumnStripes="0"/>
</table>
</file>

<file path=xl/tables/table84.xml><?xml version="1.0" encoding="utf-8"?>
<table xmlns="http://schemas.openxmlformats.org/spreadsheetml/2006/main" id="84" name="Table_84" displayName="Table_84" ref="A1224:H123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4" showFirstColumn="1" showLastColumn="1" showRowStripes="1" showColumnStripes="0"/>
</table>
</file>

<file path=xl/tables/table85.xml><?xml version="1.0" encoding="utf-8"?>
<table xmlns="http://schemas.openxmlformats.org/spreadsheetml/2006/main" id="85" name="Table_85" displayName="Table_85" ref="A1234:H123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5" showFirstColumn="1" showLastColumn="1" showRowStripes="1" showColumnStripes="0"/>
</table>
</file>

<file path=xl/tables/table86.xml><?xml version="1.0" encoding="utf-8"?>
<table xmlns="http://schemas.openxmlformats.org/spreadsheetml/2006/main" id="86" name="Table_86" displayName="Table_86" ref="A1243:H1256">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6" showFirstColumn="1" showLastColumn="1" showRowStripes="1" showColumnStripes="0"/>
</table>
</file>

<file path=xl/tables/table87.xml><?xml version="1.0" encoding="utf-8"?>
<table xmlns="http://schemas.openxmlformats.org/spreadsheetml/2006/main" id="87" name="Table_87" displayName="Table_87" ref="A1260:H127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7" showFirstColumn="1" showLastColumn="1" showRowStripes="1" showColumnStripes="0"/>
</table>
</file>

<file path=xl/tables/table88.xml><?xml version="1.0" encoding="utf-8"?>
<table xmlns="http://schemas.openxmlformats.org/spreadsheetml/2006/main" id="88" name="Table_88" displayName="Table_88" ref="A1276:H128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8" showFirstColumn="1" showLastColumn="1" showRowStripes="1" showColumnStripes="0"/>
</table>
</file>

<file path=xl/tables/table89.xml><?xml version="1.0" encoding="utf-8"?>
<table xmlns="http://schemas.openxmlformats.org/spreadsheetml/2006/main" id="89" name="Table_89" displayName="Table_89" ref="A1287:H129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89" showFirstColumn="1" showLastColumn="1" showRowStripes="1" showColumnStripes="0"/>
</table>
</file>

<file path=xl/tables/table9.xml><?xml version="1.0" encoding="utf-8"?>
<table xmlns="http://schemas.openxmlformats.org/spreadsheetml/2006/main" id="9" name="Table_9" displayName="Table_9" ref="A125:H14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 showFirstColumn="1" showLastColumn="1" showRowStripes="1" showColumnStripes="0"/>
</table>
</file>

<file path=xl/tables/table90.xml><?xml version="1.0" encoding="utf-8"?>
<table xmlns="http://schemas.openxmlformats.org/spreadsheetml/2006/main" id="90" name="Table_90" displayName="Table_90" ref="A1298:H129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0" showFirstColumn="1" showLastColumn="1" showRowStripes="1" showColumnStripes="0"/>
</table>
</file>

<file path=xl/tables/table91.xml><?xml version="1.0" encoding="utf-8"?>
<table xmlns="http://schemas.openxmlformats.org/spreadsheetml/2006/main" id="91" name="Table_91" displayName="Table_91" ref="A1303:H131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1" showFirstColumn="1" showLastColumn="1" showRowStripes="1" showColumnStripes="0"/>
</table>
</file>

<file path=xl/tables/table92.xml><?xml version="1.0" encoding="utf-8"?>
<table xmlns="http://schemas.openxmlformats.org/spreadsheetml/2006/main" id="92" name="Table_92" displayName="Table_92" ref="A1316:H1324">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2" showFirstColumn="1" showLastColumn="1" showRowStripes="1" showColumnStripes="0"/>
</table>
</file>

<file path=xl/tables/table93.xml><?xml version="1.0" encoding="utf-8"?>
<table xmlns="http://schemas.openxmlformats.org/spreadsheetml/2006/main" id="93" name="Table_93" displayName="Table_93" ref="A1328:H1337">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3" showFirstColumn="1" showLastColumn="1" showRowStripes="1" showColumnStripes="0"/>
</table>
</file>

<file path=xl/tables/table94.xml><?xml version="1.0" encoding="utf-8"?>
<table xmlns="http://schemas.openxmlformats.org/spreadsheetml/2006/main" id="94" name="Table_94" displayName="Table_94" ref="A1341:H1348">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4" showFirstColumn="1" showLastColumn="1" showRowStripes="1" showColumnStripes="0"/>
</table>
</file>

<file path=xl/tables/table95.xml><?xml version="1.0" encoding="utf-8"?>
<table xmlns="http://schemas.openxmlformats.org/spreadsheetml/2006/main" id="95" name="Table_95" displayName="Table_95" ref="A1352:H135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5" showFirstColumn="1" showLastColumn="1" showRowStripes="1" showColumnStripes="0"/>
</table>
</file>

<file path=xl/tables/table96.xml><?xml version="1.0" encoding="utf-8"?>
<table xmlns="http://schemas.openxmlformats.org/spreadsheetml/2006/main" id="96" name="Table_96" displayName="Table_96" ref="A1363:H1369">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6" showFirstColumn="1" showLastColumn="1" showRowStripes="1" showColumnStripes="0"/>
</table>
</file>

<file path=xl/tables/table97.xml><?xml version="1.0" encoding="utf-8"?>
<table xmlns="http://schemas.openxmlformats.org/spreadsheetml/2006/main" id="97" name="Table_97" displayName="Table_97" ref="A1373:H138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7" showFirstColumn="1" showLastColumn="1" showRowStripes="1" showColumnStripes="0"/>
</table>
</file>

<file path=xl/tables/table98.xml><?xml version="1.0" encoding="utf-8"?>
<table xmlns="http://schemas.openxmlformats.org/spreadsheetml/2006/main" id="98" name="Table_98" displayName="Table_98" ref="A1384:H1391">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8" showFirstColumn="1" showLastColumn="1" showRowStripes="1" showColumnStripes="0"/>
</table>
</file>

<file path=xl/tables/table99.xml><?xml version="1.0" encoding="utf-8"?>
<table xmlns="http://schemas.openxmlformats.org/spreadsheetml/2006/main" id="99" name="Table_99" displayName="Table_99" ref="A1395:H141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Cuadro comparativo-style 9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r.kairosweb.com/precio/producto-solucion-de-manitol-al-15--rigecin-11308/" TargetMode="External"/><Relationship Id="rId18" Type="http://schemas.openxmlformats.org/officeDocument/2006/relationships/hyperlink" Target="https://ar.kairosweb.com/precio/producto-solucion-fisiologica-isotonica-0,90--rig-17860/" TargetMode="External"/><Relationship Id="rId26" Type="http://schemas.openxmlformats.org/officeDocument/2006/relationships/hyperlink" Target="https://ar.kairosweb.com/precio/producto-lioresal-intratecal-7876/" TargetMode="External"/><Relationship Id="rId39" Type="http://schemas.openxmlformats.org/officeDocument/2006/relationships/hyperlink" Target="https://ar.kairosweb.com/precio/producto-veletri-25840/" TargetMode="External"/><Relationship Id="rId21" Type="http://schemas.openxmlformats.org/officeDocument/2006/relationships/hyperlink" Target="https://ar.kairosweb.com/precio/producto-pulmozyme-6102/" TargetMode="External"/><Relationship Id="rId34" Type="http://schemas.openxmlformats.org/officeDocument/2006/relationships/hyperlink" Target="https://ar.kairosweb.com/precio/producto-cubicin-rt-27852/" TargetMode="External"/><Relationship Id="rId42" Type="http://schemas.openxmlformats.org/officeDocument/2006/relationships/hyperlink" Target="https://www.alfabeta.net/precio/beriate-p.html" TargetMode="External"/><Relationship Id="rId47" Type="http://schemas.openxmlformats.org/officeDocument/2006/relationships/hyperlink" Target="https://www.alfabeta.net/precio/dropton.html" TargetMode="External"/><Relationship Id="rId50" Type="http://schemas.openxmlformats.org/officeDocument/2006/relationships/hyperlink" Target="https://www.alfabeta.net/precio/copaxone.html" TargetMode="External"/><Relationship Id="rId55" Type="http://schemas.openxmlformats.org/officeDocument/2006/relationships/hyperlink" Target="https://ar.kairosweb.com/precio/producto-roterona-25480/" TargetMode="External"/><Relationship Id="rId63" Type="http://schemas.openxmlformats.org/officeDocument/2006/relationships/hyperlink" Target="https://ar.kairosweb.com/precio/producto-ibrutinex-29275/" TargetMode="External"/><Relationship Id="rId68" Type="http://schemas.openxmlformats.org/officeDocument/2006/relationships/hyperlink" Target="https://ar.kairosweb.com/precio/producto-insulina-lantus-solostar-19429/" TargetMode="External"/><Relationship Id="rId7" Type="http://schemas.openxmlformats.org/officeDocument/2006/relationships/hyperlink" Target="https://ar.kairosweb.com/precio/producto-solucion-de-dextrosa-al-25--rigecin-17856/" TargetMode="External"/><Relationship Id="rId2" Type="http://schemas.openxmlformats.org/officeDocument/2006/relationships/hyperlink" Target="https://www.alfabeta.net/precio/agua-esteril-para-inyectables.html" TargetMode="External"/><Relationship Id="rId16" Type="http://schemas.openxmlformats.org/officeDocument/2006/relationships/hyperlink" Target="https://ar.kairosweb.com/precio/producto-solucion-fisiologica-isotonica-0,90--rig-17860/" TargetMode="External"/><Relationship Id="rId29" Type="http://schemas.openxmlformats.org/officeDocument/2006/relationships/hyperlink" Target="https://ar.kairosweb.com/precio/producto-zavicefta-27166/" TargetMode="External"/><Relationship Id="rId1" Type="http://schemas.openxmlformats.org/officeDocument/2006/relationships/hyperlink" Target="https://ar.kairosweb.com/precio/producto-agua-destilada-esterilizada-para-inyec.-28132/" TargetMode="External"/><Relationship Id="rId6" Type="http://schemas.openxmlformats.org/officeDocument/2006/relationships/hyperlink" Target="https://ar.kairosweb.com/precio/producto-solucion-de-dextrosa-al-10--rigecin-17855/" TargetMode="External"/><Relationship Id="rId11" Type="http://schemas.openxmlformats.org/officeDocument/2006/relationships/hyperlink" Target="https://ar.kairosweb.com/precio/producto-solucion-de-dextrosa-al-5--rigecin-11307/" TargetMode="External"/><Relationship Id="rId24" Type="http://schemas.openxmlformats.org/officeDocument/2006/relationships/hyperlink" Target="https://ar.kairosweb.com/precio/producto-anfonax-lipo-30133/" TargetMode="External"/><Relationship Id="rId32" Type="http://schemas.openxmlformats.org/officeDocument/2006/relationships/hyperlink" Target="https://www.alfabeta.net/precio/colistyn.html" TargetMode="External"/><Relationship Id="rId37" Type="http://schemas.openxmlformats.org/officeDocument/2006/relationships/hyperlink" Target="https://ar.kairosweb.com/precio/producto-creon-10000-11105/" TargetMode="External"/><Relationship Id="rId40" Type="http://schemas.openxmlformats.org/officeDocument/2006/relationships/hyperlink" Target="https://www.alfabeta.net/precio/streptofactor.html" TargetMode="External"/><Relationship Id="rId45" Type="http://schemas.openxmlformats.org/officeDocument/2006/relationships/hyperlink" Target="https://www.alfabeta.net/precio/immunate.html" TargetMode="External"/><Relationship Id="rId53" Type="http://schemas.openxmlformats.org/officeDocument/2006/relationships/hyperlink" Target="https://ar.kairosweb.com/precio/producto-tobramitex-22334/" TargetMode="External"/><Relationship Id="rId58" Type="http://schemas.openxmlformats.org/officeDocument/2006/relationships/hyperlink" Target="https://www.preciosderemedios.com.ar/precios/?pattern=MIELOZITIDINA" TargetMode="External"/><Relationship Id="rId66" Type="http://schemas.openxmlformats.org/officeDocument/2006/relationships/hyperlink" Target="https://ar.kairosweb.com/precio/producto-enzastar-20938/" TargetMode="External"/><Relationship Id="rId5" Type="http://schemas.openxmlformats.org/officeDocument/2006/relationships/hyperlink" Target="https://ar.kairosweb.com/precio/producto-solucion-de-dextrosa-al-10--rigecin-17855/" TargetMode="External"/><Relationship Id="rId15" Type="http://schemas.openxmlformats.org/officeDocument/2006/relationships/hyperlink" Target="https://ar.kairosweb.com/precio/producto-solucion-fisiologica-isotonica-0,90--rig-17860/" TargetMode="External"/><Relationship Id="rId23" Type="http://schemas.openxmlformats.org/officeDocument/2006/relationships/hyperlink" Target="https://ar.kairosweb.com/precio/producto-ambrisenex-29219/" TargetMode="External"/><Relationship Id="rId28" Type="http://schemas.openxmlformats.org/officeDocument/2006/relationships/hyperlink" Target="https://www.alfabeta.net/precio/ceftaavi.html" TargetMode="External"/><Relationship Id="rId36" Type="http://schemas.openxmlformats.org/officeDocument/2006/relationships/hyperlink" Target="https://ar.kairosweb.com/precio/producto-lixeral-28698/" TargetMode="External"/><Relationship Id="rId49" Type="http://schemas.openxmlformats.org/officeDocument/2006/relationships/hyperlink" Target="https://www.alfabeta.net/precio/ganciclovir-richet.html" TargetMode="External"/><Relationship Id="rId57" Type="http://schemas.openxmlformats.org/officeDocument/2006/relationships/hyperlink" Target="https://www.preciosderemedios.com.ar/precios/?pattern=AFATINIB" TargetMode="External"/><Relationship Id="rId61" Type="http://schemas.openxmlformats.org/officeDocument/2006/relationships/hyperlink" Target="https://www.preciosderemedios.com.ar/precios/?pattern=KARFIB" TargetMode="External"/><Relationship Id="rId10" Type="http://schemas.openxmlformats.org/officeDocument/2006/relationships/hyperlink" Target="https://ar.kairosweb.com/precio/producto-solucion-de-dextrosa-al-5--rigecin-11307/" TargetMode="External"/><Relationship Id="rId19" Type="http://schemas.openxmlformats.org/officeDocument/2006/relationships/hyperlink" Target="https://ar.kairosweb.com/precio/producto-solucion-ringer-lactato-rigecin-11312/" TargetMode="External"/><Relationship Id="rId31" Type="http://schemas.openxmlformats.org/officeDocument/2006/relationships/hyperlink" Target="https://ar.kairosweb.com/precio/producto-alveoxina-1m-24075/" TargetMode="External"/><Relationship Id="rId44" Type="http://schemas.openxmlformats.org/officeDocument/2006/relationships/hyperlink" Target="https://www.alfabeta.net/precio/immunate.html" TargetMode="External"/><Relationship Id="rId52" Type="http://schemas.openxmlformats.org/officeDocument/2006/relationships/hyperlink" Target="https://www.alfabeta.net/precio/ixifi.html" TargetMode="External"/><Relationship Id="rId60" Type="http://schemas.openxmlformats.org/officeDocument/2006/relationships/hyperlink" Target="https://www.preciosderemedios.com.ar/precios/?pattern=BORTEZOMIB" TargetMode="External"/><Relationship Id="rId65" Type="http://schemas.openxmlformats.org/officeDocument/2006/relationships/hyperlink" Target="https://ar.kairosweb.com/precio/producto-mizarid-24985/" TargetMode="External"/><Relationship Id="rId4" Type="http://schemas.openxmlformats.org/officeDocument/2006/relationships/hyperlink" Target="https://ar.kairosweb.com/precio/producto-alburex-25589/" TargetMode="External"/><Relationship Id="rId9" Type="http://schemas.openxmlformats.org/officeDocument/2006/relationships/hyperlink" Target="https://ar.kairosweb.com/precio/producto-solucion-de-dextrosa-al-5--rigecin-11307/" TargetMode="External"/><Relationship Id="rId14" Type="http://schemas.openxmlformats.org/officeDocument/2006/relationships/hyperlink" Target="https://ar.kairosweb.com/precio/producto-solucion-molar-de-bicarbonato-de-sodio-17859/" TargetMode="External"/><Relationship Id="rId22" Type="http://schemas.openxmlformats.org/officeDocument/2006/relationships/hyperlink" Target="https://ar.kairosweb.com/precio/producto-actilyse-44/" TargetMode="External"/><Relationship Id="rId27" Type="http://schemas.openxmlformats.org/officeDocument/2006/relationships/hyperlink" Target="https://ar.kairosweb.com/precio/producto-cancidas-12998/" TargetMode="External"/><Relationship Id="rId30" Type="http://schemas.openxmlformats.org/officeDocument/2006/relationships/hyperlink" Target="https://ar.kairosweb.com/precio/producto-toliscrin-2-21640/" TargetMode="External"/><Relationship Id="rId35" Type="http://schemas.openxmlformats.org/officeDocument/2006/relationships/hyperlink" Target="https://ar.kairosweb.com/precio/producto-daptomicina-richet-29748/" TargetMode="External"/><Relationship Id="rId43" Type="http://schemas.openxmlformats.org/officeDocument/2006/relationships/hyperlink" Target="https://www.alfabeta.net/precio/beriate-p.html" TargetMode="External"/><Relationship Id="rId48" Type="http://schemas.openxmlformats.org/officeDocument/2006/relationships/hyperlink" Target="https://ar.kairosweb.com/precio/producto-fosfomicina-luar-21740/" TargetMode="External"/><Relationship Id="rId56" Type="http://schemas.openxmlformats.org/officeDocument/2006/relationships/hyperlink" Target="https://www.preciosderemedios.com.ar/precios/?pattern=ABIRATERONA" TargetMode="External"/><Relationship Id="rId64" Type="http://schemas.openxmlformats.org/officeDocument/2006/relationships/hyperlink" Target="https://ar.kairosweb.com/precio/producto-mizarid-24985/" TargetMode="External"/><Relationship Id="rId8" Type="http://schemas.openxmlformats.org/officeDocument/2006/relationships/hyperlink" Target="https://ar.kairosweb.com/precio/producto-sol.-dextrosa-25--en-agua-tecsolpar-25708/" TargetMode="External"/><Relationship Id="rId51" Type="http://schemas.openxmlformats.org/officeDocument/2006/relationships/hyperlink" Target="https://ar.kairosweb.com/precio/producto-simponi-23051/" TargetMode="External"/><Relationship Id="rId3" Type="http://schemas.openxmlformats.org/officeDocument/2006/relationships/hyperlink" Target="https://ar.kairosweb.com/precio/producto-agua-destilada-esterilizada-para-inyec.-28132/" TargetMode="External"/><Relationship Id="rId12" Type="http://schemas.openxmlformats.org/officeDocument/2006/relationships/hyperlink" Target="https://ar.kairosweb.com/precio/producto-heparina-sodica-larjan-18722/" TargetMode="External"/><Relationship Id="rId17" Type="http://schemas.openxmlformats.org/officeDocument/2006/relationships/hyperlink" Target="https://www.alfabeta.net/precio/solucfisiolcloruro-de-sodio-bina-pharma.html" TargetMode="External"/><Relationship Id="rId25" Type="http://schemas.openxmlformats.org/officeDocument/2006/relationships/hyperlink" Target="https://ar.kairosweb.com/precio/producto-anidustatera-30770/" TargetMode="External"/><Relationship Id="rId33" Type="http://schemas.openxmlformats.org/officeDocument/2006/relationships/hyperlink" Target="https://ar.kairosweb.com/precio/producto-colistina-celtyc-30536/" TargetMode="External"/><Relationship Id="rId38" Type="http://schemas.openxmlformats.org/officeDocument/2006/relationships/hyperlink" Target="https://ar.kairosweb.com/precio/producto-creon-25000-9303/" TargetMode="External"/><Relationship Id="rId46" Type="http://schemas.openxmlformats.org/officeDocument/2006/relationships/hyperlink" Target="https://www.alfabeta.net/precio/haemocomplettan-p.html" TargetMode="External"/><Relationship Id="rId59" Type="http://schemas.openxmlformats.org/officeDocument/2006/relationships/hyperlink" Target="https://www.preciosderemedios.com.ar/precios/?pattern=AZATEVA" TargetMode="External"/><Relationship Id="rId67" Type="http://schemas.openxmlformats.org/officeDocument/2006/relationships/hyperlink" Target="https://ar.kairosweb.com/precio/producto-nibclus-28908/" TargetMode="External"/><Relationship Id="rId20" Type="http://schemas.openxmlformats.org/officeDocument/2006/relationships/hyperlink" Target="https://ar.kairosweb.com/precio/producto-hyrimoz-28951/" TargetMode="External"/><Relationship Id="rId41" Type="http://schemas.openxmlformats.org/officeDocument/2006/relationships/hyperlink" Target="https://ar.kairosweb.com/precio/producto-octaplex-26246/" TargetMode="External"/><Relationship Id="rId54" Type="http://schemas.openxmlformats.org/officeDocument/2006/relationships/hyperlink" Target="https://www.preciosderemedios.com.ar/precios/?pattern=tobramicina" TargetMode="External"/><Relationship Id="rId62" Type="http://schemas.openxmlformats.org/officeDocument/2006/relationships/hyperlink" Target="https://www.preciosderemedios.com.ar/precios/?pattern=ENZALUTAMIDA" TargetMode="External"/></Relationships>
</file>

<file path=xl/worksheets/_rels/sheet2.xml.rels><?xml version="1.0" encoding="UTF-8" standalone="yes"?>
<Relationships xmlns="http://schemas.openxmlformats.org/package/2006/relationships"><Relationship Id="rId26" Type="http://schemas.openxmlformats.org/officeDocument/2006/relationships/table" Target="../tables/table26.xml"/><Relationship Id="rId117" Type="http://schemas.openxmlformats.org/officeDocument/2006/relationships/table" Target="../tables/table117.xml"/><Relationship Id="rId21" Type="http://schemas.openxmlformats.org/officeDocument/2006/relationships/table" Target="../tables/table21.xml"/><Relationship Id="rId42" Type="http://schemas.openxmlformats.org/officeDocument/2006/relationships/table" Target="../tables/table42.xml"/><Relationship Id="rId47" Type="http://schemas.openxmlformats.org/officeDocument/2006/relationships/table" Target="../tables/table47.xml"/><Relationship Id="rId63" Type="http://schemas.openxmlformats.org/officeDocument/2006/relationships/table" Target="../tables/table63.xml"/><Relationship Id="rId68" Type="http://schemas.openxmlformats.org/officeDocument/2006/relationships/table" Target="../tables/table68.xml"/><Relationship Id="rId84" Type="http://schemas.openxmlformats.org/officeDocument/2006/relationships/table" Target="../tables/table84.xml"/><Relationship Id="rId89" Type="http://schemas.openxmlformats.org/officeDocument/2006/relationships/table" Target="../tables/table89.xml"/><Relationship Id="rId112" Type="http://schemas.openxmlformats.org/officeDocument/2006/relationships/table" Target="../tables/table112.xml"/><Relationship Id="rId133" Type="http://schemas.openxmlformats.org/officeDocument/2006/relationships/table" Target="../tables/table133.xml"/><Relationship Id="rId138" Type="http://schemas.openxmlformats.org/officeDocument/2006/relationships/table" Target="../tables/table138.xml"/><Relationship Id="rId16" Type="http://schemas.openxmlformats.org/officeDocument/2006/relationships/table" Target="../tables/table16.xml"/><Relationship Id="rId107" Type="http://schemas.openxmlformats.org/officeDocument/2006/relationships/table" Target="../tables/table107.xml"/><Relationship Id="rId11" Type="http://schemas.openxmlformats.org/officeDocument/2006/relationships/table" Target="../tables/table11.xml"/><Relationship Id="rId32" Type="http://schemas.openxmlformats.org/officeDocument/2006/relationships/table" Target="../tables/table32.xml"/><Relationship Id="rId37" Type="http://schemas.openxmlformats.org/officeDocument/2006/relationships/table" Target="../tables/table37.xml"/><Relationship Id="rId53" Type="http://schemas.openxmlformats.org/officeDocument/2006/relationships/table" Target="../tables/table53.xml"/><Relationship Id="rId58" Type="http://schemas.openxmlformats.org/officeDocument/2006/relationships/table" Target="../tables/table58.xml"/><Relationship Id="rId74" Type="http://schemas.openxmlformats.org/officeDocument/2006/relationships/table" Target="../tables/table74.xml"/><Relationship Id="rId79" Type="http://schemas.openxmlformats.org/officeDocument/2006/relationships/table" Target="../tables/table79.xml"/><Relationship Id="rId102" Type="http://schemas.openxmlformats.org/officeDocument/2006/relationships/table" Target="../tables/table102.xml"/><Relationship Id="rId123" Type="http://schemas.openxmlformats.org/officeDocument/2006/relationships/table" Target="../tables/table123.xml"/><Relationship Id="rId128" Type="http://schemas.openxmlformats.org/officeDocument/2006/relationships/table" Target="../tables/table128.xml"/><Relationship Id="rId5" Type="http://schemas.openxmlformats.org/officeDocument/2006/relationships/table" Target="../tables/table5.xml"/><Relationship Id="rId90" Type="http://schemas.openxmlformats.org/officeDocument/2006/relationships/table" Target="../tables/table90.xml"/><Relationship Id="rId95" Type="http://schemas.openxmlformats.org/officeDocument/2006/relationships/table" Target="../tables/table95.xml"/><Relationship Id="rId22" Type="http://schemas.openxmlformats.org/officeDocument/2006/relationships/table" Target="../tables/table22.xml"/><Relationship Id="rId27" Type="http://schemas.openxmlformats.org/officeDocument/2006/relationships/table" Target="../tables/table27.xml"/><Relationship Id="rId43" Type="http://schemas.openxmlformats.org/officeDocument/2006/relationships/table" Target="../tables/table43.xml"/><Relationship Id="rId48" Type="http://schemas.openxmlformats.org/officeDocument/2006/relationships/table" Target="../tables/table48.xml"/><Relationship Id="rId64" Type="http://schemas.openxmlformats.org/officeDocument/2006/relationships/table" Target="../tables/table64.xml"/><Relationship Id="rId69" Type="http://schemas.openxmlformats.org/officeDocument/2006/relationships/table" Target="../tables/table69.xml"/><Relationship Id="rId113" Type="http://schemas.openxmlformats.org/officeDocument/2006/relationships/table" Target="../tables/table113.xml"/><Relationship Id="rId118" Type="http://schemas.openxmlformats.org/officeDocument/2006/relationships/table" Target="../tables/table118.xml"/><Relationship Id="rId134" Type="http://schemas.openxmlformats.org/officeDocument/2006/relationships/table" Target="../tables/table134.xml"/><Relationship Id="rId139" Type="http://schemas.openxmlformats.org/officeDocument/2006/relationships/table" Target="../tables/table139.xml"/><Relationship Id="rId8" Type="http://schemas.openxmlformats.org/officeDocument/2006/relationships/table" Target="../tables/table8.xml"/><Relationship Id="rId51" Type="http://schemas.openxmlformats.org/officeDocument/2006/relationships/table" Target="../tables/table51.xml"/><Relationship Id="rId72" Type="http://schemas.openxmlformats.org/officeDocument/2006/relationships/table" Target="../tables/table72.xml"/><Relationship Id="rId80" Type="http://schemas.openxmlformats.org/officeDocument/2006/relationships/table" Target="../tables/table80.xml"/><Relationship Id="rId85" Type="http://schemas.openxmlformats.org/officeDocument/2006/relationships/table" Target="../tables/table85.xml"/><Relationship Id="rId93" Type="http://schemas.openxmlformats.org/officeDocument/2006/relationships/table" Target="../tables/table93.xml"/><Relationship Id="rId98" Type="http://schemas.openxmlformats.org/officeDocument/2006/relationships/table" Target="../tables/table98.xml"/><Relationship Id="rId121" Type="http://schemas.openxmlformats.org/officeDocument/2006/relationships/table" Target="../tables/table12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59" Type="http://schemas.openxmlformats.org/officeDocument/2006/relationships/table" Target="../tables/table59.xml"/><Relationship Id="rId67" Type="http://schemas.openxmlformats.org/officeDocument/2006/relationships/table" Target="../tables/table67.xml"/><Relationship Id="rId103" Type="http://schemas.openxmlformats.org/officeDocument/2006/relationships/table" Target="../tables/table103.xml"/><Relationship Id="rId108" Type="http://schemas.openxmlformats.org/officeDocument/2006/relationships/table" Target="../tables/table108.xml"/><Relationship Id="rId116" Type="http://schemas.openxmlformats.org/officeDocument/2006/relationships/table" Target="../tables/table116.xml"/><Relationship Id="rId124" Type="http://schemas.openxmlformats.org/officeDocument/2006/relationships/table" Target="../tables/table124.xml"/><Relationship Id="rId129" Type="http://schemas.openxmlformats.org/officeDocument/2006/relationships/table" Target="../tables/table129.xml"/><Relationship Id="rId137" Type="http://schemas.openxmlformats.org/officeDocument/2006/relationships/table" Target="../tables/table137.xml"/><Relationship Id="rId20" Type="http://schemas.openxmlformats.org/officeDocument/2006/relationships/table" Target="../tables/table20.xml"/><Relationship Id="rId41" Type="http://schemas.openxmlformats.org/officeDocument/2006/relationships/table" Target="../tables/table41.xml"/><Relationship Id="rId54" Type="http://schemas.openxmlformats.org/officeDocument/2006/relationships/table" Target="../tables/table54.xml"/><Relationship Id="rId62" Type="http://schemas.openxmlformats.org/officeDocument/2006/relationships/table" Target="../tables/table62.xml"/><Relationship Id="rId70" Type="http://schemas.openxmlformats.org/officeDocument/2006/relationships/table" Target="../tables/table70.xml"/><Relationship Id="rId75" Type="http://schemas.openxmlformats.org/officeDocument/2006/relationships/table" Target="../tables/table75.xml"/><Relationship Id="rId83" Type="http://schemas.openxmlformats.org/officeDocument/2006/relationships/table" Target="../tables/table83.xml"/><Relationship Id="rId88" Type="http://schemas.openxmlformats.org/officeDocument/2006/relationships/table" Target="../tables/table88.xml"/><Relationship Id="rId91" Type="http://schemas.openxmlformats.org/officeDocument/2006/relationships/table" Target="../tables/table91.xml"/><Relationship Id="rId96" Type="http://schemas.openxmlformats.org/officeDocument/2006/relationships/table" Target="../tables/table96.xml"/><Relationship Id="rId111" Type="http://schemas.openxmlformats.org/officeDocument/2006/relationships/table" Target="../tables/table111.xml"/><Relationship Id="rId132" Type="http://schemas.openxmlformats.org/officeDocument/2006/relationships/table" Target="../tables/table132.xml"/><Relationship Id="rId140" Type="http://schemas.openxmlformats.org/officeDocument/2006/relationships/table" Target="../tables/table140.xml"/><Relationship Id="rId1" Type="http://schemas.openxmlformats.org/officeDocument/2006/relationships/table" Target="../tables/table1.xml"/><Relationship Id="rId6" Type="http://schemas.openxmlformats.org/officeDocument/2006/relationships/table" Target="../tables/table6.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57" Type="http://schemas.openxmlformats.org/officeDocument/2006/relationships/table" Target="../tables/table57.xml"/><Relationship Id="rId106" Type="http://schemas.openxmlformats.org/officeDocument/2006/relationships/table" Target="../tables/table106.xml"/><Relationship Id="rId114" Type="http://schemas.openxmlformats.org/officeDocument/2006/relationships/table" Target="../tables/table114.xml"/><Relationship Id="rId119" Type="http://schemas.openxmlformats.org/officeDocument/2006/relationships/table" Target="../tables/table119.xml"/><Relationship Id="rId127" Type="http://schemas.openxmlformats.org/officeDocument/2006/relationships/table" Target="../tables/table127.xml"/><Relationship Id="rId10" Type="http://schemas.openxmlformats.org/officeDocument/2006/relationships/table" Target="../tables/table10.xml"/><Relationship Id="rId31" Type="http://schemas.openxmlformats.org/officeDocument/2006/relationships/table" Target="../tables/table31.xml"/><Relationship Id="rId44" Type="http://schemas.openxmlformats.org/officeDocument/2006/relationships/table" Target="../tables/table44.xml"/><Relationship Id="rId52" Type="http://schemas.openxmlformats.org/officeDocument/2006/relationships/table" Target="../tables/table52.xml"/><Relationship Id="rId60" Type="http://schemas.openxmlformats.org/officeDocument/2006/relationships/table" Target="../tables/table60.xml"/><Relationship Id="rId65" Type="http://schemas.openxmlformats.org/officeDocument/2006/relationships/table" Target="../tables/table65.xml"/><Relationship Id="rId73" Type="http://schemas.openxmlformats.org/officeDocument/2006/relationships/table" Target="../tables/table73.xml"/><Relationship Id="rId78" Type="http://schemas.openxmlformats.org/officeDocument/2006/relationships/table" Target="../tables/table78.xml"/><Relationship Id="rId81" Type="http://schemas.openxmlformats.org/officeDocument/2006/relationships/table" Target="../tables/table81.xml"/><Relationship Id="rId86" Type="http://schemas.openxmlformats.org/officeDocument/2006/relationships/table" Target="../tables/table86.xml"/><Relationship Id="rId94" Type="http://schemas.openxmlformats.org/officeDocument/2006/relationships/table" Target="../tables/table94.xml"/><Relationship Id="rId99" Type="http://schemas.openxmlformats.org/officeDocument/2006/relationships/table" Target="../tables/table99.xml"/><Relationship Id="rId101" Type="http://schemas.openxmlformats.org/officeDocument/2006/relationships/table" Target="../tables/table101.xml"/><Relationship Id="rId122" Type="http://schemas.openxmlformats.org/officeDocument/2006/relationships/table" Target="../tables/table122.xml"/><Relationship Id="rId130" Type="http://schemas.openxmlformats.org/officeDocument/2006/relationships/table" Target="../tables/table130.xml"/><Relationship Id="rId135" Type="http://schemas.openxmlformats.org/officeDocument/2006/relationships/table" Target="../tables/table135.xml"/><Relationship Id="rId4" Type="http://schemas.openxmlformats.org/officeDocument/2006/relationships/table" Target="../tables/table4.xml"/><Relationship Id="rId9" Type="http://schemas.openxmlformats.org/officeDocument/2006/relationships/table" Target="../tables/table9.xml"/><Relationship Id="rId13" Type="http://schemas.openxmlformats.org/officeDocument/2006/relationships/table" Target="../tables/table13.xml"/><Relationship Id="rId18" Type="http://schemas.openxmlformats.org/officeDocument/2006/relationships/table" Target="../tables/table18.xml"/><Relationship Id="rId39" Type="http://schemas.openxmlformats.org/officeDocument/2006/relationships/table" Target="../tables/table39.xml"/><Relationship Id="rId109" Type="http://schemas.openxmlformats.org/officeDocument/2006/relationships/table" Target="../tables/table109.xml"/><Relationship Id="rId34" Type="http://schemas.openxmlformats.org/officeDocument/2006/relationships/table" Target="../tables/table34.xml"/><Relationship Id="rId50" Type="http://schemas.openxmlformats.org/officeDocument/2006/relationships/table" Target="../tables/table50.xml"/><Relationship Id="rId55" Type="http://schemas.openxmlformats.org/officeDocument/2006/relationships/table" Target="../tables/table55.xml"/><Relationship Id="rId76" Type="http://schemas.openxmlformats.org/officeDocument/2006/relationships/table" Target="../tables/table76.xml"/><Relationship Id="rId97" Type="http://schemas.openxmlformats.org/officeDocument/2006/relationships/table" Target="../tables/table97.xml"/><Relationship Id="rId104" Type="http://schemas.openxmlformats.org/officeDocument/2006/relationships/table" Target="../tables/table104.xml"/><Relationship Id="rId120" Type="http://schemas.openxmlformats.org/officeDocument/2006/relationships/table" Target="../tables/table120.xml"/><Relationship Id="rId125" Type="http://schemas.openxmlformats.org/officeDocument/2006/relationships/table" Target="../tables/table125.xml"/><Relationship Id="rId7" Type="http://schemas.openxmlformats.org/officeDocument/2006/relationships/table" Target="../tables/table7.xml"/><Relationship Id="rId71" Type="http://schemas.openxmlformats.org/officeDocument/2006/relationships/table" Target="../tables/table71.xml"/><Relationship Id="rId92" Type="http://schemas.openxmlformats.org/officeDocument/2006/relationships/table" Target="../tables/table92.xml"/><Relationship Id="rId2" Type="http://schemas.openxmlformats.org/officeDocument/2006/relationships/table" Target="../tables/table2.xml"/><Relationship Id="rId29" Type="http://schemas.openxmlformats.org/officeDocument/2006/relationships/table" Target="../tables/table29.xml"/><Relationship Id="rId24" Type="http://schemas.openxmlformats.org/officeDocument/2006/relationships/table" Target="../tables/table24.xml"/><Relationship Id="rId40" Type="http://schemas.openxmlformats.org/officeDocument/2006/relationships/table" Target="../tables/table40.xml"/><Relationship Id="rId45" Type="http://schemas.openxmlformats.org/officeDocument/2006/relationships/table" Target="../tables/table45.xml"/><Relationship Id="rId66" Type="http://schemas.openxmlformats.org/officeDocument/2006/relationships/table" Target="../tables/table66.xml"/><Relationship Id="rId87" Type="http://schemas.openxmlformats.org/officeDocument/2006/relationships/table" Target="../tables/table87.xml"/><Relationship Id="rId110" Type="http://schemas.openxmlformats.org/officeDocument/2006/relationships/table" Target="../tables/table110.xml"/><Relationship Id="rId115" Type="http://schemas.openxmlformats.org/officeDocument/2006/relationships/table" Target="../tables/table115.xml"/><Relationship Id="rId131" Type="http://schemas.openxmlformats.org/officeDocument/2006/relationships/table" Target="../tables/table131.xml"/><Relationship Id="rId136" Type="http://schemas.openxmlformats.org/officeDocument/2006/relationships/table" Target="../tables/table136.xml"/><Relationship Id="rId61" Type="http://schemas.openxmlformats.org/officeDocument/2006/relationships/table" Target="../tables/table61.xml"/><Relationship Id="rId82" Type="http://schemas.openxmlformats.org/officeDocument/2006/relationships/table" Target="../tables/table82.xml"/><Relationship Id="rId19" Type="http://schemas.openxmlformats.org/officeDocument/2006/relationships/table" Target="../tables/table19.xml"/><Relationship Id="rId14" Type="http://schemas.openxmlformats.org/officeDocument/2006/relationships/table" Target="../tables/table14.xml"/><Relationship Id="rId30" Type="http://schemas.openxmlformats.org/officeDocument/2006/relationships/table" Target="../tables/table30.xml"/><Relationship Id="rId35" Type="http://schemas.openxmlformats.org/officeDocument/2006/relationships/table" Target="../tables/table35.xml"/><Relationship Id="rId56" Type="http://schemas.openxmlformats.org/officeDocument/2006/relationships/table" Target="../tables/table56.xml"/><Relationship Id="rId77" Type="http://schemas.openxmlformats.org/officeDocument/2006/relationships/table" Target="../tables/table77.xml"/><Relationship Id="rId100" Type="http://schemas.openxmlformats.org/officeDocument/2006/relationships/table" Target="../tables/table100.xml"/><Relationship Id="rId105" Type="http://schemas.openxmlformats.org/officeDocument/2006/relationships/table" Target="../tables/table105.xml"/><Relationship Id="rId126" Type="http://schemas.openxmlformats.org/officeDocument/2006/relationships/table" Target="../tables/table1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1604"/>
  <sheetViews>
    <sheetView zoomScale="90" zoomScaleNormal="90" workbookViewId="0">
      <pane xSplit="4" ySplit="9" topLeftCell="O49" activePane="bottomRight" state="frozen"/>
      <selection pane="topRight" activeCell="E1" sqref="E1"/>
      <selection pane="bottomLeft" activeCell="A10" sqref="A10"/>
      <selection pane="bottomRight" activeCell="AB49" sqref="AB49"/>
    </sheetView>
  </sheetViews>
  <sheetFormatPr baseColWidth="10" defaultColWidth="14.42578125" defaultRowHeight="15" customHeight="1"/>
  <cols>
    <col min="1" max="1" width="9.5703125" customWidth="1"/>
    <col min="2" max="2" width="31.85546875" customWidth="1"/>
    <col min="3" max="3" width="14.5703125" customWidth="1"/>
    <col min="4" max="4" width="13" customWidth="1"/>
    <col min="5" max="5" width="14.85546875" hidden="1" customWidth="1"/>
    <col min="6" max="6" width="16.42578125" hidden="1" customWidth="1"/>
    <col min="7" max="7" width="10.28515625" hidden="1" customWidth="1"/>
    <col min="8" max="8" width="29.5703125" customWidth="1"/>
    <col min="9" max="9" width="14.140625" customWidth="1"/>
    <col min="10" max="11" width="11" customWidth="1"/>
    <col min="12" max="12" width="86.28515625" customWidth="1"/>
    <col min="13" max="13" width="11" customWidth="1"/>
    <col min="14" max="14" width="21.85546875" customWidth="1"/>
    <col min="15" max="25" width="11" customWidth="1"/>
    <col min="26" max="26" width="28.5703125" customWidth="1"/>
    <col min="27" max="27" width="11" customWidth="1"/>
    <col min="28" max="28" width="16.5703125" customWidth="1"/>
    <col min="29" max="32" width="11" customWidth="1"/>
  </cols>
  <sheetData>
    <row r="1" spans="1:32" hidden="1">
      <c r="A1" s="1" t="s">
        <v>0</v>
      </c>
      <c r="C1" s="1" t="s">
        <v>1</v>
      </c>
    </row>
    <row r="2" spans="1:32" hidden="1">
      <c r="A2" s="1" t="s">
        <v>2</v>
      </c>
      <c r="C2" s="1" t="s">
        <v>3</v>
      </c>
      <c r="L2" s="2" t="s">
        <v>4</v>
      </c>
    </row>
    <row r="3" spans="1:32" hidden="1">
      <c r="A3" s="1" t="s">
        <v>5</v>
      </c>
      <c r="C3" s="1" t="s">
        <v>6</v>
      </c>
      <c r="L3" s="1" t="s">
        <v>7</v>
      </c>
    </row>
    <row r="4" spans="1:32" hidden="1">
      <c r="A4" s="1" t="s">
        <v>8</v>
      </c>
      <c r="C4" s="1" t="s">
        <v>9</v>
      </c>
    </row>
    <row r="5" spans="1:32" hidden="1">
      <c r="A5" s="1" t="s">
        <v>10</v>
      </c>
      <c r="C5" s="1" t="s">
        <v>11</v>
      </c>
    </row>
    <row r="6" spans="1:32" ht="15" hidden="1" customHeight="1"/>
    <row r="7" spans="1:32">
      <c r="A7" s="3" t="s">
        <v>12</v>
      </c>
      <c r="B7" s="3"/>
    </row>
    <row r="8" spans="1:32" ht="60">
      <c r="M8" s="4"/>
      <c r="N8" s="5"/>
      <c r="O8" s="6" t="s">
        <v>13</v>
      </c>
      <c r="P8" s="7" t="s">
        <v>14</v>
      </c>
      <c r="Q8" s="8"/>
      <c r="R8" s="5"/>
      <c r="S8" s="86" t="s">
        <v>15</v>
      </c>
      <c r="T8" s="87"/>
      <c r="U8" s="87"/>
      <c r="V8" s="87"/>
      <c r="W8" s="87"/>
      <c r="X8" s="8"/>
      <c r="Y8" s="4"/>
      <c r="Z8" s="4"/>
      <c r="AA8" s="9"/>
      <c r="AB8" s="9"/>
      <c r="AC8" s="9"/>
      <c r="AD8" s="9"/>
      <c r="AE8" s="9"/>
      <c r="AF8" s="9"/>
    </row>
    <row r="9" spans="1:32" ht="98.25" customHeight="1">
      <c r="A9" s="10" t="s">
        <v>16</v>
      </c>
      <c r="B9" s="10" t="s">
        <v>17</v>
      </c>
      <c r="C9" s="10" t="s">
        <v>18</v>
      </c>
      <c r="D9" s="10" t="s">
        <v>19</v>
      </c>
      <c r="E9" s="10" t="s">
        <v>20</v>
      </c>
      <c r="F9" s="10" t="s">
        <v>21</v>
      </c>
      <c r="G9" s="10" t="s">
        <v>22</v>
      </c>
      <c r="H9" s="10" t="s">
        <v>23</v>
      </c>
      <c r="I9" s="10" t="s">
        <v>24</v>
      </c>
      <c r="J9" s="10" t="s">
        <v>25</v>
      </c>
      <c r="K9" s="10" t="s">
        <v>26</v>
      </c>
      <c r="L9" s="10" t="s">
        <v>27</v>
      </c>
      <c r="M9" s="10" t="s">
        <v>28</v>
      </c>
      <c r="N9" s="11" t="s">
        <v>29</v>
      </c>
      <c r="O9" s="10" t="s">
        <v>30</v>
      </c>
      <c r="P9" s="10" t="s">
        <v>31</v>
      </c>
      <c r="Q9" s="11" t="s">
        <v>32</v>
      </c>
      <c r="R9" s="11" t="s">
        <v>33</v>
      </c>
      <c r="S9" s="10" t="s">
        <v>34</v>
      </c>
      <c r="T9" s="10" t="s">
        <v>35</v>
      </c>
      <c r="U9" s="10" t="s">
        <v>36</v>
      </c>
      <c r="V9" s="10" t="s">
        <v>37</v>
      </c>
      <c r="W9" s="12" t="s">
        <v>38</v>
      </c>
      <c r="X9" s="11" t="s">
        <v>39</v>
      </c>
      <c r="Y9" s="11" t="s">
        <v>40</v>
      </c>
      <c r="Z9" s="11" t="s">
        <v>41</v>
      </c>
      <c r="AA9" s="9"/>
      <c r="AB9" s="9"/>
      <c r="AC9" s="9"/>
      <c r="AD9" s="9"/>
      <c r="AE9" s="9"/>
      <c r="AF9" s="9"/>
    </row>
    <row r="10" spans="1:32" ht="30" hidden="1">
      <c r="A10" s="13" t="s">
        <v>42</v>
      </c>
      <c r="B10" s="14" t="s">
        <v>43</v>
      </c>
      <c r="C10" s="14" t="s">
        <v>44</v>
      </c>
      <c r="D10" s="15">
        <v>978</v>
      </c>
      <c r="E10" s="16" t="s">
        <v>45</v>
      </c>
      <c r="F10" s="17" t="s">
        <v>45</v>
      </c>
      <c r="G10" s="18" t="s">
        <v>46</v>
      </c>
      <c r="H10" s="19" t="s">
        <v>47</v>
      </c>
      <c r="I10" s="14" t="s">
        <v>48</v>
      </c>
      <c r="J10" s="14">
        <v>66000</v>
      </c>
      <c r="K10" s="14">
        <v>64548000</v>
      </c>
      <c r="L10" s="20" t="s">
        <v>49</v>
      </c>
      <c r="M10" s="21" t="s">
        <v>50</v>
      </c>
      <c r="N10" s="22"/>
      <c r="O10" s="21" t="s">
        <v>50</v>
      </c>
      <c r="P10" s="29" t="s">
        <v>50</v>
      </c>
      <c r="Q10" s="14"/>
      <c r="R10" s="14" t="s">
        <v>2539</v>
      </c>
      <c r="S10" s="14">
        <v>10</v>
      </c>
      <c r="T10" s="14">
        <v>15</v>
      </c>
      <c r="U10" s="14">
        <v>0</v>
      </c>
      <c r="V10" s="23">
        <v>65</v>
      </c>
      <c r="W10" s="14">
        <f t="shared" ref="W10:W27" si="0">SUM(S10:V10)</f>
        <v>90</v>
      </c>
      <c r="X10" s="22" t="s">
        <v>2540</v>
      </c>
      <c r="Y10" s="14">
        <v>1</v>
      </c>
      <c r="Z10" s="14"/>
    </row>
    <row r="11" spans="1:32" ht="15.75" hidden="1">
      <c r="A11" s="13" t="s">
        <v>42</v>
      </c>
      <c r="B11" s="24" t="s">
        <v>43</v>
      </c>
      <c r="C11" s="24" t="s">
        <v>51</v>
      </c>
      <c r="D11" s="25">
        <v>1024.19</v>
      </c>
      <c r="E11" s="26"/>
      <c r="F11" s="26"/>
      <c r="G11" s="26"/>
      <c r="H11" s="27" t="s">
        <v>52</v>
      </c>
      <c r="I11" s="24" t="s">
        <v>53</v>
      </c>
      <c r="J11" s="24">
        <v>66000</v>
      </c>
      <c r="K11" s="24">
        <v>67596540</v>
      </c>
      <c r="L11" s="28" t="s">
        <v>54</v>
      </c>
      <c r="M11" s="29" t="s">
        <v>50</v>
      </c>
      <c r="N11" s="30"/>
      <c r="O11" s="29" t="s">
        <v>50</v>
      </c>
      <c r="P11" s="29" t="s">
        <v>50</v>
      </c>
      <c r="Q11" s="24"/>
      <c r="R11" s="24" t="s">
        <v>2539</v>
      </c>
      <c r="S11" s="24">
        <v>10</v>
      </c>
      <c r="T11" s="24">
        <v>15</v>
      </c>
      <c r="U11" s="24">
        <v>2</v>
      </c>
      <c r="V11" s="31">
        <f t="shared" ref="V11:V21" si="1">+V10*D10/D11</f>
        <v>62.068561497378411</v>
      </c>
      <c r="W11" s="32">
        <f t="shared" si="0"/>
        <v>89.068561497378411</v>
      </c>
      <c r="X11" s="30" t="s">
        <v>2540</v>
      </c>
      <c r="Y11" s="24">
        <v>2</v>
      </c>
      <c r="Z11" s="24"/>
    </row>
    <row r="12" spans="1:32" ht="15.75" hidden="1">
      <c r="A12" s="13" t="s">
        <v>42</v>
      </c>
      <c r="B12" s="24" t="s">
        <v>43</v>
      </c>
      <c r="C12" s="24" t="s">
        <v>44</v>
      </c>
      <c r="D12" s="25">
        <v>1062</v>
      </c>
      <c r="E12" s="26"/>
      <c r="F12" s="26"/>
      <c r="G12" s="26"/>
      <c r="H12" s="27" t="s">
        <v>55</v>
      </c>
      <c r="I12" s="24" t="s">
        <v>56</v>
      </c>
      <c r="J12" s="24">
        <v>66000</v>
      </c>
      <c r="K12" s="24">
        <v>70092000</v>
      </c>
      <c r="L12" s="28" t="s">
        <v>57</v>
      </c>
      <c r="M12" s="29" t="s">
        <v>50</v>
      </c>
      <c r="N12" s="30"/>
      <c r="O12" s="29" t="s">
        <v>50</v>
      </c>
      <c r="P12" s="29" t="s">
        <v>50</v>
      </c>
      <c r="Q12" s="24"/>
      <c r="R12" s="24" t="s">
        <v>2539</v>
      </c>
      <c r="S12" s="24">
        <v>10</v>
      </c>
      <c r="T12" s="24">
        <v>15</v>
      </c>
      <c r="U12" s="24">
        <v>0</v>
      </c>
      <c r="V12" s="31">
        <f t="shared" si="1"/>
        <v>59.858757062146893</v>
      </c>
      <c r="W12" s="32">
        <f t="shared" si="0"/>
        <v>84.858757062146893</v>
      </c>
      <c r="X12" s="30" t="s">
        <v>2540</v>
      </c>
      <c r="Y12" s="24">
        <v>4</v>
      </c>
      <c r="Z12" s="24"/>
    </row>
    <row r="13" spans="1:32" ht="45" hidden="1">
      <c r="A13" s="13" t="s">
        <v>42</v>
      </c>
      <c r="B13" s="24" t="s">
        <v>43</v>
      </c>
      <c r="C13" s="24" t="s">
        <v>44</v>
      </c>
      <c r="D13" s="25">
        <v>1063.77</v>
      </c>
      <c r="E13" s="26"/>
      <c r="F13" s="26"/>
      <c r="G13" s="26"/>
      <c r="H13" s="27" t="s">
        <v>58</v>
      </c>
      <c r="I13" s="24" t="s">
        <v>59</v>
      </c>
      <c r="J13" s="24">
        <v>66000</v>
      </c>
      <c r="K13" s="24">
        <v>70208820</v>
      </c>
      <c r="L13" s="28" t="s">
        <v>60</v>
      </c>
      <c r="M13" s="29" t="s">
        <v>50</v>
      </c>
      <c r="N13" s="30"/>
      <c r="O13" s="29" t="s">
        <v>50</v>
      </c>
      <c r="P13" s="29" t="s">
        <v>50</v>
      </c>
      <c r="Q13" s="24"/>
      <c r="R13" s="24" t="s">
        <v>2539</v>
      </c>
      <c r="S13" s="24">
        <v>10</v>
      </c>
      <c r="T13" s="24">
        <v>15</v>
      </c>
      <c r="U13" s="24">
        <v>1</v>
      </c>
      <c r="V13" s="31">
        <f t="shared" si="1"/>
        <v>59.75915846470572</v>
      </c>
      <c r="W13" s="32">
        <f t="shared" si="0"/>
        <v>85.75915846470572</v>
      </c>
      <c r="X13" s="30" t="s">
        <v>2540</v>
      </c>
      <c r="Y13" s="24">
        <v>3</v>
      </c>
      <c r="Z13" s="24"/>
    </row>
    <row r="14" spans="1:32" ht="150" hidden="1">
      <c r="A14" s="13" t="s">
        <v>42</v>
      </c>
      <c r="B14" s="24" t="s">
        <v>43</v>
      </c>
      <c r="C14" s="24" t="s">
        <v>44</v>
      </c>
      <c r="D14" s="25">
        <v>1079.7</v>
      </c>
      <c r="E14" s="26"/>
      <c r="F14" s="26"/>
      <c r="G14" s="26"/>
      <c r="H14" s="27" t="s">
        <v>61</v>
      </c>
      <c r="I14" s="24" t="s">
        <v>56</v>
      </c>
      <c r="J14" s="24">
        <v>66000</v>
      </c>
      <c r="K14" s="24">
        <v>71260200</v>
      </c>
      <c r="L14" s="28" t="s">
        <v>62</v>
      </c>
      <c r="M14" s="29" t="s">
        <v>50</v>
      </c>
      <c r="N14" s="30"/>
      <c r="O14" s="29" t="s">
        <v>50</v>
      </c>
      <c r="P14" s="29" t="s">
        <v>50</v>
      </c>
      <c r="Q14" s="24"/>
      <c r="R14" s="24" t="s">
        <v>2539</v>
      </c>
      <c r="S14" s="24">
        <v>10</v>
      </c>
      <c r="T14" s="24">
        <v>15</v>
      </c>
      <c r="U14" s="24">
        <v>0</v>
      </c>
      <c r="V14" s="31">
        <f t="shared" si="1"/>
        <v>58.877465962767431</v>
      </c>
      <c r="W14" s="32">
        <f t="shared" si="0"/>
        <v>83.877465962767431</v>
      </c>
      <c r="X14" s="30" t="s">
        <v>2540</v>
      </c>
      <c r="Y14" s="24">
        <v>5</v>
      </c>
      <c r="Z14" s="24"/>
    </row>
    <row r="15" spans="1:32" ht="75" hidden="1">
      <c r="A15" s="13" t="s">
        <v>42</v>
      </c>
      <c r="B15" s="24" t="s">
        <v>43</v>
      </c>
      <c r="C15" s="24" t="s">
        <v>51</v>
      </c>
      <c r="D15" s="25">
        <v>1083.47</v>
      </c>
      <c r="E15" s="26"/>
      <c r="F15" s="26"/>
      <c r="G15" s="26"/>
      <c r="H15" s="27" t="s">
        <v>63</v>
      </c>
      <c r="I15" s="24" t="s">
        <v>64</v>
      </c>
      <c r="J15" s="24">
        <v>66000</v>
      </c>
      <c r="K15" s="24">
        <v>71509020</v>
      </c>
      <c r="L15" s="28" t="s">
        <v>65</v>
      </c>
      <c r="M15" s="29" t="s">
        <v>50</v>
      </c>
      <c r="N15" s="30"/>
      <c r="O15" s="29" t="s">
        <v>50</v>
      </c>
      <c r="P15" s="29" t="s">
        <v>50</v>
      </c>
      <c r="Q15" s="24"/>
      <c r="R15" s="24" t="s">
        <v>2539</v>
      </c>
      <c r="S15" s="24">
        <v>10</v>
      </c>
      <c r="T15" s="24">
        <v>15</v>
      </c>
      <c r="U15" s="24">
        <v>2</v>
      </c>
      <c r="V15" s="31">
        <f t="shared" si="1"/>
        <v>58.672598226069944</v>
      </c>
      <c r="W15" s="32">
        <f t="shared" si="0"/>
        <v>85.672598226069937</v>
      </c>
      <c r="X15" s="30" t="s">
        <v>2540</v>
      </c>
      <c r="Y15" s="24">
        <v>3</v>
      </c>
      <c r="Z15" s="24"/>
    </row>
    <row r="16" spans="1:32" ht="30" hidden="1">
      <c r="A16" s="13" t="s">
        <v>42</v>
      </c>
      <c r="B16" s="24" t="s">
        <v>43</v>
      </c>
      <c r="C16" s="24" t="s">
        <v>44</v>
      </c>
      <c r="D16" s="25">
        <v>1086.81</v>
      </c>
      <c r="E16" s="26"/>
      <c r="F16" s="26"/>
      <c r="G16" s="26"/>
      <c r="H16" s="27" t="s">
        <v>63</v>
      </c>
      <c r="I16" s="24" t="s">
        <v>66</v>
      </c>
      <c r="J16" s="24">
        <v>66000</v>
      </c>
      <c r="K16" s="24">
        <v>71729460</v>
      </c>
      <c r="L16" s="28" t="s">
        <v>67</v>
      </c>
      <c r="M16" s="29" t="s">
        <v>50</v>
      </c>
      <c r="N16" s="30"/>
      <c r="O16" s="29" t="s">
        <v>50</v>
      </c>
      <c r="P16" s="29" t="s">
        <v>50</v>
      </c>
      <c r="Q16" s="24"/>
      <c r="R16" s="24" t="s">
        <v>2539</v>
      </c>
      <c r="S16" s="24">
        <v>10</v>
      </c>
      <c r="T16" s="24">
        <v>15</v>
      </c>
      <c r="U16" s="24">
        <v>2</v>
      </c>
      <c r="V16" s="31">
        <f t="shared" si="1"/>
        <v>58.492284759985658</v>
      </c>
      <c r="W16" s="32">
        <f t="shared" si="0"/>
        <v>85.492284759985665</v>
      </c>
      <c r="X16" s="30" t="s">
        <v>2540</v>
      </c>
      <c r="Y16" s="24">
        <v>4</v>
      </c>
      <c r="Z16" s="24"/>
    </row>
    <row r="17" spans="1:26" ht="30" hidden="1">
      <c r="A17" s="13" t="s">
        <v>42</v>
      </c>
      <c r="B17" s="24" t="s">
        <v>43</v>
      </c>
      <c r="C17" s="24" t="s">
        <v>44</v>
      </c>
      <c r="D17" s="25">
        <v>1171.28</v>
      </c>
      <c r="E17" s="26"/>
      <c r="F17" s="26"/>
      <c r="G17" s="26"/>
      <c r="H17" s="27" t="s">
        <v>68</v>
      </c>
      <c r="I17" s="24" t="s">
        <v>69</v>
      </c>
      <c r="J17" s="24">
        <v>66000</v>
      </c>
      <c r="K17" s="24">
        <v>77304480</v>
      </c>
      <c r="L17" s="28" t="s">
        <v>70</v>
      </c>
      <c r="M17" s="29" t="s">
        <v>50</v>
      </c>
      <c r="N17" s="30"/>
      <c r="O17" s="29" t="s">
        <v>50</v>
      </c>
      <c r="P17" s="29" t="s">
        <v>50</v>
      </c>
      <c r="Q17" s="24"/>
      <c r="R17" s="24" t="s">
        <v>2539</v>
      </c>
      <c r="S17" s="24">
        <v>10</v>
      </c>
      <c r="T17" s="24">
        <v>15</v>
      </c>
      <c r="U17" s="24">
        <v>0</v>
      </c>
      <c r="V17" s="31">
        <f t="shared" si="1"/>
        <v>54.273956696946939</v>
      </c>
      <c r="W17" s="32">
        <f t="shared" si="0"/>
        <v>79.273956696946939</v>
      </c>
      <c r="X17" s="30" t="s">
        <v>2540</v>
      </c>
      <c r="Y17" s="24">
        <v>6</v>
      </c>
      <c r="Z17" s="24"/>
    </row>
    <row r="18" spans="1:26" ht="45" hidden="1">
      <c r="A18" s="13" t="s">
        <v>42</v>
      </c>
      <c r="B18" s="24" t="s">
        <v>43</v>
      </c>
      <c r="C18" s="24" t="s">
        <v>44</v>
      </c>
      <c r="D18" s="25">
        <v>1236.78</v>
      </c>
      <c r="E18" s="26"/>
      <c r="F18" s="26"/>
      <c r="G18" s="26"/>
      <c r="H18" s="27" t="s">
        <v>71</v>
      </c>
      <c r="I18" s="24" t="s">
        <v>66</v>
      </c>
      <c r="J18" s="24">
        <v>66000</v>
      </c>
      <c r="K18" s="24">
        <v>81627480</v>
      </c>
      <c r="L18" s="28" t="s">
        <v>72</v>
      </c>
      <c r="M18" s="29" t="s">
        <v>50</v>
      </c>
      <c r="N18" s="30"/>
      <c r="O18" s="29" t="s">
        <v>50</v>
      </c>
      <c r="P18" s="29" t="s">
        <v>50</v>
      </c>
      <c r="Q18" s="24"/>
      <c r="R18" s="24" t="s">
        <v>2539</v>
      </c>
      <c r="S18" s="24">
        <v>10</v>
      </c>
      <c r="T18" s="24">
        <v>15</v>
      </c>
      <c r="U18" s="24">
        <v>1</v>
      </c>
      <c r="V18" s="31">
        <f t="shared" si="1"/>
        <v>51.399602192790965</v>
      </c>
      <c r="W18" s="32">
        <f t="shared" si="0"/>
        <v>77.399602192790965</v>
      </c>
      <c r="X18" s="30" t="s">
        <v>2540</v>
      </c>
      <c r="Y18" s="24">
        <v>7</v>
      </c>
      <c r="Z18" s="24"/>
    </row>
    <row r="19" spans="1:26" ht="15.75" hidden="1">
      <c r="A19" s="13" t="s">
        <v>42</v>
      </c>
      <c r="B19" s="24" t="s">
        <v>43</v>
      </c>
      <c r="C19" s="24" t="s">
        <v>44</v>
      </c>
      <c r="D19" s="25">
        <v>1268.51</v>
      </c>
      <c r="E19" s="26"/>
      <c r="F19" s="26"/>
      <c r="G19" s="26"/>
      <c r="H19" s="27" t="s">
        <v>52</v>
      </c>
      <c r="I19" s="24" t="s">
        <v>73</v>
      </c>
      <c r="J19" s="24">
        <v>66000</v>
      </c>
      <c r="K19" s="24">
        <v>83721660</v>
      </c>
      <c r="L19" s="28" t="s">
        <v>74</v>
      </c>
      <c r="M19" s="29" t="s">
        <v>50</v>
      </c>
      <c r="N19" s="30"/>
      <c r="O19" s="29" t="s">
        <v>50</v>
      </c>
      <c r="P19" s="29" t="s">
        <v>50</v>
      </c>
      <c r="Q19" s="24"/>
      <c r="R19" s="24" t="s">
        <v>2539</v>
      </c>
      <c r="S19" s="24">
        <v>10</v>
      </c>
      <c r="T19" s="24">
        <v>15</v>
      </c>
      <c r="U19" s="24">
        <v>2</v>
      </c>
      <c r="V19" s="31">
        <f t="shared" si="1"/>
        <v>50.11391317372351</v>
      </c>
      <c r="W19" s="32">
        <f t="shared" si="0"/>
        <v>77.113913173723518</v>
      </c>
      <c r="X19" s="30" t="s">
        <v>2540</v>
      </c>
      <c r="Y19" s="24">
        <v>7</v>
      </c>
      <c r="Z19" s="24"/>
    </row>
    <row r="20" spans="1:26" ht="30" hidden="1">
      <c r="A20" s="13" t="s">
        <v>42</v>
      </c>
      <c r="B20" s="24" t="s">
        <v>43</v>
      </c>
      <c r="C20" s="24" t="s">
        <v>75</v>
      </c>
      <c r="D20" s="25">
        <v>1334.38</v>
      </c>
      <c r="E20" s="26"/>
      <c r="F20" s="26"/>
      <c r="G20" s="26"/>
      <c r="H20" s="27" t="s">
        <v>63</v>
      </c>
      <c r="I20" s="24" t="s">
        <v>48</v>
      </c>
      <c r="J20" s="24">
        <v>66000</v>
      </c>
      <c r="K20" s="24">
        <v>88069080</v>
      </c>
      <c r="L20" s="28" t="s">
        <v>76</v>
      </c>
      <c r="M20" s="29" t="s">
        <v>50</v>
      </c>
      <c r="N20" s="30"/>
      <c r="O20" s="29" t="s">
        <v>50</v>
      </c>
      <c r="P20" s="29" t="s">
        <v>50</v>
      </c>
      <c r="Q20" s="24"/>
      <c r="R20" s="24" t="s">
        <v>2539</v>
      </c>
      <c r="S20" s="24">
        <v>10</v>
      </c>
      <c r="T20" s="24">
        <v>15</v>
      </c>
      <c r="U20" s="24">
        <v>2</v>
      </c>
      <c r="V20" s="31">
        <f t="shared" si="1"/>
        <v>47.640102519522173</v>
      </c>
      <c r="W20" s="32">
        <f t="shared" si="0"/>
        <v>74.640102519522173</v>
      </c>
      <c r="X20" s="30" t="s">
        <v>2113</v>
      </c>
      <c r="Y20" s="24"/>
      <c r="Z20" s="24" t="s">
        <v>80</v>
      </c>
    </row>
    <row r="21" spans="1:26" ht="15.75" hidden="1" customHeight="1">
      <c r="A21" s="13" t="s">
        <v>42</v>
      </c>
      <c r="B21" s="24" t="s">
        <v>43</v>
      </c>
      <c r="C21" s="24" t="s">
        <v>44</v>
      </c>
      <c r="D21" s="25">
        <v>1686</v>
      </c>
      <c r="E21" s="26"/>
      <c r="F21" s="26"/>
      <c r="G21" s="26"/>
      <c r="H21" s="27" t="s">
        <v>77</v>
      </c>
      <c r="I21" s="24" t="s">
        <v>78</v>
      </c>
      <c r="J21" s="24">
        <v>66000</v>
      </c>
      <c r="K21" s="24">
        <v>111276000</v>
      </c>
      <c r="L21" s="28" t="s">
        <v>79</v>
      </c>
      <c r="M21" s="29" t="s">
        <v>50</v>
      </c>
      <c r="N21" s="30"/>
      <c r="O21" s="29" t="s">
        <v>50</v>
      </c>
      <c r="P21" s="29" t="s">
        <v>50</v>
      </c>
      <c r="Q21" s="24"/>
      <c r="R21" s="24" t="s">
        <v>2539</v>
      </c>
      <c r="S21" s="24">
        <v>10</v>
      </c>
      <c r="T21" s="24">
        <v>0</v>
      </c>
      <c r="U21" s="24">
        <v>0</v>
      </c>
      <c r="V21" s="31">
        <f t="shared" si="1"/>
        <v>37.704626334519574</v>
      </c>
      <c r="W21" s="32">
        <f t="shared" si="0"/>
        <v>47.704626334519574</v>
      </c>
      <c r="X21" s="30" t="s">
        <v>427</v>
      </c>
      <c r="Y21" s="24"/>
      <c r="Z21" s="24" t="s">
        <v>80</v>
      </c>
    </row>
    <row r="22" spans="1:26" ht="15.75" hidden="1" customHeight="1">
      <c r="A22" s="13" t="s">
        <v>42</v>
      </c>
      <c r="B22" s="24" t="s">
        <v>81</v>
      </c>
      <c r="C22" s="24" t="s">
        <v>44</v>
      </c>
      <c r="D22" s="25">
        <v>1490.7</v>
      </c>
      <c r="E22" s="26" t="s">
        <v>82</v>
      </c>
      <c r="F22" s="33" t="s">
        <v>82</v>
      </c>
      <c r="G22" s="34" t="s">
        <v>83</v>
      </c>
      <c r="H22" s="27" t="s">
        <v>58</v>
      </c>
      <c r="I22" s="24" t="s">
        <v>59</v>
      </c>
      <c r="J22" s="24">
        <v>12000</v>
      </c>
      <c r="K22" s="24">
        <v>17888400</v>
      </c>
      <c r="L22" s="28" t="s">
        <v>84</v>
      </c>
      <c r="M22" s="29" t="s">
        <v>50</v>
      </c>
      <c r="N22" s="30"/>
      <c r="O22" s="29" t="s">
        <v>50</v>
      </c>
      <c r="P22" s="29" t="s">
        <v>50</v>
      </c>
      <c r="Q22" s="24"/>
      <c r="R22" s="24" t="s">
        <v>2539</v>
      </c>
      <c r="S22" s="24">
        <v>10</v>
      </c>
      <c r="T22" s="24">
        <v>15</v>
      </c>
      <c r="U22" s="24">
        <v>1</v>
      </c>
      <c r="V22" s="35">
        <v>65</v>
      </c>
      <c r="W22" s="24">
        <f t="shared" si="0"/>
        <v>91</v>
      </c>
      <c r="X22" s="30" t="s">
        <v>2540</v>
      </c>
      <c r="Y22" s="24">
        <v>1</v>
      </c>
      <c r="Z22" s="24"/>
    </row>
    <row r="23" spans="1:26" ht="15.75" hidden="1" customHeight="1">
      <c r="A23" s="13" t="s">
        <v>42</v>
      </c>
      <c r="B23" s="24" t="s">
        <v>81</v>
      </c>
      <c r="C23" s="24" t="s">
        <v>44</v>
      </c>
      <c r="D23" s="25">
        <v>1542.32</v>
      </c>
      <c r="E23" s="26" t="s">
        <v>45</v>
      </c>
      <c r="F23" s="33" t="s">
        <v>45</v>
      </c>
      <c r="G23" s="18" t="s">
        <v>85</v>
      </c>
      <c r="H23" s="27" t="s">
        <v>52</v>
      </c>
      <c r="I23" s="24" t="s">
        <v>53</v>
      </c>
      <c r="J23" s="24">
        <v>12000</v>
      </c>
      <c r="K23" s="24">
        <v>18507840</v>
      </c>
      <c r="L23" s="28" t="s">
        <v>54</v>
      </c>
      <c r="M23" s="29" t="s">
        <v>50</v>
      </c>
      <c r="N23" s="30"/>
      <c r="O23" s="29" t="s">
        <v>50</v>
      </c>
      <c r="P23" s="29" t="s">
        <v>50</v>
      </c>
      <c r="Q23" s="24"/>
      <c r="R23" s="24" t="s">
        <v>2539</v>
      </c>
      <c r="S23" s="24">
        <v>10</v>
      </c>
      <c r="T23" s="24">
        <v>15</v>
      </c>
      <c r="U23" s="24">
        <v>2</v>
      </c>
      <c r="V23" s="31">
        <f t="shared" ref="V23:V26" si="2">+V22*D22/D23</f>
        <v>62.824511126095757</v>
      </c>
      <c r="W23" s="32">
        <f t="shared" si="0"/>
        <v>89.824511126095757</v>
      </c>
      <c r="X23" s="30" t="s">
        <v>2540</v>
      </c>
      <c r="Y23" s="24">
        <v>2</v>
      </c>
      <c r="Z23" s="24"/>
    </row>
    <row r="24" spans="1:26" ht="15.75" hidden="1" customHeight="1">
      <c r="A24" s="13" t="s">
        <v>42</v>
      </c>
      <c r="B24" s="24" t="s">
        <v>81</v>
      </c>
      <c r="C24" s="24" t="s">
        <v>44</v>
      </c>
      <c r="D24" s="25">
        <v>1604.8</v>
      </c>
      <c r="E24" s="26"/>
      <c r="F24" s="26"/>
      <c r="G24" s="26"/>
      <c r="H24" s="27" t="s">
        <v>61</v>
      </c>
      <c r="I24" s="24" t="s">
        <v>56</v>
      </c>
      <c r="J24" s="24">
        <v>12000</v>
      </c>
      <c r="K24" s="24">
        <v>19257600</v>
      </c>
      <c r="L24" s="28" t="s">
        <v>86</v>
      </c>
      <c r="M24" s="29" t="s">
        <v>50</v>
      </c>
      <c r="N24" s="30"/>
      <c r="O24" s="29" t="s">
        <v>50</v>
      </c>
      <c r="P24" s="29" t="s">
        <v>50</v>
      </c>
      <c r="Q24" s="24"/>
      <c r="R24" s="24" t="s">
        <v>2539</v>
      </c>
      <c r="S24" s="24">
        <v>10</v>
      </c>
      <c r="T24" s="24">
        <v>15</v>
      </c>
      <c r="U24" s="24">
        <v>0</v>
      </c>
      <c r="V24" s="31">
        <f t="shared" si="2"/>
        <v>60.3785518444666</v>
      </c>
      <c r="W24" s="32">
        <f t="shared" si="0"/>
        <v>85.3785518444666</v>
      </c>
      <c r="X24" s="30" t="s">
        <v>2540</v>
      </c>
      <c r="Y24" s="24">
        <v>3</v>
      </c>
      <c r="Z24" s="24"/>
    </row>
    <row r="25" spans="1:26" ht="15.75" hidden="1" customHeight="1">
      <c r="A25" s="13" t="s">
        <v>42</v>
      </c>
      <c r="B25" s="24" t="s">
        <v>81</v>
      </c>
      <c r="C25" s="24" t="s">
        <v>44</v>
      </c>
      <c r="D25" s="25">
        <v>1678</v>
      </c>
      <c r="E25" s="26"/>
      <c r="F25" s="26"/>
      <c r="G25" s="26"/>
      <c r="H25" s="27" t="s">
        <v>47</v>
      </c>
      <c r="I25" s="24" t="s">
        <v>48</v>
      </c>
      <c r="J25" s="24">
        <v>12000</v>
      </c>
      <c r="K25" s="24">
        <v>20136000</v>
      </c>
      <c r="L25" s="28" t="s">
        <v>87</v>
      </c>
      <c r="M25" s="29" t="s">
        <v>50</v>
      </c>
      <c r="N25" s="30"/>
      <c r="O25" s="29" t="s">
        <v>50</v>
      </c>
      <c r="P25" s="29" t="s">
        <v>50</v>
      </c>
      <c r="Q25" s="24"/>
      <c r="R25" s="24" t="s">
        <v>2539</v>
      </c>
      <c r="S25" s="24">
        <v>10</v>
      </c>
      <c r="T25" s="24">
        <v>15</v>
      </c>
      <c r="U25" s="24">
        <v>0</v>
      </c>
      <c r="V25" s="31">
        <f t="shared" si="2"/>
        <v>57.744636471990468</v>
      </c>
      <c r="W25" s="32">
        <f t="shared" si="0"/>
        <v>82.744636471990475</v>
      </c>
      <c r="X25" s="30" t="s">
        <v>2540</v>
      </c>
      <c r="Y25" s="24">
        <v>4</v>
      </c>
      <c r="Z25" s="24"/>
    </row>
    <row r="26" spans="1:26" ht="15.75" hidden="1" customHeight="1">
      <c r="A26" s="13" t="s">
        <v>42</v>
      </c>
      <c r="B26" s="24" t="s">
        <v>81</v>
      </c>
      <c r="C26" s="24" t="s">
        <v>44</v>
      </c>
      <c r="D26" s="25">
        <v>1733.34</v>
      </c>
      <c r="E26" s="26"/>
      <c r="F26" s="26"/>
      <c r="G26" s="26"/>
      <c r="H26" s="27" t="s">
        <v>68</v>
      </c>
      <c r="I26" s="24" t="s">
        <v>56</v>
      </c>
      <c r="J26" s="24">
        <v>12000</v>
      </c>
      <c r="K26" s="24">
        <v>20800080</v>
      </c>
      <c r="L26" s="28" t="s">
        <v>88</v>
      </c>
      <c r="M26" s="29" t="s">
        <v>50</v>
      </c>
      <c r="N26" s="30"/>
      <c r="O26" s="29" t="s">
        <v>50</v>
      </c>
      <c r="P26" s="29" t="s">
        <v>50</v>
      </c>
      <c r="Q26" s="24"/>
      <c r="R26" s="24" t="s">
        <v>2539</v>
      </c>
      <c r="S26" s="24">
        <v>10</v>
      </c>
      <c r="T26" s="24">
        <v>15</v>
      </c>
      <c r="U26" s="24">
        <v>0</v>
      </c>
      <c r="V26" s="31">
        <f t="shared" si="2"/>
        <v>55.901034996019249</v>
      </c>
      <c r="W26" s="32">
        <f t="shared" si="0"/>
        <v>80.901034996019249</v>
      </c>
      <c r="X26" s="30" t="s">
        <v>2540</v>
      </c>
      <c r="Y26" s="24">
        <v>5</v>
      </c>
      <c r="Z26" s="24"/>
    </row>
    <row r="27" spans="1:26" ht="15.75" hidden="1" customHeight="1">
      <c r="A27" s="13" t="s">
        <v>42</v>
      </c>
      <c r="B27" s="24" t="s">
        <v>81</v>
      </c>
      <c r="C27" s="24" t="s">
        <v>44</v>
      </c>
      <c r="D27" s="25">
        <v>1918.86</v>
      </c>
      <c r="E27" s="26"/>
      <c r="F27" s="26"/>
      <c r="G27" s="26"/>
      <c r="H27" s="27" t="s">
        <v>63</v>
      </c>
      <c r="I27" s="24" t="s">
        <v>48</v>
      </c>
      <c r="J27" s="24">
        <v>12000</v>
      </c>
      <c r="K27" s="24">
        <v>23026320</v>
      </c>
      <c r="L27" s="28" t="s">
        <v>89</v>
      </c>
      <c r="M27" s="29" t="s">
        <v>50</v>
      </c>
      <c r="N27" s="30"/>
      <c r="O27" s="29" t="s">
        <v>50</v>
      </c>
      <c r="P27" s="29" t="s">
        <v>50</v>
      </c>
      <c r="Q27" s="24"/>
      <c r="R27" s="24" t="s">
        <v>2539</v>
      </c>
      <c r="S27" s="24">
        <v>10</v>
      </c>
      <c r="T27" s="24">
        <v>15</v>
      </c>
      <c r="U27" s="24">
        <v>2</v>
      </c>
      <c r="V27" s="31">
        <f>+V22*D22/D27</f>
        <v>50.496388480660393</v>
      </c>
      <c r="W27" s="32">
        <f t="shared" si="0"/>
        <v>77.496388480660386</v>
      </c>
      <c r="X27" s="30" t="s">
        <v>2540</v>
      </c>
      <c r="Y27" s="24">
        <v>6</v>
      </c>
      <c r="Z27" s="24"/>
    </row>
    <row r="28" spans="1:26" ht="15.75" hidden="1" customHeight="1">
      <c r="A28" s="13" t="s">
        <v>42</v>
      </c>
      <c r="B28" s="24" t="s">
        <v>90</v>
      </c>
      <c r="C28" s="24" t="s">
        <v>44</v>
      </c>
      <c r="D28" s="25">
        <v>48787</v>
      </c>
      <c r="E28" s="26"/>
      <c r="F28" s="26">
        <v>166888.91</v>
      </c>
      <c r="G28" s="18" t="s">
        <v>91</v>
      </c>
      <c r="H28" s="27" t="s">
        <v>92</v>
      </c>
      <c r="I28" s="24" t="s">
        <v>93</v>
      </c>
      <c r="J28" s="24">
        <v>13200</v>
      </c>
      <c r="K28" s="24">
        <v>643988400</v>
      </c>
      <c r="L28" s="28" t="s">
        <v>94</v>
      </c>
      <c r="M28" s="29" t="s">
        <v>50</v>
      </c>
      <c r="N28" s="30"/>
      <c r="O28" s="29" t="s">
        <v>50</v>
      </c>
      <c r="P28" s="29" t="s">
        <v>50</v>
      </c>
      <c r="Q28" s="24" t="s">
        <v>2539</v>
      </c>
      <c r="R28" s="24"/>
      <c r="S28" s="24">
        <v>10</v>
      </c>
      <c r="T28" s="24">
        <v>15</v>
      </c>
      <c r="U28" s="24">
        <v>0</v>
      </c>
      <c r="V28" s="35">
        <v>65</v>
      </c>
      <c r="W28" s="24">
        <f t="shared" ref="W28:W37" si="3">SUBTOTAL(9,S28:V28)</f>
        <v>0</v>
      </c>
      <c r="X28" s="30" t="s">
        <v>2540</v>
      </c>
      <c r="Y28" s="24"/>
      <c r="Z28" s="24"/>
    </row>
    <row r="29" spans="1:26" ht="15.75" hidden="1" customHeight="1">
      <c r="A29" s="13" t="s">
        <v>42</v>
      </c>
      <c r="B29" s="24" t="s">
        <v>90</v>
      </c>
      <c r="C29" s="24" t="s">
        <v>44</v>
      </c>
      <c r="D29" s="25">
        <v>50000</v>
      </c>
      <c r="E29" s="26"/>
      <c r="F29" s="26"/>
      <c r="G29" s="26"/>
      <c r="H29" s="27" t="s">
        <v>95</v>
      </c>
      <c r="I29" s="24" t="s">
        <v>96</v>
      </c>
      <c r="J29" s="24">
        <v>13200</v>
      </c>
      <c r="K29" s="24">
        <v>660000000</v>
      </c>
      <c r="L29" s="28" t="s">
        <v>97</v>
      </c>
      <c r="M29" s="29" t="s">
        <v>50</v>
      </c>
      <c r="N29" s="30"/>
      <c r="O29" s="29" t="s">
        <v>50</v>
      </c>
      <c r="P29" s="29" t="s">
        <v>50</v>
      </c>
      <c r="Q29" s="24" t="s">
        <v>2539</v>
      </c>
      <c r="R29" s="24"/>
      <c r="S29" s="24">
        <v>10</v>
      </c>
      <c r="T29" s="24">
        <v>15</v>
      </c>
      <c r="U29" s="24">
        <v>1</v>
      </c>
      <c r="V29" s="31">
        <f t="shared" ref="V29:V37" si="4">+V28*D28/D29</f>
        <v>63.423099999999998</v>
      </c>
      <c r="W29" s="32">
        <f t="shared" si="3"/>
        <v>0</v>
      </c>
      <c r="X29" s="30" t="s">
        <v>2540</v>
      </c>
      <c r="Y29" s="24"/>
      <c r="Z29" s="24"/>
    </row>
    <row r="30" spans="1:26" ht="15.75" hidden="1" customHeight="1">
      <c r="A30" s="13" t="s">
        <v>42</v>
      </c>
      <c r="B30" s="24" t="s">
        <v>90</v>
      </c>
      <c r="C30" s="24" t="s">
        <v>44</v>
      </c>
      <c r="D30" s="25">
        <v>52980</v>
      </c>
      <c r="E30" s="26"/>
      <c r="F30" s="26"/>
      <c r="G30" s="26"/>
      <c r="H30" s="27" t="s">
        <v>68</v>
      </c>
      <c r="I30" s="24" t="s">
        <v>98</v>
      </c>
      <c r="J30" s="24">
        <v>13200</v>
      </c>
      <c r="K30" s="24">
        <v>699336000</v>
      </c>
      <c r="L30" s="28" t="s">
        <v>99</v>
      </c>
      <c r="M30" s="29" t="s">
        <v>50</v>
      </c>
      <c r="N30" s="30"/>
      <c r="O30" s="29" t="s">
        <v>50</v>
      </c>
      <c r="P30" s="29" t="s">
        <v>50</v>
      </c>
      <c r="Q30" s="24" t="s">
        <v>2539</v>
      </c>
      <c r="R30" s="24"/>
      <c r="S30" s="24">
        <v>10</v>
      </c>
      <c r="T30" s="24">
        <v>15</v>
      </c>
      <c r="U30" s="24">
        <v>0</v>
      </c>
      <c r="V30" s="31">
        <f t="shared" si="4"/>
        <v>59.855700264250657</v>
      </c>
      <c r="W30" s="32">
        <f t="shared" si="3"/>
        <v>0</v>
      </c>
      <c r="X30" s="30" t="s">
        <v>2540</v>
      </c>
      <c r="Y30" s="24"/>
      <c r="Z30" s="24"/>
    </row>
    <row r="31" spans="1:26" ht="15.75" hidden="1" customHeight="1">
      <c r="A31" s="13" t="s">
        <v>42</v>
      </c>
      <c r="B31" s="24" t="s">
        <v>90</v>
      </c>
      <c r="C31" s="24" t="s">
        <v>44</v>
      </c>
      <c r="D31" s="25">
        <v>54699.32</v>
      </c>
      <c r="E31" s="26"/>
      <c r="F31" s="26"/>
      <c r="G31" s="26"/>
      <c r="H31" s="27" t="s">
        <v>52</v>
      </c>
      <c r="I31" s="24" t="s">
        <v>100</v>
      </c>
      <c r="J31" s="24">
        <v>13200</v>
      </c>
      <c r="K31" s="24">
        <v>722031024</v>
      </c>
      <c r="L31" s="28" t="s">
        <v>101</v>
      </c>
      <c r="M31" s="29" t="s">
        <v>50</v>
      </c>
      <c r="N31" s="30"/>
      <c r="O31" s="29" t="s">
        <v>50</v>
      </c>
      <c r="P31" s="29" t="s">
        <v>50</v>
      </c>
      <c r="Q31" s="24" t="s">
        <v>2539</v>
      </c>
      <c r="R31" s="24"/>
      <c r="S31" s="24">
        <v>10</v>
      </c>
      <c r="T31" s="24">
        <v>15</v>
      </c>
      <c r="U31" s="24">
        <v>2</v>
      </c>
      <c r="V31" s="31">
        <f t="shared" si="4"/>
        <v>57.974303885313383</v>
      </c>
      <c r="W31" s="32">
        <f t="shared" si="3"/>
        <v>0</v>
      </c>
      <c r="X31" s="30" t="s">
        <v>2540</v>
      </c>
      <c r="Y31" s="24"/>
      <c r="Z31" s="24"/>
    </row>
    <row r="32" spans="1:26" ht="15.75" hidden="1" customHeight="1">
      <c r="A32" s="13" t="s">
        <v>42</v>
      </c>
      <c r="B32" s="24" t="s">
        <v>90</v>
      </c>
      <c r="C32" s="24" t="s">
        <v>44</v>
      </c>
      <c r="D32" s="25">
        <v>56417.83</v>
      </c>
      <c r="E32" s="26"/>
      <c r="F32" s="26"/>
      <c r="G32" s="26"/>
      <c r="H32" s="27" t="s">
        <v>63</v>
      </c>
      <c r="I32" s="24" t="s">
        <v>102</v>
      </c>
      <c r="J32" s="24">
        <v>13200</v>
      </c>
      <c r="K32" s="24">
        <v>744715356</v>
      </c>
      <c r="L32" s="28" t="s">
        <v>103</v>
      </c>
      <c r="M32" s="29" t="s">
        <v>50</v>
      </c>
      <c r="N32" s="30"/>
      <c r="O32" s="29" t="s">
        <v>50</v>
      </c>
      <c r="P32" s="29" t="s">
        <v>50</v>
      </c>
      <c r="Q32" s="24" t="s">
        <v>2539</v>
      </c>
      <c r="R32" s="24"/>
      <c r="S32" s="24">
        <v>10</v>
      </c>
      <c r="T32" s="24">
        <v>15</v>
      </c>
      <c r="U32" s="24">
        <v>2</v>
      </c>
      <c r="V32" s="31">
        <f t="shared" si="4"/>
        <v>56.20838305904357</v>
      </c>
      <c r="W32" s="32">
        <f t="shared" si="3"/>
        <v>0</v>
      </c>
      <c r="X32" s="30" t="s">
        <v>2540</v>
      </c>
      <c r="Y32" s="24"/>
      <c r="Z32" s="24"/>
    </row>
    <row r="33" spans="1:26" ht="15.75" hidden="1" customHeight="1">
      <c r="A33" s="13" t="s">
        <v>42</v>
      </c>
      <c r="B33" s="24" t="s">
        <v>90</v>
      </c>
      <c r="C33" s="24" t="s">
        <v>51</v>
      </c>
      <c r="D33" s="25">
        <v>59925.61</v>
      </c>
      <c r="E33" s="26"/>
      <c r="F33" s="26"/>
      <c r="G33" s="26"/>
      <c r="H33" s="27" t="s">
        <v>63</v>
      </c>
      <c r="I33" s="24" t="s">
        <v>98</v>
      </c>
      <c r="J33" s="24">
        <v>13200</v>
      </c>
      <c r="K33" s="24">
        <v>791018052</v>
      </c>
      <c r="L33" s="28" t="s">
        <v>104</v>
      </c>
      <c r="M33" s="29" t="s">
        <v>50</v>
      </c>
      <c r="N33" s="30"/>
      <c r="O33" s="29" t="s">
        <v>50</v>
      </c>
      <c r="P33" s="29" t="s">
        <v>50</v>
      </c>
      <c r="Q33" s="24" t="s">
        <v>2539</v>
      </c>
      <c r="R33" s="24"/>
      <c r="S33" s="24">
        <v>10</v>
      </c>
      <c r="T33" s="24">
        <v>15</v>
      </c>
      <c r="U33" s="24">
        <v>2</v>
      </c>
      <c r="V33" s="31">
        <f t="shared" si="4"/>
        <v>52.91819307304506</v>
      </c>
      <c r="W33" s="32">
        <f t="shared" si="3"/>
        <v>0</v>
      </c>
      <c r="X33" s="30" t="s">
        <v>2540</v>
      </c>
      <c r="Y33" s="24"/>
      <c r="Z33" s="24"/>
    </row>
    <row r="34" spans="1:26" ht="15.75" hidden="1" customHeight="1">
      <c r="A34" s="13" t="s">
        <v>42</v>
      </c>
      <c r="B34" s="24" t="s">
        <v>90</v>
      </c>
      <c r="C34" s="24" t="s">
        <v>51</v>
      </c>
      <c r="D34" s="25">
        <v>60518</v>
      </c>
      <c r="E34" s="26"/>
      <c r="F34" s="26"/>
      <c r="G34" s="26"/>
      <c r="H34" s="27" t="s">
        <v>95</v>
      </c>
      <c r="I34" s="24" t="s">
        <v>105</v>
      </c>
      <c r="J34" s="24">
        <v>13200</v>
      </c>
      <c r="K34" s="24">
        <v>798837600</v>
      </c>
      <c r="L34" s="28" t="s">
        <v>106</v>
      </c>
      <c r="M34" s="29" t="s">
        <v>50</v>
      </c>
      <c r="N34" s="30"/>
      <c r="O34" s="29" t="s">
        <v>50</v>
      </c>
      <c r="P34" s="29" t="s">
        <v>50</v>
      </c>
      <c r="Q34" s="24" t="s">
        <v>2539</v>
      </c>
      <c r="R34" s="24"/>
      <c r="S34" s="24">
        <v>10</v>
      </c>
      <c r="T34" s="24">
        <v>15</v>
      </c>
      <c r="U34" s="24">
        <v>1</v>
      </c>
      <c r="V34" s="31">
        <f t="shared" si="4"/>
        <v>52.400194983310747</v>
      </c>
      <c r="W34" s="32">
        <f t="shared" si="3"/>
        <v>0</v>
      </c>
      <c r="X34" s="30" t="s">
        <v>2540</v>
      </c>
      <c r="Y34" s="24"/>
      <c r="Z34" s="24"/>
    </row>
    <row r="35" spans="1:26" ht="15.75" hidden="1" customHeight="1">
      <c r="A35" s="13" t="s">
        <v>42</v>
      </c>
      <c r="B35" s="24" t="s">
        <v>90</v>
      </c>
      <c r="C35" s="24" t="s">
        <v>44</v>
      </c>
      <c r="D35" s="25">
        <v>71640</v>
      </c>
      <c r="E35" s="26"/>
      <c r="F35" s="26"/>
      <c r="G35" s="26"/>
      <c r="H35" s="27" t="s">
        <v>71</v>
      </c>
      <c r="I35" s="24" t="s">
        <v>98</v>
      </c>
      <c r="J35" s="24">
        <v>13200</v>
      </c>
      <c r="K35" s="24">
        <v>945648000</v>
      </c>
      <c r="L35" s="28" t="s">
        <v>107</v>
      </c>
      <c r="M35" s="29" t="s">
        <v>50</v>
      </c>
      <c r="N35" s="30"/>
      <c r="O35" s="29" t="s">
        <v>50</v>
      </c>
      <c r="P35" s="29" t="s">
        <v>50</v>
      </c>
      <c r="Q35" s="24" t="s">
        <v>2539</v>
      </c>
      <c r="R35" s="24"/>
      <c r="S35" s="24">
        <v>10</v>
      </c>
      <c r="T35" s="24">
        <v>15</v>
      </c>
      <c r="U35" s="24">
        <v>1</v>
      </c>
      <c r="V35" s="31">
        <f t="shared" si="4"/>
        <v>44.265145170295924</v>
      </c>
      <c r="W35" s="32">
        <f t="shared" si="3"/>
        <v>0</v>
      </c>
      <c r="X35" s="30" t="s">
        <v>2113</v>
      </c>
      <c r="Y35" s="24"/>
      <c r="Z35" s="24"/>
    </row>
    <row r="36" spans="1:26" ht="15.75" hidden="1" customHeight="1">
      <c r="A36" s="13" t="s">
        <v>42</v>
      </c>
      <c r="B36" s="24" t="s">
        <v>90</v>
      </c>
      <c r="C36" s="24" t="s">
        <v>44</v>
      </c>
      <c r="D36" s="25">
        <v>72030</v>
      </c>
      <c r="E36" s="26"/>
      <c r="F36" s="26"/>
      <c r="G36" s="26"/>
      <c r="H36" s="27" t="s">
        <v>47</v>
      </c>
      <c r="I36" s="24" t="s">
        <v>108</v>
      </c>
      <c r="J36" s="24">
        <v>13200</v>
      </c>
      <c r="K36" s="24">
        <v>950796000</v>
      </c>
      <c r="L36" s="28" t="s">
        <v>109</v>
      </c>
      <c r="M36" s="29" t="s">
        <v>50</v>
      </c>
      <c r="N36" s="30"/>
      <c r="O36" s="29" t="s">
        <v>50</v>
      </c>
      <c r="P36" s="29" t="s">
        <v>50</v>
      </c>
      <c r="Q36" s="24" t="s">
        <v>2539</v>
      </c>
      <c r="R36" s="24"/>
      <c r="S36" s="24">
        <v>10</v>
      </c>
      <c r="T36" s="24">
        <v>15</v>
      </c>
      <c r="U36" s="24">
        <v>0</v>
      </c>
      <c r="V36" s="31">
        <f t="shared" si="4"/>
        <v>44.025475496320979</v>
      </c>
      <c r="W36" s="32">
        <f t="shared" si="3"/>
        <v>0</v>
      </c>
      <c r="X36" s="30" t="s">
        <v>2113</v>
      </c>
      <c r="Y36" s="24"/>
      <c r="Z36" s="24"/>
    </row>
    <row r="37" spans="1:26" ht="15.75" hidden="1" customHeight="1">
      <c r="A37" s="13" t="s">
        <v>42</v>
      </c>
      <c r="B37" s="24" t="s">
        <v>90</v>
      </c>
      <c r="C37" s="24" t="s">
        <v>44</v>
      </c>
      <c r="D37" s="25">
        <v>75962.259999999995</v>
      </c>
      <c r="E37" s="26"/>
      <c r="F37" s="26"/>
      <c r="G37" s="26"/>
      <c r="H37" s="27" t="s">
        <v>110</v>
      </c>
      <c r="I37" s="24" t="s">
        <v>108</v>
      </c>
      <c r="J37" s="24">
        <v>13200</v>
      </c>
      <c r="K37" s="24">
        <v>1002701832</v>
      </c>
      <c r="L37" s="28" t="s">
        <v>111</v>
      </c>
      <c r="M37" s="29" t="s">
        <v>50</v>
      </c>
      <c r="N37" s="30"/>
      <c r="O37" s="29" t="s">
        <v>50</v>
      </c>
      <c r="P37" s="29" t="s">
        <v>50</v>
      </c>
      <c r="Q37" s="24" t="s">
        <v>2543</v>
      </c>
      <c r="R37" s="24"/>
      <c r="S37" s="24">
        <v>10</v>
      </c>
      <c r="T37" s="24">
        <v>0</v>
      </c>
      <c r="U37" s="24">
        <v>0</v>
      </c>
      <c r="V37" s="31">
        <f t="shared" si="4"/>
        <v>41.746454094441113</v>
      </c>
      <c r="W37" s="32">
        <f t="shared" si="3"/>
        <v>0</v>
      </c>
      <c r="X37" s="30" t="s">
        <v>427</v>
      </c>
      <c r="Y37" s="24"/>
      <c r="Z37" s="24" t="s">
        <v>80</v>
      </c>
    </row>
    <row r="38" spans="1:26" ht="15.75" hidden="1" customHeight="1">
      <c r="A38" s="13" t="s">
        <v>42</v>
      </c>
      <c r="B38" s="24" t="s">
        <v>112</v>
      </c>
      <c r="C38" s="24" t="s">
        <v>44</v>
      </c>
      <c r="D38" s="25">
        <v>1508</v>
      </c>
      <c r="E38" s="26" t="s">
        <v>113</v>
      </c>
      <c r="F38" s="33" t="s">
        <v>113</v>
      </c>
      <c r="G38" s="18" t="s">
        <v>114</v>
      </c>
      <c r="H38" s="27" t="s">
        <v>47</v>
      </c>
      <c r="I38" s="24" t="s">
        <v>48</v>
      </c>
      <c r="J38" s="24">
        <v>21600</v>
      </c>
      <c r="K38" s="24">
        <v>32572800</v>
      </c>
      <c r="L38" s="28" t="s">
        <v>49</v>
      </c>
      <c r="M38" s="29" t="s">
        <v>50</v>
      </c>
      <c r="N38" s="30"/>
      <c r="O38" s="29" t="s">
        <v>50</v>
      </c>
      <c r="P38" s="29" t="s">
        <v>50</v>
      </c>
      <c r="Q38" s="24" t="s">
        <v>2539</v>
      </c>
      <c r="R38" s="24"/>
      <c r="S38" s="24">
        <v>10</v>
      </c>
      <c r="T38" s="24">
        <v>15</v>
      </c>
      <c r="U38" s="24">
        <v>0</v>
      </c>
      <c r="V38" s="35">
        <v>65</v>
      </c>
      <c r="W38" s="24">
        <f t="shared" ref="W38:W292" si="5">SUM(S38:V38)</f>
        <v>90</v>
      </c>
      <c r="X38" s="30" t="s">
        <v>2540</v>
      </c>
      <c r="Y38" s="24"/>
      <c r="Z38" s="24"/>
    </row>
    <row r="39" spans="1:26" ht="15.75" hidden="1" customHeight="1">
      <c r="A39" s="13" t="s">
        <v>42</v>
      </c>
      <c r="B39" s="24" t="s">
        <v>112</v>
      </c>
      <c r="C39" s="24" t="s">
        <v>44</v>
      </c>
      <c r="D39" s="25">
        <v>1514.27</v>
      </c>
      <c r="E39" s="26" t="s">
        <v>113</v>
      </c>
      <c r="F39" s="33" t="s">
        <v>113</v>
      </c>
      <c r="G39" s="18" t="s">
        <v>115</v>
      </c>
      <c r="H39" s="27" t="s">
        <v>52</v>
      </c>
      <c r="I39" s="24" t="s">
        <v>116</v>
      </c>
      <c r="J39" s="24">
        <v>21600</v>
      </c>
      <c r="K39" s="24">
        <v>32708232</v>
      </c>
      <c r="L39" s="28" t="s">
        <v>117</v>
      </c>
      <c r="M39" s="29" t="s">
        <v>50</v>
      </c>
      <c r="N39" s="30"/>
      <c r="O39" s="29" t="s">
        <v>50</v>
      </c>
      <c r="P39" s="29" t="s">
        <v>50</v>
      </c>
      <c r="Q39" s="24" t="s">
        <v>2539</v>
      </c>
      <c r="R39" s="24"/>
      <c r="S39" s="24">
        <v>10</v>
      </c>
      <c r="T39" s="24">
        <v>15</v>
      </c>
      <c r="U39" s="24">
        <v>2</v>
      </c>
      <c r="V39" s="31">
        <f t="shared" ref="V39:V48" si="6">+V38*D38/D39</f>
        <v>64.730860414589202</v>
      </c>
      <c r="W39" s="32">
        <f t="shared" si="5"/>
        <v>91.730860414589202</v>
      </c>
      <c r="X39" s="30" t="s">
        <v>2540</v>
      </c>
      <c r="Y39" s="24"/>
      <c r="Z39" s="24"/>
    </row>
    <row r="40" spans="1:26" ht="15.75" hidden="1" customHeight="1">
      <c r="A40" s="13" t="s">
        <v>42</v>
      </c>
      <c r="B40" s="24" t="s">
        <v>112</v>
      </c>
      <c r="C40" s="24" t="s">
        <v>44</v>
      </c>
      <c r="D40" s="25">
        <v>1625.9</v>
      </c>
      <c r="E40" s="26"/>
      <c r="F40" s="26"/>
      <c r="G40" s="26"/>
      <c r="H40" s="27" t="s">
        <v>61</v>
      </c>
      <c r="I40" s="24" t="s">
        <v>56</v>
      </c>
      <c r="J40" s="24">
        <v>21600</v>
      </c>
      <c r="K40" s="24">
        <v>35119440</v>
      </c>
      <c r="L40" s="28" t="s">
        <v>118</v>
      </c>
      <c r="M40" s="29" t="s">
        <v>50</v>
      </c>
      <c r="N40" s="30"/>
      <c r="O40" s="29" t="s">
        <v>50</v>
      </c>
      <c r="P40" s="29" t="s">
        <v>50</v>
      </c>
      <c r="Q40" s="24" t="s">
        <v>2539</v>
      </c>
      <c r="R40" s="24"/>
      <c r="S40" s="24">
        <v>10</v>
      </c>
      <c r="T40" s="24">
        <v>15</v>
      </c>
      <c r="U40" s="24">
        <v>0</v>
      </c>
      <c r="V40" s="31">
        <f t="shared" si="6"/>
        <v>60.286610492650212</v>
      </c>
      <c r="W40" s="32">
        <f t="shared" si="5"/>
        <v>85.286610492650212</v>
      </c>
      <c r="X40" s="30" t="s">
        <v>2540</v>
      </c>
      <c r="Y40" s="24"/>
      <c r="Z40" s="24"/>
    </row>
    <row r="41" spans="1:26" ht="15.75" hidden="1" customHeight="1">
      <c r="A41" s="13" t="s">
        <v>42</v>
      </c>
      <c r="B41" s="24" t="s">
        <v>112</v>
      </c>
      <c r="C41" s="24" t="s">
        <v>44</v>
      </c>
      <c r="D41" s="25">
        <v>1674</v>
      </c>
      <c r="E41" s="26"/>
      <c r="F41" s="26"/>
      <c r="G41" s="26"/>
      <c r="H41" s="27" t="s">
        <v>55</v>
      </c>
      <c r="I41" s="24" t="s">
        <v>56</v>
      </c>
      <c r="J41" s="24">
        <v>21600</v>
      </c>
      <c r="K41" s="24">
        <v>36158400</v>
      </c>
      <c r="L41" s="28" t="s">
        <v>119</v>
      </c>
      <c r="M41" s="29" t="s">
        <v>50</v>
      </c>
      <c r="N41" s="30"/>
      <c r="O41" s="29" t="s">
        <v>50</v>
      </c>
      <c r="P41" s="29" t="s">
        <v>50</v>
      </c>
      <c r="Q41" s="24" t="s">
        <v>2539</v>
      </c>
      <c r="R41" s="24"/>
      <c r="S41" s="24">
        <v>10</v>
      </c>
      <c r="T41" s="24">
        <v>15</v>
      </c>
      <c r="U41" s="24">
        <v>0</v>
      </c>
      <c r="V41" s="31">
        <f t="shared" si="6"/>
        <v>58.554360812425323</v>
      </c>
      <c r="W41" s="32">
        <f t="shared" si="5"/>
        <v>83.55436081242533</v>
      </c>
      <c r="X41" s="30" t="s">
        <v>2540</v>
      </c>
      <c r="Y41" s="24"/>
      <c r="Z41" s="24"/>
    </row>
    <row r="42" spans="1:26" ht="15.75" hidden="1" customHeight="1">
      <c r="A42" s="13" t="s">
        <v>42</v>
      </c>
      <c r="B42" s="24" t="s">
        <v>112</v>
      </c>
      <c r="C42" s="24" t="s">
        <v>44</v>
      </c>
      <c r="D42" s="25">
        <v>1674.76</v>
      </c>
      <c r="E42" s="26"/>
      <c r="F42" s="26"/>
      <c r="G42" s="26"/>
      <c r="H42" s="27" t="s">
        <v>71</v>
      </c>
      <c r="I42" s="24" t="s">
        <v>66</v>
      </c>
      <c r="J42" s="24">
        <v>21600</v>
      </c>
      <c r="K42" s="24">
        <v>36174816</v>
      </c>
      <c r="L42" s="28" t="s">
        <v>120</v>
      </c>
      <c r="M42" s="29" t="s">
        <v>50</v>
      </c>
      <c r="N42" s="30"/>
      <c r="O42" s="29" t="s">
        <v>50</v>
      </c>
      <c r="P42" s="29" t="s">
        <v>50</v>
      </c>
      <c r="Q42" s="24" t="s">
        <v>2539</v>
      </c>
      <c r="R42" s="24"/>
      <c r="S42" s="24">
        <v>10</v>
      </c>
      <c r="T42" s="24">
        <v>15</v>
      </c>
      <c r="U42" s="24">
        <v>1</v>
      </c>
      <c r="V42" s="31">
        <f t="shared" si="6"/>
        <v>58.527789056342392</v>
      </c>
      <c r="W42" s="32">
        <f t="shared" si="5"/>
        <v>84.527789056342385</v>
      </c>
      <c r="X42" s="30" t="s">
        <v>2540</v>
      </c>
      <c r="Y42" s="24"/>
      <c r="Z42" s="24"/>
    </row>
    <row r="43" spans="1:26" ht="15.75" hidden="1" customHeight="1">
      <c r="A43" s="13" t="s">
        <v>42</v>
      </c>
      <c r="B43" s="24" t="s">
        <v>112</v>
      </c>
      <c r="C43" s="24" t="s">
        <v>44</v>
      </c>
      <c r="D43" s="25">
        <v>1727.8</v>
      </c>
      <c r="E43" s="26"/>
      <c r="F43" s="26"/>
      <c r="G43" s="26"/>
      <c r="H43" s="27" t="s">
        <v>58</v>
      </c>
      <c r="I43" s="24" t="s">
        <v>59</v>
      </c>
      <c r="J43" s="24">
        <v>21600</v>
      </c>
      <c r="K43" s="24">
        <v>37320480</v>
      </c>
      <c r="L43" s="28" t="s">
        <v>121</v>
      </c>
      <c r="M43" s="29" t="s">
        <v>50</v>
      </c>
      <c r="N43" s="30"/>
      <c r="O43" s="29" t="s">
        <v>50</v>
      </c>
      <c r="P43" s="29" t="s">
        <v>50</v>
      </c>
      <c r="Q43" s="24" t="s">
        <v>2539</v>
      </c>
      <c r="R43" s="24"/>
      <c r="S43" s="24">
        <v>10</v>
      </c>
      <c r="T43" s="24">
        <v>15</v>
      </c>
      <c r="U43" s="24">
        <v>1</v>
      </c>
      <c r="V43" s="31">
        <f t="shared" si="6"/>
        <v>56.731103136937136</v>
      </c>
      <c r="W43" s="32">
        <f t="shared" si="5"/>
        <v>82.731103136937136</v>
      </c>
      <c r="X43" s="30" t="s">
        <v>2540</v>
      </c>
      <c r="Y43" s="24"/>
      <c r="Z43" s="24"/>
    </row>
    <row r="44" spans="1:26" ht="15.75" hidden="1" customHeight="1">
      <c r="A44" s="13" t="s">
        <v>42</v>
      </c>
      <c r="B44" s="24" t="s">
        <v>112</v>
      </c>
      <c r="C44" s="24" t="s">
        <v>44</v>
      </c>
      <c r="D44" s="25">
        <v>1733.34</v>
      </c>
      <c r="E44" s="26"/>
      <c r="F44" s="26"/>
      <c r="G44" s="26"/>
      <c r="H44" s="27" t="s">
        <v>68</v>
      </c>
      <c r="I44" s="24" t="s">
        <v>48</v>
      </c>
      <c r="J44" s="24">
        <v>21600</v>
      </c>
      <c r="K44" s="24">
        <v>37440144</v>
      </c>
      <c r="L44" s="28" t="s">
        <v>122</v>
      </c>
      <c r="M44" s="29" t="s">
        <v>50</v>
      </c>
      <c r="N44" s="30"/>
      <c r="O44" s="29" t="s">
        <v>50</v>
      </c>
      <c r="P44" s="29" t="s">
        <v>50</v>
      </c>
      <c r="Q44" s="24" t="s">
        <v>2539</v>
      </c>
      <c r="R44" s="24"/>
      <c r="S44" s="24">
        <v>10</v>
      </c>
      <c r="T44" s="24">
        <v>15</v>
      </c>
      <c r="U44" s="24">
        <v>0</v>
      </c>
      <c r="V44" s="31">
        <f t="shared" si="6"/>
        <v>56.549782500836528</v>
      </c>
      <c r="W44" s="32">
        <f t="shared" si="5"/>
        <v>81.549782500836528</v>
      </c>
      <c r="X44" s="30" t="s">
        <v>2540</v>
      </c>
      <c r="Y44" s="24"/>
      <c r="Z44" s="24"/>
    </row>
    <row r="45" spans="1:26" ht="15.75" hidden="1" customHeight="1">
      <c r="A45" s="13" t="s">
        <v>42</v>
      </c>
      <c r="B45" s="24" t="s">
        <v>112</v>
      </c>
      <c r="C45" s="24" t="s">
        <v>44</v>
      </c>
      <c r="D45" s="25">
        <v>1787.75</v>
      </c>
      <c r="E45" s="26"/>
      <c r="F45" s="26"/>
      <c r="G45" s="26"/>
      <c r="H45" s="27" t="s">
        <v>63</v>
      </c>
      <c r="I45" s="24" t="s">
        <v>66</v>
      </c>
      <c r="J45" s="24">
        <v>21600</v>
      </c>
      <c r="K45" s="24">
        <v>38615400</v>
      </c>
      <c r="L45" s="28" t="s">
        <v>123</v>
      </c>
      <c r="M45" s="29" t="s">
        <v>50</v>
      </c>
      <c r="N45" s="30"/>
      <c r="O45" s="29" t="s">
        <v>50</v>
      </c>
      <c r="P45" s="29" t="s">
        <v>50</v>
      </c>
      <c r="Q45" s="24" t="s">
        <v>2539</v>
      </c>
      <c r="R45" s="24"/>
      <c r="S45" s="24">
        <v>10</v>
      </c>
      <c r="T45" s="24">
        <v>15</v>
      </c>
      <c r="U45" s="24">
        <v>2</v>
      </c>
      <c r="V45" s="31">
        <f t="shared" si="6"/>
        <v>54.828695287372391</v>
      </c>
      <c r="W45" s="32">
        <f t="shared" si="5"/>
        <v>81.828695287372398</v>
      </c>
      <c r="X45" s="30" t="s">
        <v>2540</v>
      </c>
      <c r="Y45" s="24"/>
      <c r="Z45" s="24"/>
    </row>
    <row r="46" spans="1:26" ht="15.75" hidden="1" customHeight="1">
      <c r="A46" s="13" t="s">
        <v>42</v>
      </c>
      <c r="B46" s="24" t="s">
        <v>112</v>
      </c>
      <c r="C46" s="24" t="s">
        <v>51</v>
      </c>
      <c r="D46" s="25">
        <v>1838.78</v>
      </c>
      <c r="E46" s="26"/>
      <c r="F46" s="26"/>
      <c r="G46" s="26"/>
      <c r="H46" s="27" t="s">
        <v>63</v>
      </c>
      <c r="I46" s="24" t="s">
        <v>48</v>
      </c>
      <c r="J46" s="24">
        <v>21600</v>
      </c>
      <c r="K46" s="24">
        <v>39717648</v>
      </c>
      <c r="L46" s="28" t="s">
        <v>124</v>
      </c>
      <c r="M46" s="29" t="s">
        <v>50</v>
      </c>
      <c r="N46" s="30"/>
      <c r="O46" s="29" t="s">
        <v>50</v>
      </c>
      <c r="P46" s="29" t="s">
        <v>50</v>
      </c>
      <c r="Q46" s="24" t="s">
        <v>2539</v>
      </c>
      <c r="R46" s="24"/>
      <c r="S46" s="24">
        <v>10</v>
      </c>
      <c r="T46" s="24">
        <v>15</v>
      </c>
      <c r="U46" s="24">
        <v>2</v>
      </c>
      <c r="V46" s="31">
        <f t="shared" si="6"/>
        <v>53.30708404485582</v>
      </c>
      <c r="W46" s="32">
        <f t="shared" si="5"/>
        <v>80.307084044855827</v>
      </c>
      <c r="X46" s="30" t="s">
        <v>2540</v>
      </c>
      <c r="Y46" s="24"/>
      <c r="Z46" s="24"/>
    </row>
    <row r="47" spans="1:26" ht="15.75" hidden="1" customHeight="1">
      <c r="A47" s="13" t="s">
        <v>42</v>
      </c>
      <c r="B47" s="24" t="s">
        <v>112</v>
      </c>
      <c r="C47" s="24" t="s">
        <v>44</v>
      </c>
      <c r="D47" s="25">
        <v>2304</v>
      </c>
      <c r="E47" s="26"/>
      <c r="F47" s="26"/>
      <c r="G47" s="26"/>
      <c r="H47" s="27" t="s">
        <v>77</v>
      </c>
      <c r="I47" s="24" t="s">
        <v>125</v>
      </c>
      <c r="J47" s="24">
        <v>21600</v>
      </c>
      <c r="K47" s="24">
        <v>49766400</v>
      </c>
      <c r="L47" s="28" t="s">
        <v>126</v>
      </c>
      <c r="M47" s="29" t="s">
        <v>50</v>
      </c>
      <c r="N47" s="30"/>
      <c r="O47" s="29" t="s">
        <v>50</v>
      </c>
      <c r="P47" s="29" t="s">
        <v>50</v>
      </c>
      <c r="Q47" s="24" t="s">
        <v>2543</v>
      </c>
      <c r="R47" s="24"/>
      <c r="S47" s="24">
        <v>10</v>
      </c>
      <c r="T47" s="24">
        <v>0</v>
      </c>
      <c r="U47" s="24">
        <v>0</v>
      </c>
      <c r="V47" s="31">
        <f t="shared" si="6"/>
        <v>42.543402777777771</v>
      </c>
      <c r="W47" s="32">
        <f t="shared" si="5"/>
        <v>52.543402777777771</v>
      </c>
      <c r="X47" s="30" t="s">
        <v>427</v>
      </c>
      <c r="Y47" s="24"/>
      <c r="Z47" s="24" t="s">
        <v>2544</v>
      </c>
    </row>
    <row r="48" spans="1:26" ht="15.75" hidden="1" customHeight="1">
      <c r="A48" s="13" t="s">
        <v>42</v>
      </c>
      <c r="B48" s="24" t="s">
        <v>112</v>
      </c>
      <c r="C48" s="24" t="s">
        <v>44</v>
      </c>
      <c r="D48" s="25">
        <v>2496.3000000000002</v>
      </c>
      <c r="E48" s="26"/>
      <c r="F48" s="26"/>
      <c r="G48" s="26"/>
      <c r="H48" s="27" t="s">
        <v>110</v>
      </c>
      <c r="I48" s="24" t="s">
        <v>48</v>
      </c>
      <c r="J48" s="24">
        <v>21600</v>
      </c>
      <c r="K48" s="24">
        <v>53920080</v>
      </c>
      <c r="L48" s="28" t="s">
        <v>111</v>
      </c>
      <c r="M48" s="29" t="s">
        <v>50</v>
      </c>
      <c r="N48" s="30"/>
      <c r="O48" s="29" t="s">
        <v>50</v>
      </c>
      <c r="P48" s="29" t="s">
        <v>2541</v>
      </c>
      <c r="Q48" s="24" t="s">
        <v>2543</v>
      </c>
      <c r="R48" s="24"/>
      <c r="S48" s="24">
        <v>10</v>
      </c>
      <c r="T48" s="24">
        <v>0</v>
      </c>
      <c r="U48" s="24">
        <v>0</v>
      </c>
      <c r="V48" s="31">
        <f t="shared" si="6"/>
        <v>39.266113848495763</v>
      </c>
      <c r="W48" s="32">
        <f t="shared" si="5"/>
        <v>49.266113848495763</v>
      </c>
      <c r="X48" s="30" t="s">
        <v>427</v>
      </c>
      <c r="Y48" s="24"/>
      <c r="Z48" s="24" t="s">
        <v>2542</v>
      </c>
    </row>
    <row r="49" spans="1:26" ht="15.75" customHeight="1">
      <c r="A49" s="13" t="s">
        <v>42</v>
      </c>
      <c r="B49" s="24" t="s">
        <v>127</v>
      </c>
      <c r="C49" s="24" t="s">
        <v>44</v>
      </c>
      <c r="D49" s="25">
        <v>2097.41</v>
      </c>
      <c r="E49" s="26" t="s">
        <v>128</v>
      </c>
      <c r="F49" s="33" t="s">
        <v>128</v>
      </c>
      <c r="G49" s="18" t="s">
        <v>129</v>
      </c>
      <c r="H49" s="27" t="s">
        <v>52</v>
      </c>
      <c r="I49" s="24" t="s">
        <v>130</v>
      </c>
      <c r="J49" s="24">
        <v>6000</v>
      </c>
      <c r="K49" s="24">
        <v>12584460</v>
      </c>
      <c r="L49" s="28" t="s">
        <v>117</v>
      </c>
      <c r="M49" s="29" t="s">
        <v>50</v>
      </c>
      <c r="N49" s="30"/>
      <c r="O49" s="29" t="s">
        <v>50</v>
      </c>
      <c r="P49" s="29" t="s">
        <v>50</v>
      </c>
      <c r="Q49" s="24"/>
      <c r="R49" s="24"/>
      <c r="S49" s="24">
        <v>10</v>
      </c>
      <c r="T49" s="24">
        <v>15</v>
      </c>
      <c r="U49" s="24">
        <v>2</v>
      </c>
      <c r="V49" s="35">
        <v>65</v>
      </c>
      <c r="W49" s="24">
        <f t="shared" si="5"/>
        <v>92</v>
      </c>
      <c r="X49" s="30"/>
      <c r="Y49" s="24"/>
      <c r="Z49" s="24"/>
    </row>
    <row r="50" spans="1:26" ht="15.75" customHeight="1">
      <c r="A50" s="13" t="s">
        <v>42</v>
      </c>
      <c r="B50" s="24" t="s">
        <v>127</v>
      </c>
      <c r="C50" s="24" t="s">
        <v>44</v>
      </c>
      <c r="D50" s="25">
        <v>2100.5</v>
      </c>
      <c r="E50" s="26" t="s">
        <v>131</v>
      </c>
      <c r="F50" s="33" t="s">
        <v>131</v>
      </c>
      <c r="G50" s="18" t="s">
        <v>132</v>
      </c>
      <c r="H50" s="27" t="s">
        <v>58</v>
      </c>
      <c r="I50" s="24" t="s">
        <v>59</v>
      </c>
      <c r="J50" s="24">
        <v>6000</v>
      </c>
      <c r="K50" s="24">
        <v>12603000</v>
      </c>
      <c r="L50" s="28" t="s">
        <v>133</v>
      </c>
      <c r="M50" s="29" t="s">
        <v>50</v>
      </c>
      <c r="N50" s="30"/>
      <c r="O50" s="29" t="s">
        <v>50</v>
      </c>
      <c r="P50" s="29" t="s">
        <v>50</v>
      </c>
      <c r="Q50" s="24"/>
      <c r="R50" s="24"/>
      <c r="S50" s="24">
        <v>10</v>
      </c>
      <c r="T50" s="24">
        <v>15</v>
      </c>
      <c r="U50" s="24">
        <v>1</v>
      </c>
      <c r="V50" s="31">
        <f t="shared" ref="V50:V56" si="7">+V49*D49/D50</f>
        <v>64.904379909545341</v>
      </c>
      <c r="W50" s="32">
        <f t="shared" si="5"/>
        <v>90.904379909545341</v>
      </c>
      <c r="X50" s="30"/>
      <c r="Y50" s="24"/>
      <c r="Z50" s="24"/>
    </row>
    <row r="51" spans="1:26" ht="15.75" customHeight="1">
      <c r="A51" s="13" t="s">
        <v>42</v>
      </c>
      <c r="B51" s="24" t="s">
        <v>127</v>
      </c>
      <c r="C51" s="24" t="s">
        <v>44</v>
      </c>
      <c r="D51" s="25">
        <v>2124</v>
      </c>
      <c r="E51" s="26"/>
      <c r="F51" s="26"/>
      <c r="G51" s="26"/>
      <c r="H51" s="27" t="s">
        <v>47</v>
      </c>
      <c r="I51" s="24" t="s">
        <v>48</v>
      </c>
      <c r="J51" s="24">
        <v>6000</v>
      </c>
      <c r="K51" s="24">
        <v>12744000</v>
      </c>
      <c r="L51" s="28" t="s">
        <v>49</v>
      </c>
      <c r="M51" s="29" t="s">
        <v>50</v>
      </c>
      <c r="N51" s="30"/>
      <c r="O51" s="29" t="s">
        <v>50</v>
      </c>
      <c r="P51" s="29" t="s">
        <v>50</v>
      </c>
      <c r="Q51" s="24"/>
      <c r="R51" s="24"/>
      <c r="S51" s="24">
        <v>10</v>
      </c>
      <c r="T51" s="24">
        <v>15</v>
      </c>
      <c r="U51" s="24">
        <v>0</v>
      </c>
      <c r="V51" s="31">
        <f t="shared" si="7"/>
        <v>64.18627589453861</v>
      </c>
      <c r="W51" s="32">
        <f t="shared" si="5"/>
        <v>89.18627589453861</v>
      </c>
      <c r="X51" s="30"/>
      <c r="Y51" s="24"/>
      <c r="Z51" s="24"/>
    </row>
    <row r="52" spans="1:26" ht="15.75" customHeight="1">
      <c r="A52" s="13" t="s">
        <v>42</v>
      </c>
      <c r="B52" s="24" t="s">
        <v>127</v>
      </c>
      <c r="C52" s="24" t="s">
        <v>44</v>
      </c>
      <c r="D52" s="25">
        <v>2194</v>
      </c>
      <c r="E52" s="26"/>
      <c r="F52" s="26"/>
      <c r="G52" s="26"/>
      <c r="H52" s="27" t="s">
        <v>55</v>
      </c>
      <c r="I52" s="24" t="s">
        <v>56</v>
      </c>
      <c r="J52" s="24">
        <v>6000</v>
      </c>
      <c r="K52" s="24">
        <v>13164000</v>
      </c>
      <c r="L52" s="28" t="s">
        <v>119</v>
      </c>
      <c r="M52" s="29" t="s">
        <v>50</v>
      </c>
      <c r="N52" s="30"/>
      <c r="O52" s="29" t="s">
        <v>50</v>
      </c>
      <c r="P52" s="29" t="s">
        <v>50</v>
      </c>
      <c r="Q52" s="24"/>
      <c r="R52" s="24"/>
      <c r="S52" s="24">
        <v>10</v>
      </c>
      <c r="T52" s="24">
        <v>15</v>
      </c>
      <c r="U52" s="24">
        <v>0</v>
      </c>
      <c r="V52" s="31">
        <f t="shared" si="7"/>
        <v>62.138400182315401</v>
      </c>
      <c r="W52" s="32">
        <f t="shared" si="5"/>
        <v>87.138400182315394</v>
      </c>
      <c r="X52" s="30"/>
      <c r="Y52" s="24"/>
      <c r="Z52" s="24"/>
    </row>
    <row r="53" spans="1:26" ht="15.75" customHeight="1">
      <c r="A53" s="13" t="s">
        <v>42</v>
      </c>
      <c r="B53" s="24" t="s">
        <v>127</v>
      </c>
      <c r="C53" s="24" t="s">
        <v>44</v>
      </c>
      <c r="D53" s="25">
        <v>2225.9</v>
      </c>
      <c r="E53" s="26"/>
      <c r="F53" s="26"/>
      <c r="G53" s="26"/>
      <c r="H53" s="27" t="s">
        <v>61</v>
      </c>
      <c r="I53" s="24" t="s">
        <v>56</v>
      </c>
      <c r="J53" s="24">
        <v>6000</v>
      </c>
      <c r="K53" s="24">
        <v>13355400</v>
      </c>
      <c r="L53" s="28" t="s">
        <v>134</v>
      </c>
      <c r="M53" s="29" t="s">
        <v>50</v>
      </c>
      <c r="N53" s="30"/>
      <c r="O53" s="29" t="s">
        <v>50</v>
      </c>
      <c r="P53" s="29" t="s">
        <v>50</v>
      </c>
      <c r="Q53" s="24"/>
      <c r="R53" s="24"/>
      <c r="S53" s="24">
        <v>10</v>
      </c>
      <c r="T53" s="24">
        <v>15</v>
      </c>
      <c r="U53" s="24">
        <v>0</v>
      </c>
      <c r="V53" s="31">
        <f t="shared" si="7"/>
        <v>61.247877263129517</v>
      </c>
      <c r="W53" s="32">
        <f t="shared" si="5"/>
        <v>86.24787726312951</v>
      </c>
      <c r="X53" s="30"/>
      <c r="Y53" s="24"/>
      <c r="Z53" s="24"/>
    </row>
    <row r="54" spans="1:26" ht="15.75" customHeight="1">
      <c r="A54" s="13" t="s">
        <v>42</v>
      </c>
      <c r="B54" s="24" t="s">
        <v>127</v>
      </c>
      <c r="C54" s="24" t="s">
        <v>44</v>
      </c>
      <c r="D54" s="25">
        <v>2326.89</v>
      </c>
      <c r="E54" s="26"/>
      <c r="F54" s="26"/>
      <c r="G54" s="26"/>
      <c r="H54" s="27" t="s">
        <v>63</v>
      </c>
      <c r="I54" s="24" t="s">
        <v>48</v>
      </c>
      <c r="J54" s="24">
        <v>6000</v>
      </c>
      <c r="K54" s="24">
        <v>13961340</v>
      </c>
      <c r="L54" s="28" t="s">
        <v>135</v>
      </c>
      <c r="M54" s="29" t="s">
        <v>50</v>
      </c>
      <c r="N54" s="30"/>
      <c r="O54" s="29" t="s">
        <v>50</v>
      </c>
      <c r="P54" s="29" t="s">
        <v>50</v>
      </c>
      <c r="Q54" s="24"/>
      <c r="R54" s="24"/>
      <c r="S54" s="24">
        <v>10</v>
      </c>
      <c r="T54" s="24">
        <v>15</v>
      </c>
      <c r="U54" s="24">
        <v>2</v>
      </c>
      <c r="V54" s="31">
        <f t="shared" si="7"/>
        <v>58.589641108947994</v>
      </c>
      <c r="W54" s="32">
        <f t="shared" si="5"/>
        <v>85.589641108948001</v>
      </c>
      <c r="X54" s="30"/>
      <c r="Y54" s="24"/>
      <c r="Z54" s="24"/>
    </row>
    <row r="55" spans="1:26" ht="15.75" customHeight="1">
      <c r="A55" s="13" t="s">
        <v>42</v>
      </c>
      <c r="B55" s="24" t="s">
        <v>127</v>
      </c>
      <c r="C55" s="24" t="s">
        <v>44</v>
      </c>
      <c r="D55" s="25">
        <v>2400</v>
      </c>
      <c r="E55" s="26"/>
      <c r="F55" s="26"/>
      <c r="G55" s="26"/>
      <c r="H55" s="27" t="s">
        <v>68</v>
      </c>
      <c r="I55" s="24" t="s">
        <v>48</v>
      </c>
      <c r="J55" s="24">
        <v>6000</v>
      </c>
      <c r="K55" s="24">
        <v>14400000</v>
      </c>
      <c r="L55" s="28" t="s">
        <v>136</v>
      </c>
      <c r="M55" s="29" t="s">
        <v>50</v>
      </c>
      <c r="N55" s="30"/>
      <c r="O55" s="29" t="s">
        <v>50</v>
      </c>
      <c r="P55" s="29" t="s">
        <v>50</v>
      </c>
      <c r="Q55" s="24"/>
      <c r="R55" s="24"/>
      <c r="S55" s="24">
        <v>10</v>
      </c>
      <c r="T55" s="24">
        <v>15</v>
      </c>
      <c r="U55" s="24">
        <v>0</v>
      </c>
      <c r="V55" s="31">
        <f t="shared" si="7"/>
        <v>56.804854166666665</v>
      </c>
      <c r="W55" s="32">
        <f t="shared" si="5"/>
        <v>81.804854166666672</v>
      </c>
      <c r="X55" s="30"/>
      <c r="Y55" s="24"/>
      <c r="Z55" s="24"/>
    </row>
    <row r="56" spans="1:26" ht="15.75" customHeight="1">
      <c r="A56" s="13" t="s">
        <v>42</v>
      </c>
      <c r="B56" s="24" t="s">
        <v>127</v>
      </c>
      <c r="C56" s="24" t="s">
        <v>44</v>
      </c>
      <c r="D56" s="25">
        <v>3261.67</v>
      </c>
      <c r="E56" s="26"/>
      <c r="F56" s="26"/>
      <c r="G56" s="26"/>
      <c r="H56" s="27" t="s">
        <v>110</v>
      </c>
      <c r="I56" s="24" t="s">
        <v>48</v>
      </c>
      <c r="J56" s="24">
        <v>6000</v>
      </c>
      <c r="K56" s="24">
        <v>19570020</v>
      </c>
      <c r="L56" s="28" t="s">
        <v>137</v>
      </c>
      <c r="M56" s="29" t="s">
        <v>50</v>
      </c>
      <c r="N56" s="30"/>
      <c r="O56" s="29" t="s">
        <v>50</v>
      </c>
      <c r="P56" s="29" t="s">
        <v>50</v>
      </c>
      <c r="Q56" s="24"/>
      <c r="R56" s="24"/>
      <c r="S56" s="24">
        <v>10</v>
      </c>
      <c r="T56" s="24">
        <v>15</v>
      </c>
      <c r="U56" s="24">
        <v>0</v>
      </c>
      <c r="V56" s="31">
        <f t="shared" si="7"/>
        <v>41.79811262328807</v>
      </c>
      <c r="W56" s="32">
        <f t="shared" si="5"/>
        <v>66.798112623288063</v>
      </c>
      <c r="X56" s="30"/>
      <c r="Y56" s="24"/>
      <c r="Z56" s="24"/>
    </row>
    <row r="57" spans="1:26" ht="15.75" customHeight="1">
      <c r="A57" s="13" t="s">
        <v>42</v>
      </c>
      <c r="B57" s="24" t="s">
        <v>138</v>
      </c>
      <c r="C57" s="24" t="s">
        <v>75</v>
      </c>
      <c r="D57" s="25">
        <v>888.1</v>
      </c>
      <c r="E57" s="26" t="s">
        <v>139</v>
      </c>
      <c r="F57" s="33" t="s">
        <v>139</v>
      </c>
      <c r="G57" s="18" t="s">
        <v>140</v>
      </c>
      <c r="H57" s="27" t="s">
        <v>63</v>
      </c>
      <c r="I57" s="24" t="s">
        <v>48</v>
      </c>
      <c r="J57" s="24">
        <v>12000</v>
      </c>
      <c r="K57" s="24">
        <v>10657200</v>
      </c>
      <c r="L57" s="28" t="s">
        <v>141</v>
      </c>
      <c r="M57" s="29" t="s">
        <v>50</v>
      </c>
      <c r="N57" s="30"/>
      <c r="O57" s="29" t="s">
        <v>50</v>
      </c>
      <c r="P57" s="29" t="s">
        <v>50</v>
      </c>
      <c r="Q57" s="24"/>
      <c r="R57" s="24"/>
      <c r="S57" s="24">
        <v>10</v>
      </c>
      <c r="T57" s="24">
        <v>15</v>
      </c>
      <c r="U57" s="24">
        <v>2</v>
      </c>
      <c r="V57" s="35">
        <v>65</v>
      </c>
      <c r="W57" s="24">
        <f t="shared" si="5"/>
        <v>92</v>
      </c>
      <c r="X57" s="30"/>
      <c r="Y57" s="24"/>
      <c r="Z57" s="24"/>
    </row>
    <row r="58" spans="1:26" ht="15.75" customHeight="1">
      <c r="A58" s="13" t="s">
        <v>42</v>
      </c>
      <c r="B58" s="24" t="s">
        <v>138</v>
      </c>
      <c r="C58" s="24" t="s">
        <v>44</v>
      </c>
      <c r="D58" s="25">
        <v>920</v>
      </c>
      <c r="E58" s="26"/>
      <c r="F58" s="26"/>
      <c r="G58" s="26"/>
      <c r="H58" s="27" t="s">
        <v>68</v>
      </c>
      <c r="I58" s="24" t="s">
        <v>48</v>
      </c>
      <c r="J58" s="24">
        <v>12000</v>
      </c>
      <c r="K58" s="24">
        <v>11040000</v>
      </c>
      <c r="L58" s="28" t="s">
        <v>142</v>
      </c>
      <c r="M58" s="29" t="s">
        <v>50</v>
      </c>
      <c r="N58" s="30"/>
      <c r="O58" s="29" t="s">
        <v>50</v>
      </c>
      <c r="P58" s="29" t="s">
        <v>50</v>
      </c>
      <c r="Q58" s="24"/>
      <c r="R58" s="24"/>
      <c r="S58" s="24">
        <v>10</v>
      </c>
      <c r="T58" s="24">
        <v>15</v>
      </c>
      <c r="U58" s="24">
        <v>0</v>
      </c>
      <c r="V58" s="31">
        <f t="shared" ref="V58:V70" si="8">+V57*D57/D58</f>
        <v>62.74619565217391</v>
      </c>
      <c r="W58" s="32">
        <f t="shared" si="5"/>
        <v>87.74619565217391</v>
      </c>
      <c r="X58" s="30"/>
      <c r="Y58" s="24"/>
      <c r="Z58" s="24"/>
    </row>
    <row r="59" spans="1:26" ht="15.75" customHeight="1">
      <c r="A59" s="13" t="s">
        <v>42</v>
      </c>
      <c r="B59" s="24" t="s">
        <v>138</v>
      </c>
      <c r="C59" s="24" t="s">
        <v>51</v>
      </c>
      <c r="D59" s="25">
        <v>920</v>
      </c>
      <c r="E59" s="26"/>
      <c r="F59" s="26"/>
      <c r="G59" s="26"/>
      <c r="H59" s="27" t="s">
        <v>68</v>
      </c>
      <c r="I59" s="24" t="s">
        <v>143</v>
      </c>
      <c r="J59" s="24">
        <v>12000</v>
      </c>
      <c r="K59" s="24">
        <v>11040000</v>
      </c>
      <c r="L59" s="28" t="s">
        <v>144</v>
      </c>
      <c r="M59" s="29" t="s">
        <v>50</v>
      </c>
      <c r="N59" s="30"/>
      <c r="O59" s="29" t="s">
        <v>50</v>
      </c>
      <c r="P59" s="29" t="s">
        <v>50</v>
      </c>
      <c r="Q59" s="24"/>
      <c r="R59" s="24"/>
      <c r="S59" s="24">
        <v>10</v>
      </c>
      <c r="T59" s="24">
        <v>15</v>
      </c>
      <c r="U59" s="24">
        <v>0</v>
      </c>
      <c r="V59" s="31">
        <f t="shared" si="8"/>
        <v>62.74619565217391</v>
      </c>
      <c r="W59" s="32">
        <f t="shared" si="5"/>
        <v>87.74619565217391</v>
      </c>
      <c r="X59" s="30"/>
      <c r="Y59" s="24"/>
      <c r="Z59" s="24"/>
    </row>
    <row r="60" spans="1:26" ht="15.75" customHeight="1">
      <c r="A60" s="13" t="s">
        <v>42</v>
      </c>
      <c r="B60" s="24" t="s">
        <v>138</v>
      </c>
      <c r="C60" s="24" t="s">
        <v>44</v>
      </c>
      <c r="D60" s="25">
        <v>965</v>
      </c>
      <c r="E60" s="26"/>
      <c r="F60" s="26"/>
      <c r="G60" s="26"/>
      <c r="H60" s="27" t="s">
        <v>145</v>
      </c>
      <c r="I60" s="24" t="s">
        <v>146</v>
      </c>
      <c r="J60" s="24">
        <v>12000</v>
      </c>
      <c r="K60" s="24">
        <v>11580000</v>
      </c>
      <c r="L60" s="28" t="s">
        <v>147</v>
      </c>
      <c r="M60" s="29" t="s">
        <v>50</v>
      </c>
      <c r="N60" s="30"/>
      <c r="O60" s="29" t="s">
        <v>50</v>
      </c>
      <c r="P60" s="29" t="s">
        <v>50</v>
      </c>
      <c r="Q60" s="24"/>
      <c r="R60" s="24"/>
      <c r="S60" s="24">
        <v>10</v>
      </c>
      <c r="T60" s="24">
        <v>15</v>
      </c>
      <c r="U60" s="24">
        <v>0</v>
      </c>
      <c r="V60" s="31">
        <f t="shared" si="8"/>
        <v>59.820207253886011</v>
      </c>
      <c r="W60" s="32">
        <f t="shared" si="5"/>
        <v>84.820207253886011</v>
      </c>
      <c r="X60" s="30"/>
      <c r="Y60" s="24"/>
      <c r="Z60" s="24"/>
    </row>
    <row r="61" spans="1:26" ht="15.75" customHeight="1">
      <c r="A61" s="13" t="s">
        <v>42</v>
      </c>
      <c r="B61" s="24" t="s">
        <v>138</v>
      </c>
      <c r="C61" s="24" t="s">
        <v>44</v>
      </c>
      <c r="D61" s="25">
        <v>980.72</v>
      </c>
      <c r="E61" s="26"/>
      <c r="F61" s="26"/>
      <c r="G61" s="26"/>
      <c r="H61" s="27" t="s">
        <v>71</v>
      </c>
      <c r="I61" s="24" t="s">
        <v>66</v>
      </c>
      <c r="J61" s="24">
        <v>12000</v>
      </c>
      <c r="K61" s="24">
        <v>11768640</v>
      </c>
      <c r="L61" s="28" t="s">
        <v>148</v>
      </c>
      <c r="M61" s="29" t="s">
        <v>50</v>
      </c>
      <c r="N61" s="30"/>
      <c r="O61" s="29" t="s">
        <v>50</v>
      </c>
      <c r="P61" s="29" t="s">
        <v>50</v>
      </c>
      <c r="Q61" s="24"/>
      <c r="R61" s="24"/>
      <c r="S61" s="24">
        <v>10</v>
      </c>
      <c r="T61" s="24">
        <v>15</v>
      </c>
      <c r="U61" s="24">
        <v>1</v>
      </c>
      <c r="V61" s="31">
        <f t="shared" si="8"/>
        <v>58.861346765641571</v>
      </c>
      <c r="W61" s="32">
        <f t="shared" si="5"/>
        <v>84.861346765641571</v>
      </c>
      <c r="X61" s="30"/>
      <c r="Y61" s="24"/>
      <c r="Z61" s="24"/>
    </row>
    <row r="62" spans="1:26" ht="15.75" customHeight="1">
      <c r="A62" s="13" t="s">
        <v>42</v>
      </c>
      <c r="B62" s="24" t="s">
        <v>138</v>
      </c>
      <c r="C62" s="24" t="s">
        <v>51</v>
      </c>
      <c r="D62" s="25">
        <v>1013.62</v>
      </c>
      <c r="E62" s="26"/>
      <c r="F62" s="26"/>
      <c r="G62" s="26"/>
      <c r="H62" s="27" t="s">
        <v>52</v>
      </c>
      <c r="I62" s="24" t="s">
        <v>149</v>
      </c>
      <c r="J62" s="24">
        <v>12000</v>
      </c>
      <c r="K62" s="24">
        <v>12163440</v>
      </c>
      <c r="L62" s="28" t="s">
        <v>117</v>
      </c>
      <c r="M62" s="29" t="s">
        <v>50</v>
      </c>
      <c r="N62" s="30"/>
      <c r="O62" s="29" t="s">
        <v>50</v>
      </c>
      <c r="P62" s="29" t="s">
        <v>50</v>
      </c>
      <c r="Q62" s="24"/>
      <c r="R62" s="24"/>
      <c r="S62" s="24">
        <v>10</v>
      </c>
      <c r="T62" s="24">
        <v>15</v>
      </c>
      <c r="U62" s="24">
        <v>2</v>
      </c>
      <c r="V62" s="31">
        <f t="shared" si="8"/>
        <v>56.950829699492907</v>
      </c>
      <c r="W62" s="32">
        <f t="shared" si="5"/>
        <v>83.950829699492914</v>
      </c>
      <c r="X62" s="30"/>
      <c r="Y62" s="24"/>
      <c r="Z62" s="24"/>
    </row>
    <row r="63" spans="1:26" ht="15.75" customHeight="1">
      <c r="A63" s="13" t="s">
        <v>42</v>
      </c>
      <c r="B63" s="24" t="s">
        <v>138</v>
      </c>
      <c r="C63" s="24" t="s">
        <v>44</v>
      </c>
      <c r="D63" s="25">
        <v>1040.1099999999999</v>
      </c>
      <c r="E63" s="26"/>
      <c r="F63" s="26"/>
      <c r="G63" s="26"/>
      <c r="H63" s="27" t="s">
        <v>63</v>
      </c>
      <c r="I63" s="24" t="s">
        <v>64</v>
      </c>
      <c r="J63" s="24">
        <v>12000</v>
      </c>
      <c r="K63" s="24">
        <v>12481320</v>
      </c>
      <c r="L63" s="28" t="s">
        <v>150</v>
      </c>
      <c r="M63" s="29" t="s">
        <v>50</v>
      </c>
      <c r="N63" s="30"/>
      <c r="O63" s="29" t="s">
        <v>50</v>
      </c>
      <c r="P63" s="29" t="s">
        <v>50</v>
      </c>
      <c r="Q63" s="24"/>
      <c r="R63" s="24"/>
      <c r="S63" s="24">
        <v>10</v>
      </c>
      <c r="T63" s="24">
        <v>15</v>
      </c>
      <c r="U63" s="24">
        <v>2</v>
      </c>
      <c r="V63" s="31">
        <f t="shared" si="8"/>
        <v>55.500379767524592</v>
      </c>
      <c r="W63" s="32">
        <f t="shared" si="5"/>
        <v>82.500379767524592</v>
      </c>
      <c r="X63" s="30"/>
      <c r="Y63" s="24"/>
      <c r="Z63" s="24"/>
    </row>
    <row r="64" spans="1:26" ht="15.75" customHeight="1">
      <c r="A64" s="13" t="s">
        <v>42</v>
      </c>
      <c r="B64" s="24" t="s">
        <v>138</v>
      </c>
      <c r="C64" s="24" t="s">
        <v>44</v>
      </c>
      <c r="D64" s="25">
        <v>1095</v>
      </c>
      <c r="E64" s="26"/>
      <c r="F64" s="26"/>
      <c r="G64" s="26"/>
      <c r="H64" s="27" t="s">
        <v>47</v>
      </c>
      <c r="I64" s="24" t="s">
        <v>48</v>
      </c>
      <c r="J64" s="24">
        <v>12000</v>
      </c>
      <c r="K64" s="24">
        <v>13140000</v>
      </c>
      <c r="L64" s="28" t="s">
        <v>151</v>
      </c>
      <c r="M64" s="29" t="s">
        <v>50</v>
      </c>
      <c r="N64" s="30"/>
      <c r="O64" s="29" t="s">
        <v>50</v>
      </c>
      <c r="P64" s="29" t="s">
        <v>50</v>
      </c>
      <c r="Q64" s="24"/>
      <c r="R64" s="24"/>
      <c r="S64" s="24">
        <v>10</v>
      </c>
      <c r="T64" s="24">
        <v>15</v>
      </c>
      <c r="U64" s="24">
        <v>0</v>
      </c>
      <c r="V64" s="31">
        <f t="shared" si="8"/>
        <v>52.718264840182648</v>
      </c>
      <c r="W64" s="32">
        <f t="shared" si="5"/>
        <v>77.718264840182655</v>
      </c>
      <c r="X64" s="30"/>
      <c r="Y64" s="24"/>
      <c r="Z64" s="24"/>
    </row>
    <row r="65" spans="1:26" ht="15.75" customHeight="1">
      <c r="A65" s="13" t="s">
        <v>42</v>
      </c>
      <c r="B65" s="24" t="s">
        <v>138</v>
      </c>
      <c r="C65" s="24" t="s">
        <v>51</v>
      </c>
      <c r="D65" s="25">
        <v>1101.97</v>
      </c>
      <c r="E65" s="26"/>
      <c r="F65" s="26"/>
      <c r="G65" s="26"/>
      <c r="H65" s="27" t="s">
        <v>63</v>
      </c>
      <c r="I65" s="24" t="s">
        <v>66</v>
      </c>
      <c r="J65" s="24">
        <v>12000</v>
      </c>
      <c r="K65" s="24">
        <v>13223640</v>
      </c>
      <c r="L65" s="28" t="s">
        <v>152</v>
      </c>
      <c r="M65" s="29" t="s">
        <v>50</v>
      </c>
      <c r="N65" s="30"/>
      <c r="O65" s="29" t="s">
        <v>50</v>
      </c>
      <c r="P65" s="29" t="s">
        <v>50</v>
      </c>
      <c r="Q65" s="24"/>
      <c r="R65" s="24"/>
      <c r="S65" s="24">
        <v>10</v>
      </c>
      <c r="T65" s="24">
        <v>15</v>
      </c>
      <c r="U65" s="24">
        <v>2</v>
      </c>
      <c r="V65" s="31">
        <f t="shared" si="8"/>
        <v>52.384819913427769</v>
      </c>
      <c r="W65" s="32">
        <f t="shared" si="5"/>
        <v>79.384819913427776</v>
      </c>
      <c r="X65" s="30"/>
      <c r="Y65" s="24"/>
      <c r="Z65" s="24"/>
    </row>
    <row r="66" spans="1:26" ht="15.75" customHeight="1">
      <c r="A66" s="13" t="s">
        <v>42</v>
      </c>
      <c r="B66" s="24" t="s">
        <v>138</v>
      </c>
      <c r="C66" s="24" t="s">
        <v>44</v>
      </c>
      <c r="D66" s="25">
        <v>1115.0999999999999</v>
      </c>
      <c r="E66" s="26"/>
      <c r="F66" s="26"/>
      <c r="G66" s="26"/>
      <c r="H66" s="27" t="s">
        <v>61</v>
      </c>
      <c r="I66" s="24" t="s">
        <v>56</v>
      </c>
      <c r="J66" s="24">
        <v>12000</v>
      </c>
      <c r="K66" s="24">
        <v>13381200</v>
      </c>
      <c r="L66" s="28" t="s">
        <v>153</v>
      </c>
      <c r="M66" s="29" t="s">
        <v>50</v>
      </c>
      <c r="N66" s="30"/>
      <c r="O66" s="29" t="s">
        <v>50</v>
      </c>
      <c r="P66" s="29" t="s">
        <v>50</v>
      </c>
      <c r="Q66" s="24"/>
      <c r="R66" s="24"/>
      <c r="S66" s="24">
        <v>10</v>
      </c>
      <c r="T66" s="24">
        <v>15</v>
      </c>
      <c r="U66" s="24">
        <v>0</v>
      </c>
      <c r="V66" s="31">
        <f t="shared" si="8"/>
        <v>51.768002869697789</v>
      </c>
      <c r="W66" s="32">
        <f t="shared" si="5"/>
        <v>76.768002869697796</v>
      </c>
      <c r="X66" s="30"/>
      <c r="Y66" s="24"/>
      <c r="Z66" s="24"/>
    </row>
    <row r="67" spans="1:26" ht="15.75" customHeight="1">
      <c r="A67" s="13" t="s">
        <v>42</v>
      </c>
      <c r="B67" s="24" t="s">
        <v>138</v>
      </c>
      <c r="C67" s="24" t="s">
        <v>44</v>
      </c>
      <c r="D67" s="25">
        <v>1182.3</v>
      </c>
      <c r="E67" s="26"/>
      <c r="F67" s="26"/>
      <c r="G67" s="26"/>
      <c r="H67" s="27" t="s">
        <v>110</v>
      </c>
      <c r="I67" s="24" t="s">
        <v>64</v>
      </c>
      <c r="J67" s="24">
        <v>12000</v>
      </c>
      <c r="K67" s="24">
        <v>14187600</v>
      </c>
      <c r="L67" s="28" t="s">
        <v>154</v>
      </c>
      <c r="M67" s="29" t="s">
        <v>50</v>
      </c>
      <c r="N67" s="30"/>
      <c r="O67" s="29" t="s">
        <v>50</v>
      </c>
      <c r="P67" s="29" t="s">
        <v>50</v>
      </c>
      <c r="Q67" s="24"/>
      <c r="R67" s="24"/>
      <c r="S67" s="24">
        <v>10</v>
      </c>
      <c r="T67" s="24">
        <v>15</v>
      </c>
      <c r="U67" s="24">
        <v>0</v>
      </c>
      <c r="V67" s="31">
        <f t="shared" si="8"/>
        <v>48.825594180833967</v>
      </c>
      <c r="W67" s="32">
        <f t="shared" si="5"/>
        <v>73.825594180833974</v>
      </c>
      <c r="X67" s="30"/>
      <c r="Y67" s="24"/>
      <c r="Z67" s="24"/>
    </row>
    <row r="68" spans="1:26" ht="15.75" customHeight="1">
      <c r="A68" s="13" t="s">
        <v>42</v>
      </c>
      <c r="B68" s="24" t="s">
        <v>138</v>
      </c>
      <c r="C68" s="24" t="s">
        <v>44</v>
      </c>
      <c r="D68" s="25">
        <v>1219</v>
      </c>
      <c r="E68" s="26"/>
      <c r="F68" s="26"/>
      <c r="G68" s="26"/>
      <c r="H68" s="27" t="s">
        <v>58</v>
      </c>
      <c r="I68" s="24" t="s">
        <v>59</v>
      </c>
      <c r="J68" s="24">
        <v>12000</v>
      </c>
      <c r="K68" s="24">
        <v>14628000</v>
      </c>
      <c r="L68" s="28" t="s">
        <v>155</v>
      </c>
      <c r="M68" s="29" t="s">
        <v>50</v>
      </c>
      <c r="N68" s="30"/>
      <c r="O68" s="29" t="s">
        <v>50</v>
      </c>
      <c r="P68" s="29" t="s">
        <v>50</v>
      </c>
      <c r="Q68" s="24"/>
      <c r="R68" s="24"/>
      <c r="S68" s="24">
        <v>10</v>
      </c>
      <c r="T68" s="24">
        <v>15</v>
      </c>
      <c r="U68" s="24">
        <v>1</v>
      </c>
      <c r="V68" s="31">
        <f t="shared" si="8"/>
        <v>47.355619360131257</v>
      </c>
      <c r="W68" s="32">
        <f t="shared" si="5"/>
        <v>73.355619360131257</v>
      </c>
      <c r="X68" s="30"/>
      <c r="Y68" s="24"/>
      <c r="Z68" s="24"/>
    </row>
    <row r="69" spans="1:26" ht="15.75" customHeight="1">
      <c r="A69" s="13" t="s">
        <v>42</v>
      </c>
      <c r="B69" s="24" t="s">
        <v>138</v>
      </c>
      <c r="C69" s="24" t="s">
        <v>44</v>
      </c>
      <c r="D69" s="25">
        <v>1233.69</v>
      </c>
      <c r="E69" s="26"/>
      <c r="F69" s="26"/>
      <c r="G69" s="26"/>
      <c r="H69" s="27" t="s">
        <v>52</v>
      </c>
      <c r="I69" s="24" t="s">
        <v>156</v>
      </c>
      <c r="J69" s="24">
        <v>12000</v>
      </c>
      <c r="K69" s="24">
        <v>14804280</v>
      </c>
      <c r="L69" s="28" t="s">
        <v>157</v>
      </c>
      <c r="M69" s="29" t="s">
        <v>50</v>
      </c>
      <c r="N69" s="30"/>
      <c r="O69" s="29" t="s">
        <v>50</v>
      </c>
      <c r="P69" s="29" t="s">
        <v>50</v>
      </c>
      <c r="Q69" s="24"/>
      <c r="R69" s="24"/>
      <c r="S69" s="24">
        <v>10</v>
      </c>
      <c r="T69" s="24">
        <v>15</v>
      </c>
      <c r="U69" s="24">
        <v>2</v>
      </c>
      <c r="V69" s="31">
        <f t="shared" si="8"/>
        <v>46.791738605322244</v>
      </c>
      <c r="W69" s="32">
        <f t="shared" si="5"/>
        <v>73.791738605322251</v>
      </c>
      <c r="X69" s="30"/>
      <c r="Y69" s="24"/>
      <c r="Z69" s="24"/>
    </row>
    <row r="70" spans="1:26" ht="15.75" customHeight="1">
      <c r="A70" s="13" t="s">
        <v>42</v>
      </c>
      <c r="B70" s="24" t="s">
        <v>138</v>
      </c>
      <c r="C70" s="24" t="s">
        <v>44</v>
      </c>
      <c r="D70" s="25">
        <v>1325</v>
      </c>
      <c r="E70" s="26"/>
      <c r="F70" s="26"/>
      <c r="G70" s="26"/>
      <c r="H70" s="27" t="s">
        <v>77</v>
      </c>
      <c r="I70" s="24" t="s">
        <v>158</v>
      </c>
      <c r="J70" s="24">
        <v>12000</v>
      </c>
      <c r="K70" s="24">
        <v>15900000</v>
      </c>
      <c r="L70" s="28" t="s">
        <v>159</v>
      </c>
      <c r="M70" s="29" t="s">
        <v>50</v>
      </c>
      <c r="N70" s="30"/>
      <c r="O70" s="29" t="s">
        <v>50</v>
      </c>
      <c r="P70" s="29" t="s">
        <v>50</v>
      </c>
      <c r="Q70" s="24"/>
      <c r="R70" s="24"/>
      <c r="S70" s="24">
        <v>10</v>
      </c>
      <c r="T70" s="24">
        <v>15</v>
      </c>
      <c r="U70" s="24">
        <v>0</v>
      </c>
      <c r="V70" s="31">
        <f t="shared" si="8"/>
        <v>43.567169811320753</v>
      </c>
      <c r="W70" s="32">
        <f t="shared" si="5"/>
        <v>68.567169811320753</v>
      </c>
      <c r="X70" s="30"/>
      <c r="Y70" s="24"/>
      <c r="Z70" s="24"/>
    </row>
    <row r="71" spans="1:26" ht="15.75" hidden="1" customHeight="1">
      <c r="A71" s="13" t="s">
        <v>42</v>
      </c>
      <c r="B71" s="24" t="s">
        <v>160</v>
      </c>
      <c r="C71" s="24" t="s">
        <v>44</v>
      </c>
      <c r="D71" s="25">
        <v>877.35</v>
      </c>
      <c r="E71" s="26" t="s">
        <v>161</v>
      </c>
      <c r="F71" s="33" t="s">
        <v>161</v>
      </c>
      <c r="G71" s="18" t="s">
        <v>162</v>
      </c>
      <c r="H71" s="27" t="s">
        <v>55</v>
      </c>
      <c r="I71" s="24" t="s">
        <v>56</v>
      </c>
      <c r="J71" s="24">
        <v>4800</v>
      </c>
      <c r="K71" s="24">
        <v>4211280</v>
      </c>
      <c r="L71" s="28" t="s">
        <v>119</v>
      </c>
      <c r="M71" s="29" t="s">
        <v>50</v>
      </c>
      <c r="N71" s="30"/>
      <c r="O71" s="29" t="s">
        <v>50</v>
      </c>
      <c r="P71" s="24"/>
      <c r="Q71" s="24"/>
      <c r="R71" s="24"/>
      <c r="S71" s="24">
        <v>10</v>
      </c>
      <c r="T71" s="24">
        <v>15</v>
      </c>
      <c r="U71" s="24">
        <v>0</v>
      </c>
      <c r="V71" s="35">
        <v>65</v>
      </c>
      <c r="W71" s="24">
        <f t="shared" si="5"/>
        <v>90</v>
      </c>
      <c r="X71" s="30"/>
      <c r="Y71" s="24"/>
      <c r="Z71" s="24"/>
    </row>
    <row r="72" spans="1:26" ht="15.75" hidden="1" customHeight="1">
      <c r="A72" s="13" t="s">
        <v>42</v>
      </c>
      <c r="B72" s="24" t="s">
        <v>160</v>
      </c>
      <c r="C72" s="24" t="s">
        <v>51</v>
      </c>
      <c r="D72" s="25">
        <v>987.46</v>
      </c>
      <c r="E72" s="26"/>
      <c r="F72" s="26"/>
      <c r="G72" s="26"/>
      <c r="H72" s="27" t="s">
        <v>52</v>
      </c>
      <c r="I72" s="24" t="s">
        <v>149</v>
      </c>
      <c r="J72" s="24">
        <v>4800</v>
      </c>
      <c r="K72" s="24">
        <v>4739808</v>
      </c>
      <c r="L72" s="28" t="s">
        <v>117</v>
      </c>
      <c r="M72" s="29" t="s">
        <v>50</v>
      </c>
      <c r="N72" s="30"/>
      <c r="O72" s="29" t="s">
        <v>50</v>
      </c>
      <c r="P72" s="24"/>
      <c r="Q72" s="24"/>
      <c r="R72" s="24"/>
      <c r="S72" s="24">
        <v>10</v>
      </c>
      <c r="T72" s="24">
        <v>15</v>
      </c>
      <c r="U72" s="24">
        <v>2</v>
      </c>
      <c r="V72" s="31">
        <f t="shared" ref="V72:V79" si="9">+V71*D71/D72</f>
        <v>57.751959573045994</v>
      </c>
      <c r="W72" s="32">
        <f t="shared" si="5"/>
        <v>84.751959573045994</v>
      </c>
      <c r="X72" s="30"/>
      <c r="Y72" s="24"/>
      <c r="Z72" s="24"/>
    </row>
    <row r="73" spans="1:26" ht="15.75" hidden="1" customHeight="1">
      <c r="A73" s="13" t="s">
        <v>42</v>
      </c>
      <c r="B73" s="24" t="s">
        <v>160</v>
      </c>
      <c r="C73" s="24" t="s">
        <v>44</v>
      </c>
      <c r="D73" s="25">
        <v>1022.77</v>
      </c>
      <c r="E73" s="26"/>
      <c r="F73" s="26"/>
      <c r="G73" s="26"/>
      <c r="H73" s="27" t="s">
        <v>63</v>
      </c>
      <c r="I73" s="24" t="s">
        <v>48</v>
      </c>
      <c r="J73" s="24">
        <v>4800</v>
      </c>
      <c r="K73" s="24">
        <v>4909296</v>
      </c>
      <c r="L73" s="28" t="s">
        <v>163</v>
      </c>
      <c r="M73" s="29" t="s">
        <v>50</v>
      </c>
      <c r="N73" s="30"/>
      <c r="O73" s="29" t="s">
        <v>50</v>
      </c>
      <c r="P73" s="24"/>
      <c r="Q73" s="24"/>
      <c r="R73" s="24"/>
      <c r="S73" s="24">
        <v>10</v>
      </c>
      <c r="T73" s="24">
        <v>15</v>
      </c>
      <c r="U73" s="24">
        <v>2</v>
      </c>
      <c r="V73" s="31">
        <f t="shared" si="9"/>
        <v>55.758137215600769</v>
      </c>
      <c r="W73" s="32">
        <f t="shared" si="5"/>
        <v>82.758137215600769</v>
      </c>
      <c r="X73" s="30"/>
      <c r="Y73" s="24"/>
      <c r="Z73" s="24"/>
    </row>
    <row r="74" spans="1:26" ht="15.75" hidden="1" customHeight="1">
      <c r="A74" s="13" t="s">
        <v>42</v>
      </c>
      <c r="B74" s="24" t="s">
        <v>160</v>
      </c>
      <c r="C74" s="24" t="s">
        <v>44</v>
      </c>
      <c r="D74" s="25">
        <v>1027.03</v>
      </c>
      <c r="E74" s="26"/>
      <c r="F74" s="26"/>
      <c r="G74" s="26"/>
      <c r="H74" s="27" t="s">
        <v>68</v>
      </c>
      <c r="I74" s="24" t="s">
        <v>48</v>
      </c>
      <c r="J74" s="24">
        <v>4800</v>
      </c>
      <c r="K74" s="24">
        <v>4929744</v>
      </c>
      <c r="L74" s="28" t="s">
        <v>164</v>
      </c>
      <c r="M74" s="29" t="s">
        <v>50</v>
      </c>
      <c r="N74" s="30"/>
      <c r="O74" s="29" t="s">
        <v>50</v>
      </c>
      <c r="P74" s="24"/>
      <c r="Q74" s="24"/>
      <c r="R74" s="24"/>
      <c r="S74" s="24">
        <v>10</v>
      </c>
      <c r="T74" s="24">
        <v>15</v>
      </c>
      <c r="U74" s="24">
        <v>0</v>
      </c>
      <c r="V74" s="31">
        <f t="shared" si="9"/>
        <v>55.526859001197629</v>
      </c>
      <c r="W74" s="32">
        <f t="shared" si="5"/>
        <v>80.526859001197636</v>
      </c>
      <c r="X74" s="30"/>
      <c r="Y74" s="24"/>
      <c r="Z74" s="24"/>
    </row>
    <row r="75" spans="1:26" ht="15.75" hidden="1" customHeight="1">
      <c r="A75" s="13" t="s">
        <v>42</v>
      </c>
      <c r="B75" s="24" t="s">
        <v>160</v>
      </c>
      <c r="C75" s="24" t="s">
        <v>51</v>
      </c>
      <c r="D75" s="25">
        <v>1027.03</v>
      </c>
      <c r="E75" s="26"/>
      <c r="F75" s="26"/>
      <c r="G75" s="26"/>
      <c r="H75" s="27" t="s">
        <v>68</v>
      </c>
      <c r="I75" s="24" t="s">
        <v>143</v>
      </c>
      <c r="J75" s="24">
        <v>4800</v>
      </c>
      <c r="K75" s="24">
        <v>4929744</v>
      </c>
      <c r="L75" s="28" t="s">
        <v>144</v>
      </c>
      <c r="M75" s="29" t="s">
        <v>50</v>
      </c>
      <c r="N75" s="30"/>
      <c r="O75" s="29" t="s">
        <v>50</v>
      </c>
      <c r="P75" s="24"/>
      <c r="Q75" s="24"/>
      <c r="R75" s="24"/>
      <c r="S75" s="24">
        <v>10</v>
      </c>
      <c r="T75" s="24">
        <v>15</v>
      </c>
      <c r="U75" s="24">
        <v>0</v>
      </c>
      <c r="V75" s="31">
        <f t="shared" si="9"/>
        <v>55.526859001197629</v>
      </c>
      <c r="W75" s="32">
        <f t="shared" si="5"/>
        <v>80.526859001197636</v>
      </c>
      <c r="X75" s="30"/>
      <c r="Y75" s="24"/>
      <c r="Z75" s="24"/>
    </row>
    <row r="76" spans="1:26" ht="15.75" hidden="1" customHeight="1">
      <c r="A76" s="13" t="s">
        <v>42</v>
      </c>
      <c r="B76" s="24" t="s">
        <v>160</v>
      </c>
      <c r="C76" s="24" t="s">
        <v>44</v>
      </c>
      <c r="D76" s="25">
        <v>1149.45</v>
      </c>
      <c r="E76" s="26"/>
      <c r="F76" s="26"/>
      <c r="G76" s="26"/>
      <c r="H76" s="27" t="s">
        <v>71</v>
      </c>
      <c r="I76" s="24" t="s">
        <v>66</v>
      </c>
      <c r="J76" s="24">
        <v>4800</v>
      </c>
      <c r="K76" s="24">
        <v>5517360</v>
      </c>
      <c r="L76" s="28" t="s">
        <v>165</v>
      </c>
      <c r="M76" s="29" t="s">
        <v>50</v>
      </c>
      <c r="N76" s="30"/>
      <c r="O76" s="29" t="s">
        <v>50</v>
      </c>
      <c r="P76" s="24"/>
      <c r="Q76" s="24"/>
      <c r="R76" s="24"/>
      <c r="S76" s="24">
        <v>10</v>
      </c>
      <c r="T76" s="24">
        <v>15</v>
      </c>
      <c r="U76" s="24">
        <v>1</v>
      </c>
      <c r="V76" s="31">
        <f t="shared" si="9"/>
        <v>49.613075818869895</v>
      </c>
      <c r="W76" s="32">
        <f t="shared" si="5"/>
        <v>75.613075818869902</v>
      </c>
      <c r="X76" s="30"/>
      <c r="Y76" s="24"/>
      <c r="Z76" s="24"/>
    </row>
    <row r="77" spans="1:26" ht="15.75" hidden="1" customHeight="1">
      <c r="A77" s="13" t="s">
        <v>42</v>
      </c>
      <c r="B77" s="24" t="s">
        <v>160</v>
      </c>
      <c r="C77" s="24" t="s">
        <v>44</v>
      </c>
      <c r="D77" s="25">
        <v>1224</v>
      </c>
      <c r="E77" s="26"/>
      <c r="F77" s="26"/>
      <c r="G77" s="26"/>
      <c r="H77" s="27" t="s">
        <v>47</v>
      </c>
      <c r="I77" s="24" t="s">
        <v>48</v>
      </c>
      <c r="J77" s="24">
        <v>4800</v>
      </c>
      <c r="K77" s="24">
        <v>5875200</v>
      </c>
      <c r="L77" s="28" t="s">
        <v>166</v>
      </c>
      <c r="M77" s="29" t="s">
        <v>50</v>
      </c>
      <c r="N77" s="30"/>
      <c r="O77" s="29" t="s">
        <v>50</v>
      </c>
      <c r="P77" s="24"/>
      <c r="Q77" s="24"/>
      <c r="R77" s="24"/>
      <c r="S77" s="24">
        <v>10</v>
      </c>
      <c r="T77" s="24">
        <v>15</v>
      </c>
      <c r="U77" s="24">
        <v>0</v>
      </c>
      <c r="V77" s="31">
        <f t="shared" si="9"/>
        <v>46.591299019607845</v>
      </c>
      <c r="W77" s="32">
        <f t="shared" si="5"/>
        <v>71.591299019607845</v>
      </c>
      <c r="X77" s="30"/>
      <c r="Y77" s="24"/>
      <c r="Z77" s="24"/>
    </row>
    <row r="78" spans="1:26" ht="15.75" hidden="1" customHeight="1">
      <c r="A78" s="13" t="s">
        <v>42</v>
      </c>
      <c r="B78" s="24" t="s">
        <v>160</v>
      </c>
      <c r="C78" s="24" t="s">
        <v>44</v>
      </c>
      <c r="D78" s="25">
        <v>1269</v>
      </c>
      <c r="E78" s="26"/>
      <c r="F78" s="26"/>
      <c r="G78" s="26"/>
      <c r="H78" s="27" t="s">
        <v>58</v>
      </c>
      <c r="I78" s="24" t="s">
        <v>59</v>
      </c>
      <c r="J78" s="24">
        <v>4800</v>
      </c>
      <c r="K78" s="24">
        <v>6091200</v>
      </c>
      <c r="L78" s="28" t="s">
        <v>167</v>
      </c>
      <c r="M78" s="29" t="s">
        <v>50</v>
      </c>
      <c r="N78" s="30"/>
      <c r="O78" s="29" t="s">
        <v>50</v>
      </c>
      <c r="P78" s="24"/>
      <c r="Q78" s="24"/>
      <c r="R78" s="24"/>
      <c r="S78" s="24">
        <v>10</v>
      </c>
      <c r="T78" s="24">
        <v>15</v>
      </c>
      <c r="U78" s="24">
        <v>1</v>
      </c>
      <c r="V78" s="31">
        <f t="shared" si="9"/>
        <v>44.939125295508276</v>
      </c>
      <c r="W78" s="32">
        <f t="shared" si="5"/>
        <v>70.939125295508276</v>
      </c>
      <c r="X78" s="30"/>
      <c r="Y78" s="24"/>
      <c r="Z78" s="24"/>
    </row>
    <row r="79" spans="1:26" ht="15.75" hidden="1" customHeight="1">
      <c r="A79" s="13" t="s">
        <v>42</v>
      </c>
      <c r="B79" s="24" t="s">
        <v>160</v>
      </c>
      <c r="C79" s="24" t="s">
        <v>44</v>
      </c>
      <c r="D79" s="25">
        <v>1295.1099999999999</v>
      </c>
      <c r="E79" s="26"/>
      <c r="F79" s="26"/>
      <c r="G79" s="26"/>
      <c r="H79" s="27" t="s">
        <v>52</v>
      </c>
      <c r="I79" s="24" t="s">
        <v>168</v>
      </c>
      <c r="J79" s="24">
        <v>4800</v>
      </c>
      <c r="K79" s="24">
        <v>6216528</v>
      </c>
      <c r="L79" s="28" t="s">
        <v>157</v>
      </c>
      <c r="M79" s="29" t="s">
        <v>50</v>
      </c>
      <c r="N79" s="30"/>
      <c r="O79" s="29" t="s">
        <v>50</v>
      </c>
      <c r="P79" s="24"/>
      <c r="Q79" s="24"/>
      <c r="R79" s="24"/>
      <c r="S79" s="24">
        <v>10</v>
      </c>
      <c r="T79" s="24">
        <v>15</v>
      </c>
      <c r="U79" s="24">
        <v>2</v>
      </c>
      <c r="V79" s="31">
        <f t="shared" si="9"/>
        <v>44.033132320806729</v>
      </c>
      <c r="W79" s="32">
        <f t="shared" si="5"/>
        <v>71.033132320806729</v>
      </c>
      <c r="X79" s="30"/>
      <c r="Y79" s="24"/>
      <c r="Z79" s="24"/>
    </row>
    <row r="80" spans="1:26" ht="15.75" hidden="1" customHeight="1">
      <c r="A80" s="13" t="s">
        <v>42</v>
      </c>
      <c r="B80" s="24" t="s">
        <v>169</v>
      </c>
      <c r="C80" s="24" t="s">
        <v>75</v>
      </c>
      <c r="D80" s="25">
        <v>929.11</v>
      </c>
      <c r="E80" s="26"/>
      <c r="F80" s="26" t="s">
        <v>109</v>
      </c>
      <c r="G80" s="26"/>
      <c r="H80" s="27" t="s">
        <v>52</v>
      </c>
      <c r="I80" s="24" t="s">
        <v>170</v>
      </c>
      <c r="J80" s="24">
        <v>150000</v>
      </c>
      <c r="K80" s="24">
        <v>139366500</v>
      </c>
      <c r="L80" s="28" t="s">
        <v>171</v>
      </c>
      <c r="M80" s="29" t="s">
        <v>50</v>
      </c>
      <c r="N80" s="30"/>
      <c r="O80" s="29" t="s">
        <v>50</v>
      </c>
      <c r="P80" s="24"/>
      <c r="Q80" s="24"/>
      <c r="R80" s="24"/>
      <c r="S80" s="24">
        <v>10</v>
      </c>
      <c r="T80" s="24">
        <v>15</v>
      </c>
      <c r="U80" s="24">
        <v>2</v>
      </c>
      <c r="V80" s="35">
        <v>65</v>
      </c>
      <c r="W80" s="24">
        <f t="shared" si="5"/>
        <v>92</v>
      </c>
      <c r="X80" s="30"/>
      <c r="Y80" s="24"/>
      <c r="Z80" s="24"/>
    </row>
    <row r="81" spans="1:26" ht="15.75" hidden="1" customHeight="1">
      <c r="A81" s="13" t="s">
        <v>42</v>
      </c>
      <c r="B81" s="24" t="s">
        <v>169</v>
      </c>
      <c r="C81" s="24" t="s">
        <v>44</v>
      </c>
      <c r="D81" s="25">
        <v>1015</v>
      </c>
      <c r="E81" s="26" t="s">
        <v>172</v>
      </c>
      <c r="F81" s="33" t="s">
        <v>172</v>
      </c>
      <c r="G81" s="18" t="s">
        <v>173</v>
      </c>
      <c r="H81" s="27" t="s">
        <v>55</v>
      </c>
      <c r="I81" s="24" t="s">
        <v>56</v>
      </c>
      <c r="J81" s="24">
        <v>150000</v>
      </c>
      <c r="K81" s="24">
        <v>152250000</v>
      </c>
      <c r="L81" s="28" t="s">
        <v>119</v>
      </c>
      <c r="M81" s="29" t="s">
        <v>50</v>
      </c>
      <c r="N81" s="30"/>
      <c r="O81" s="29" t="s">
        <v>50</v>
      </c>
      <c r="P81" s="24"/>
      <c r="Q81" s="24"/>
      <c r="R81" s="24"/>
      <c r="S81" s="24">
        <v>10</v>
      </c>
      <c r="T81" s="24">
        <v>15</v>
      </c>
      <c r="U81" s="24">
        <v>0</v>
      </c>
      <c r="V81" s="31">
        <f t="shared" ref="V81:V93" si="10">+V80*D80/D81</f>
        <v>59.499655172413796</v>
      </c>
      <c r="W81" s="32">
        <f t="shared" si="5"/>
        <v>84.499655172413796</v>
      </c>
      <c r="X81" s="30"/>
      <c r="Y81" s="24"/>
      <c r="Z81" s="24"/>
    </row>
    <row r="82" spans="1:26" ht="15.75" hidden="1" customHeight="1">
      <c r="A82" s="13" t="s">
        <v>42</v>
      </c>
      <c r="B82" s="24" t="s">
        <v>169</v>
      </c>
      <c r="C82" s="24" t="s">
        <v>44</v>
      </c>
      <c r="D82" s="25">
        <v>1086.81</v>
      </c>
      <c r="E82" s="26"/>
      <c r="F82" s="26"/>
      <c r="G82" s="26"/>
      <c r="H82" s="27" t="s">
        <v>63</v>
      </c>
      <c r="I82" s="24" t="s">
        <v>66</v>
      </c>
      <c r="J82" s="24">
        <v>150000</v>
      </c>
      <c r="K82" s="24">
        <v>163021500</v>
      </c>
      <c r="L82" s="28" t="s">
        <v>174</v>
      </c>
      <c r="M82" s="29" t="s">
        <v>50</v>
      </c>
      <c r="N82" s="30"/>
      <c r="O82" s="29" t="s">
        <v>50</v>
      </c>
      <c r="P82" s="24"/>
      <c r="Q82" s="24"/>
      <c r="R82" s="24"/>
      <c r="S82" s="24">
        <v>10</v>
      </c>
      <c r="T82" s="24">
        <v>15</v>
      </c>
      <c r="U82" s="24">
        <v>2</v>
      </c>
      <c r="V82" s="31">
        <f t="shared" si="10"/>
        <v>55.568268602607638</v>
      </c>
      <c r="W82" s="32">
        <f t="shared" si="5"/>
        <v>82.568268602607645</v>
      </c>
      <c r="X82" s="30"/>
      <c r="Y82" s="24"/>
      <c r="Z82" s="24"/>
    </row>
    <row r="83" spans="1:26" ht="15.75" hidden="1" customHeight="1">
      <c r="A83" s="13" t="s">
        <v>42</v>
      </c>
      <c r="B83" s="24" t="s">
        <v>169</v>
      </c>
      <c r="C83" s="24" t="s">
        <v>44</v>
      </c>
      <c r="D83" s="25">
        <v>1118</v>
      </c>
      <c r="E83" s="26"/>
      <c r="F83" s="26"/>
      <c r="G83" s="26"/>
      <c r="H83" s="27" t="s">
        <v>47</v>
      </c>
      <c r="I83" s="24" t="s">
        <v>48</v>
      </c>
      <c r="J83" s="24">
        <v>150000</v>
      </c>
      <c r="K83" s="24">
        <v>167700000</v>
      </c>
      <c r="L83" s="28" t="s">
        <v>49</v>
      </c>
      <c r="M83" s="29" t="s">
        <v>50</v>
      </c>
      <c r="N83" s="30"/>
      <c r="O83" s="29" t="s">
        <v>50</v>
      </c>
      <c r="P83" s="24"/>
      <c r="Q83" s="24"/>
      <c r="R83" s="24"/>
      <c r="S83" s="24">
        <v>10</v>
      </c>
      <c r="T83" s="24">
        <v>15</v>
      </c>
      <c r="U83" s="24">
        <v>0</v>
      </c>
      <c r="V83" s="31">
        <f t="shared" si="10"/>
        <v>54.018023255813958</v>
      </c>
      <c r="W83" s="32">
        <f t="shared" si="5"/>
        <v>79.018023255813958</v>
      </c>
      <c r="X83" s="30"/>
      <c r="Y83" s="24"/>
      <c r="Z83" s="24"/>
    </row>
    <row r="84" spans="1:26" ht="15.75" hidden="1" customHeight="1">
      <c r="A84" s="13" t="s">
        <v>42</v>
      </c>
      <c r="B84" s="24" t="s">
        <v>169</v>
      </c>
      <c r="C84" s="24" t="s">
        <v>44</v>
      </c>
      <c r="D84" s="25">
        <v>1169.04</v>
      </c>
      <c r="E84" s="26"/>
      <c r="F84" s="26"/>
      <c r="G84" s="26"/>
      <c r="H84" s="27" t="s">
        <v>71</v>
      </c>
      <c r="I84" s="24" t="s">
        <v>66</v>
      </c>
      <c r="J84" s="24">
        <v>150000</v>
      </c>
      <c r="K84" s="24">
        <v>175356000</v>
      </c>
      <c r="L84" s="28" t="s">
        <v>175</v>
      </c>
      <c r="M84" s="29" t="s">
        <v>50</v>
      </c>
      <c r="N84" s="30"/>
      <c r="O84" s="29" t="s">
        <v>50</v>
      </c>
      <c r="P84" s="24"/>
      <c r="Q84" s="24"/>
      <c r="R84" s="24"/>
      <c r="S84" s="24">
        <v>10</v>
      </c>
      <c r="T84" s="24">
        <v>15</v>
      </c>
      <c r="U84" s="24">
        <v>1</v>
      </c>
      <c r="V84" s="31">
        <f t="shared" si="10"/>
        <v>51.659609594196951</v>
      </c>
      <c r="W84" s="32">
        <f t="shared" si="5"/>
        <v>77.659609594196951</v>
      </c>
      <c r="X84" s="30"/>
      <c r="Y84" s="24"/>
      <c r="Z84" s="24"/>
    </row>
    <row r="85" spans="1:26" ht="15.75" hidden="1" customHeight="1">
      <c r="A85" s="13" t="s">
        <v>42</v>
      </c>
      <c r="B85" s="24" t="s">
        <v>169</v>
      </c>
      <c r="C85" s="24" t="s">
        <v>44</v>
      </c>
      <c r="D85" s="25">
        <v>1178</v>
      </c>
      <c r="E85" s="26"/>
      <c r="F85" s="26"/>
      <c r="G85" s="26"/>
      <c r="H85" s="27" t="s">
        <v>68</v>
      </c>
      <c r="I85" s="24" t="s">
        <v>48</v>
      </c>
      <c r="J85" s="24">
        <v>150000</v>
      </c>
      <c r="K85" s="24">
        <v>176700000</v>
      </c>
      <c r="L85" s="28" t="s">
        <v>176</v>
      </c>
      <c r="M85" s="29" t="s">
        <v>50</v>
      </c>
      <c r="N85" s="30"/>
      <c r="O85" s="29" t="s">
        <v>50</v>
      </c>
      <c r="P85" s="24"/>
      <c r="Q85" s="24"/>
      <c r="R85" s="24"/>
      <c r="S85" s="24">
        <v>10</v>
      </c>
      <c r="T85" s="24">
        <v>15</v>
      </c>
      <c r="U85" s="24">
        <v>0</v>
      </c>
      <c r="V85" s="31">
        <f t="shared" si="10"/>
        <v>51.266680814940578</v>
      </c>
      <c r="W85" s="32">
        <f t="shared" si="5"/>
        <v>76.266680814940571</v>
      </c>
      <c r="X85" s="30"/>
      <c r="Y85" s="24"/>
      <c r="Z85" s="24"/>
    </row>
    <row r="86" spans="1:26" ht="15.75" hidden="1" customHeight="1">
      <c r="A86" s="13" t="s">
        <v>42</v>
      </c>
      <c r="B86" s="24" t="s">
        <v>169</v>
      </c>
      <c r="C86" s="24" t="s">
        <v>51</v>
      </c>
      <c r="D86" s="25">
        <v>1178</v>
      </c>
      <c r="E86" s="26"/>
      <c r="F86" s="26"/>
      <c r="G86" s="26"/>
      <c r="H86" s="27" t="s">
        <v>68</v>
      </c>
      <c r="I86" s="24" t="s">
        <v>143</v>
      </c>
      <c r="J86" s="24">
        <v>150000</v>
      </c>
      <c r="K86" s="24">
        <v>176700000</v>
      </c>
      <c r="L86" s="28" t="s">
        <v>177</v>
      </c>
      <c r="M86" s="29" t="s">
        <v>50</v>
      </c>
      <c r="N86" s="30"/>
      <c r="O86" s="29" t="s">
        <v>50</v>
      </c>
      <c r="P86" s="24"/>
      <c r="Q86" s="24"/>
      <c r="R86" s="24"/>
      <c r="S86" s="24">
        <v>10</v>
      </c>
      <c r="T86" s="24">
        <v>15</v>
      </c>
      <c r="U86" s="24">
        <v>0</v>
      </c>
      <c r="V86" s="31">
        <f t="shared" si="10"/>
        <v>51.266680814940578</v>
      </c>
      <c r="W86" s="32">
        <f t="shared" si="5"/>
        <v>76.266680814940571</v>
      </c>
      <c r="X86" s="30"/>
      <c r="Y86" s="24"/>
      <c r="Z86" s="24"/>
    </row>
    <row r="87" spans="1:26" ht="15.75" hidden="1" customHeight="1">
      <c r="A87" s="13" t="s">
        <v>42</v>
      </c>
      <c r="B87" s="24" t="s">
        <v>169</v>
      </c>
      <c r="C87" s="24" t="s">
        <v>44</v>
      </c>
      <c r="D87" s="25">
        <v>1183</v>
      </c>
      <c r="E87" s="26"/>
      <c r="F87" s="26"/>
      <c r="G87" s="26"/>
      <c r="H87" s="27" t="s">
        <v>58</v>
      </c>
      <c r="I87" s="24" t="s">
        <v>59</v>
      </c>
      <c r="J87" s="24">
        <v>150000</v>
      </c>
      <c r="K87" s="24">
        <v>177450000</v>
      </c>
      <c r="L87" s="28" t="s">
        <v>178</v>
      </c>
      <c r="M87" s="29" t="s">
        <v>50</v>
      </c>
      <c r="N87" s="30"/>
      <c r="O87" s="29" t="s">
        <v>50</v>
      </c>
      <c r="P87" s="24"/>
      <c r="Q87" s="24"/>
      <c r="R87" s="24"/>
      <c r="S87" s="24">
        <v>10</v>
      </c>
      <c r="T87" s="24">
        <v>15</v>
      </c>
      <c r="U87" s="24">
        <v>1</v>
      </c>
      <c r="V87" s="31">
        <f t="shared" si="10"/>
        <v>51.050000000000004</v>
      </c>
      <c r="W87" s="32">
        <f t="shared" si="5"/>
        <v>77.050000000000011</v>
      </c>
      <c r="X87" s="30"/>
      <c r="Y87" s="24"/>
      <c r="Z87" s="24"/>
    </row>
    <row r="88" spans="1:26" ht="15.75" hidden="1" customHeight="1">
      <c r="A88" s="13" t="s">
        <v>42</v>
      </c>
      <c r="B88" s="24" t="s">
        <v>169</v>
      </c>
      <c r="C88" s="24" t="s">
        <v>44</v>
      </c>
      <c r="D88" s="25">
        <v>1185.9000000000001</v>
      </c>
      <c r="E88" s="26"/>
      <c r="F88" s="26"/>
      <c r="G88" s="26"/>
      <c r="H88" s="27" t="s">
        <v>61</v>
      </c>
      <c r="I88" s="24" t="s">
        <v>56</v>
      </c>
      <c r="J88" s="24">
        <v>150000</v>
      </c>
      <c r="K88" s="24">
        <v>177885000</v>
      </c>
      <c r="L88" s="28" t="s">
        <v>153</v>
      </c>
      <c r="M88" s="29" t="s">
        <v>50</v>
      </c>
      <c r="N88" s="30"/>
      <c r="O88" s="29" t="s">
        <v>50</v>
      </c>
      <c r="P88" s="24"/>
      <c r="Q88" s="24"/>
      <c r="R88" s="24"/>
      <c r="S88" s="24">
        <v>10</v>
      </c>
      <c r="T88" s="24">
        <v>15</v>
      </c>
      <c r="U88" s="24">
        <v>0</v>
      </c>
      <c r="V88" s="31">
        <f t="shared" si="10"/>
        <v>50.925162323973353</v>
      </c>
      <c r="W88" s="32">
        <f t="shared" si="5"/>
        <v>75.925162323973353</v>
      </c>
      <c r="X88" s="30"/>
      <c r="Y88" s="24"/>
      <c r="Z88" s="24"/>
    </row>
    <row r="89" spans="1:26" ht="15.75" hidden="1" customHeight="1">
      <c r="A89" s="13" t="s">
        <v>42</v>
      </c>
      <c r="B89" s="24" t="s">
        <v>169</v>
      </c>
      <c r="C89" s="24" t="s">
        <v>51</v>
      </c>
      <c r="D89" s="25">
        <v>1259.97</v>
      </c>
      <c r="E89" s="26"/>
      <c r="F89" s="26"/>
      <c r="G89" s="26"/>
      <c r="H89" s="27" t="s">
        <v>63</v>
      </c>
      <c r="I89" s="24" t="s">
        <v>64</v>
      </c>
      <c r="J89" s="24">
        <v>150000</v>
      </c>
      <c r="K89" s="24">
        <v>188995500</v>
      </c>
      <c r="L89" s="28" t="s">
        <v>179</v>
      </c>
      <c r="M89" s="29" t="s">
        <v>50</v>
      </c>
      <c r="N89" s="30"/>
      <c r="O89" s="29" t="s">
        <v>50</v>
      </c>
      <c r="P89" s="24"/>
      <c r="Q89" s="24"/>
      <c r="R89" s="24"/>
      <c r="S89" s="24">
        <v>10</v>
      </c>
      <c r="T89" s="24">
        <v>15</v>
      </c>
      <c r="U89" s="24">
        <v>2</v>
      </c>
      <c r="V89" s="31">
        <f t="shared" si="10"/>
        <v>47.931419002039732</v>
      </c>
      <c r="W89" s="32">
        <f t="shared" si="5"/>
        <v>74.931419002039732</v>
      </c>
      <c r="X89" s="30"/>
      <c r="Y89" s="24"/>
      <c r="Z89" s="24"/>
    </row>
    <row r="90" spans="1:26" ht="15.75" hidden="1" customHeight="1">
      <c r="A90" s="13" t="s">
        <v>42</v>
      </c>
      <c r="B90" s="24" t="s">
        <v>169</v>
      </c>
      <c r="C90" s="24" t="s">
        <v>51</v>
      </c>
      <c r="D90" s="25">
        <v>1367.44</v>
      </c>
      <c r="E90" s="26"/>
      <c r="F90" s="26"/>
      <c r="G90" s="26"/>
      <c r="H90" s="27" t="s">
        <v>52</v>
      </c>
      <c r="I90" s="24" t="s">
        <v>180</v>
      </c>
      <c r="J90" s="24">
        <v>150000</v>
      </c>
      <c r="K90" s="24">
        <v>205116000</v>
      </c>
      <c r="L90" s="28" t="s">
        <v>117</v>
      </c>
      <c r="M90" s="29" t="s">
        <v>50</v>
      </c>
      <c r="N90" s="30"/>
      <c r="O90" s="29" t="s">
        <v>50</v>
      </c>
      <c r="P90" s="24"/>
      <c r="Q90" s="24"/>
      <c r="R90" s="24"/>
      <c r="S90" s="24">
        <v>10</v>
      </c>
      <c r="T90" s="24">
        <v>15</v>
      </c>
      <c r="U90" s="24">
        <v>2</v>
      </c>
      <c r="V90" s="31">
        <f t="shared" si="10"/>
        <v>44.164387468554381</v>
      </c>
      <c r="W90" s="32">
        <f t="shared" si="5"/>
        <v>71.164387468554381</v>
      </c>
      <c r="X90" s="30"/>
      <c r="Y90" s="24"/>
      <c r="Z90" s="24"/>
    </row>
    <row r="91" spans="1:26" ht="15.75" hidden="1" customHeight="1">
      <c r="A91" s="13" t="s">
        <v>42</v>
      </c>
      <c r="B91" s="24" t="s">
        <v>169</v>
      </c>
      <c r="C91" s="24" t="s">
        <v>75</v>
      </c>
      <c r="D91" s="25">
        <v>1422.6</v>
      </c>
      <c r="E91" s="26"/>
      <c r="F91" s="26"/>
      <c r="G91" s="26"/>
      <c r="H91" s="27" t="s">
        <v>63</v>
      </c>
      <c r="I91" s="24" t="s">
        <v>48</v>
      </c>
      <c r="J91" s="24">
        <v>150000</v>
      </c>
      <c r="K91" s="24">
        <v>213390000</v>
      </c>
      <c r="L91" s="28" t="s">
        <v>181</v>
      </c>
      <c r="M91" s="29" t="s">
        <v>50</v>
      </c>
      <c r="N91" s="30"/>
      <c r="O91" s="29" t="s">
        <v>50</v>
      </c>
      <c r="P91" s="24"/>
      <c r="Q91" s="24"/>
      <c r="R91" s="24"/>
      <c r="S91" s="24">
        <v>10</v>
      </c>
      <c r="T91" s="24">
        <v>15</v>
      </c>
      <c r="U91" s="24">
        <v>2</v>
      </c>
      <c r="V91" s="31">
        <f t="shared" si="10"/>
        <v>42.451954168424017</v>
      </c>
      <c r="W91" s="32">
        <f t="shared" si="5"/>
        <v>69.45195416842401</v>
      </c>
      <c r="X91" s="30"/>
      <c r="Y91" s="24"/>
      <c r="Z91" s="24"/>
    </row>
    <row r="92" spans="1:26" ht="15.75" hidden="1" customHeight="1">
      <c r="A92" s="13" t="s">
        <v>42</v>
      </c>
      <c r="B92" s="24" t="s">
        <v>169</v>
      </c>
      <c r="C92" s="24" t="s">
        <v>44</v>
      </c>
      <c r="D92" s="25">
        <v>1452.33</v>
      </c>
      <c r="E92" s="26"/>
      <c r="F92" s="26"/>
      <c r="G92" s="26"/>
      <c r="H92" s="27" t="s">
        <v>52</v>
      </c>
      <c r="I92" s="24" t="s">
        <v>182</v>
      </c>
      <c r="J92" s="24">
        <v>150000</v>
      </c>
      <c r="K92" s="24">
        <v>217849500</v>
      </c>
      <c r="L92" s="28" t="s">
        <v>157</v>
      </c>
      <c r="M92" s="29" t="s">
        <v>50</v>
      </c>
      <c r="N92" s="30"/>
      <c r="O92" s="29" t="s">
        <v>50</v>
      </c>
      <c r="P92" s="24"/>
      <c r="Q92" s="24"/>
      <c r="R92" s="24"/>
      <c r="S92" s="24">
        <v>10</v>
      </c>
      <c r="T92" s="24">
        <v>15</v>
      </c>
      <c r="U92" s="24">
        <v>2</v>
      </c>
      <c r="V92" s="31">
        <f t="shared" si="10"/>
        <v>41.582939139176361</v>
      </c>
      <c r="W92" s="32">
        <f t="shared" si="5"/>
        <v>68.582939139176361</v>
      </c>
      <c r="X92" s="30"/>
      <c r="Y92" s="24"/>
      <c r="Z92" s="24"/>
    </row>
    <row r="93" spans="1:26" ht="15.75" hidden="1" customHeight="1">
      <c r="A93" s="13" t="s">
        <v>42</v>
      </c>
      <c r="B93" s="24" t="s">
        <v>169</v>
      </c>
      <c r="C93" s="24" t="s">
        <v>44</v>
      </c>
      <c r="D93" s="25">
        <v>1611</v>
      </c>
      <c r="E93" s="26"/>
      <c r="F93" s="26"/>
      <c r="G93" s="26"/>
      <c r="H93" s="27" t="s">
        <v>77</v>
      </c>
      <c r="I93" s="24" t="s">
        <v>183</v>
      </c>
      <c r="J93" s="24">
        <v>150000</v>
      </c>
      <c r="K93" s="24">
        <v>241650000</v>
      </c>
      <c r="L93" s="28" t="s">
        <v>184</v>
      </c>
      <c r="M93" s="29" t="s">
        <v>50</v>
      </c>
      <c r="N93" s="30"/>
      <c r="O93" s="29" t="s">
        <v>50</v>
      </c>
      <c r="P93" s="24"/>
      <c r="Q93" s="24"/>
      <c r="R93" s="24"/>
      <c r="S93" s="24">
        <v>10</v>
      </c>
      <c r="T93" s="24">
        <v>15</v>
      </c>
      <c r="U93" s="24">
        <v>0</v>
      </c>
      <c r="V93" s="31">
        <f t="shared" si="10"/>
        <v>37.487368094351332</v>
      </c>
      <c r="W93" s="32">
        <f t="shared" si="5"/>
        <v>62.487368094351332</v>
      </c>
      <c r="X93" s="30"/>
      <c r="Y93" s="24"/>
      <c r="Z93" s="24" t="s">
        <v>80</v>
      </c>
    </row>
    <row r="94" spans="1:26" ht="15.75" hidden="1" customHeight="1">
      <c r="A94" s="13" t="s">
        <v>42</v>
      </c>
      <c r="B94" s="24" t="s">
        <v>185</v>
      </c>
      <c r="C94" s="24" t="s">
        <v>51</v>
      </c>
      <c r="D94" s="25">
        <v>6049.87</v>
      </c>
      <c r="E94" s="26" t="s">
        <v>186</v>
      </c>
      <c r="F94" s="33" t="s">
        <v>187</v>
      </c>
      <c r="G94" s="18" t="s">
        <v>188</v>
      </c>
      <c r="H94" s="27" t="s">
        <v>189</v>
      </c>
      <c r="I94" s="24" t="s">
        <v>190</v>
      </c>
      <c r="J94" s="24">
        <v>80400</v>
      </c>
      <c r="K94" s="24">
        <v>486409548</v>
      </c>
      <c r="L94" s="28" t="s">
        <v>191</v>
      </c>
      <c r="M94" s="29" t="s">
        <v>50</v>
      </c>
      <c r="N94" s="30"/>
      <c r="O94" s="29" t="s">
        <v>50</v>
      </c>
      <c r="P94" s="24"/>
      <c r="Q94" s="24"/>
      <c r="R94" s="24"/>
      <c r="S94" s="24">
        <v>10</v>
      </c>
      <c r="T94" s="24">
        <v>15</v>
      </c>
      <c r="U94" s="24">
        <v>0</v>
      </c>
      <c r="V94" s="35">
        <v>65</v>
      </c>
      <c r="W94" s="24">
        <f t="shared" si="5"/>
        <v>90</v>
      </c>
      <c r="X94" s="30"/>
      <c r="Y94" s="24"/>
      <c r="Z94" s="24"/>
    </row>
    <row r="95" spans="1:26" ht="15.75" hidden="1" customHeight="1">
      <c r="A95" s="13" t="s">
        <v>42</v>
      </c>
      <c r="B95" s="24" t="s">
        <v>185</v>
      </c>
      <c r="C95" s="24" t="s">
        <v>44</v>
      </c>
      <c r="D95" s="25">
        <v>6479.85</v>
      </c>
      <c r="E95" s="26"/>
      <c r="F95" s="26"/>
      <c r="G95" s="26"/>
      <c r="H95" s="27" t="s">
        <v>189</v>
      </c>
      <c r="I95" s="24" t="s">
        <v>192</v>
      </c>
      <c r="J95" s="24">
        <v>80400</v>
      </c>
      <c r="K95" s="24">
        <v>520979940</v>
      </c>
      <c r="L95" s="28" t="s">
        <v>193</v>
      </c>
      <c r="M95" s="29" t="s">
        <v>50</v>
      </c>
      <c r="N95" s="30"/>
      <c r="O95" s="29" t="s">
        <v>50</v>
      </c>
      <c r="P95" s="24"/>
      <c r="Q95" s="24"/>
      <c r="R95" s="24"/>
      <c r="S95" s="32">
        <v>10</v>
      </c>
      <c r="T95" s="32">
        <v>15</v>
      </c>
      <c r="U95" s="32">
        <v>0</v>
      </c>
      <c r="V95" s="31">
        <f t="shared" ref="V95:V110" si="11">+V94*D94/D95</f>
        <v>60.686829170428325</v>
      </c>
      <c r="W95" s="32">
        <f t="shared" si="5"/>
        <v>85.686829170428325</v>
      </c>
      <c r="X95" s="30"/>
      <c r="Y95" s="24"/>
      <c r="Z95" s="24"/>
    </row>
    <row r="96" spans="1:26" ht="15.75" hidden="1" customHeight="1">
      <c r="A96" s="13" t="s">
        <v>42</v>
      </c>
      <c r="B96" s="24" t="s">
        <v>185</v>
      </c>
      <c r="C96" s="24" t="s">
        <v>44</v>
      </c>
      <c r="D96" s="25">
        <v>6730</v>
      </c>
      <c r="E96" s="26"/>
      <c r="F96" s="26"/>
      <c r="G96" s="26"/>
      <c r="H96" s="27" t="s">
        <v>52</v>
      </c>
      <c r="I96" s="24" t="s">
        <v>194</v>
      </c>
      <c r="J96" s="24">
        <v>80400</v>
      </c>
      <c r="K96" s="24">
        <v>541092000</v>
      </c>
      <c r="L96" s="28" t="s">
        <v>195</v>
      </c>
      <c r="M96" s="29" t="s">
        <v>50</v>
      </c>
      <c r="N96" s="30"/>
      <c r="O96" s="29" t="s">
        <v>50</v>
      </c>
      <c r="P96" s="24"/>
      <c r="Q96" s="24"/>
      <c r="R96" s="24"/>
      <c r="S96" s="32">
        <v>10</v>
      </c>
      <c r="T96" s="32">
        <v>15</v>
      </c>
      <c r="U96" s="32">
        <v>2</v>
      </c>
      <c r="V96" s="31">
        <f t="shared" si="11"/>
        <v>58.431136701337294</v>
      </c>
      <c r="W96" s="32">
        <f t="shared" si="5"/>
        <v>85.431136701337294</v>
      </c>
      <c r="X96" s="30"/>
      <c r="Y96" s="24"/>
      <c r="Z96" s="24"/>
    </row>
    <row r="97" spans="1:26" ht="15.75" hidden="1" customHeight="1">
      <c r="A97" s="13" t="s">
        <v>42</v>
      </c>
      <c r="B97" s="24" t="s">
        <v>185</v>
      </c>
      <c r="C97" s="24" t="s">
        <v>44</v>
      </c>
      <c r="D97" s="25">
        <v>6732</v>
      </c>
      <c r="E97" s="26"/>
      <c r="F97" s="26"/>
      <c r="G97" s="26"/>
      <c r="H97" s="27" t="s">
        <v>196</v>
      </c>
      <c r="I97" s="24" t="s">
        <v>197</v>
      </c>
      <c r="J97" s="24">
        <v>80400</v>
      </c>
      <c r="K97" s="24">
        <v>541252800</v>
      </c>
      <c r="L97" s="28" t="s">
        <v>198</v>
      </c>
      <c r="M97" s="29" t="s">
        <v>50</v>
      </c>
      <c r="N97" s="30"/>
      <c r="O97" s="29" t="s">
        <v>50</v>
      </c>
      <c r="P97" s="24"/>
      <c r="Q97" s="24"/>
      <c r="R97" s="24"/>
      <c r="S97" s="32">
        <v>10</v>
      </c>
      <c r="T97" s="32">
        <v>15</v>
      </c>
      <c r="U97" s="32">
        <v>0</v>
      </c>
      <c r="V97" s="31">
        <f t="shared" si="11"/>
        <v>58.413777480689241</v>
      </c>
      <c r="W97" s="32">
        <f t="shared" si="5"/>
        <v>83.413777480689248</v>
      </c>
      <c r="X97" s="30"/>
      <c r="Y97" s="24"/>
      <c r="Z97" s="24"/>
    </row>
    <row r="98" spans="1:26" ht="15.75" hidden="1" customHeight="1">
      <c r="A98" s="13" t="s">
        <v>42</v>
      </c>
      <c r="B98" s="24" t="s">
        <v>185</v>
      </c>
      <c r="C98" s="24" t="s">
        <v>44</v>
      </c>
      <c r="D98" s="25">
        <v>6790</v>
      </c>
      <c r="E98" s="26"/>
      <c r="F98" s="26"/>
      <c r="G98" s="26"/>
      <c r="H98" s="27" t="s">
        <v>77</v>
      </c>
      <c r="I98" s="24" t="s">
        <v>199</v>
      </c>
      <c r="J98" s="24">
        <v>80400</v>
      </c>
      <c r="K98" s="24">
        <v>545916000</v>
      </c>
      <c r="L98" s="28" t="s">
        <v>200</v>
      </c>
      <c r="M98" s="29" t="s">
        <v>50</v>
      </c>
      <c r="N98" s="30"/>
      <c r="O98" s="29" t="s">
        <v>50</v>
      </c>
      <c r="P98" s="24"/>
      <c r="Q98" s="24"/>
      <c r="R98" s="24"/>
      <c r="S98" s="32">
        <v>10</v>
      </c>
      <c r="T98" s="32">
        <v>15</v>
      </c>
      <c r="U98" s="32">
        <v>0</v>
      </c>
      <c r="V98" s="31">
        <f t="shared" si="11"/>
        <v>57.914808541973485</v>
      </c>
      <c r="W98" s="32">
        <f t="shared" si="5"/>
        <v>82.914808541973485</v>
      </c>
      <c r="X98" s="30"/>
      <c r="Y98" s="24"/>
      <c r="Z98" s="24"/>
    </row>
    <row r="99" spans="1:26" ht="15.75" hidden="1" customHeight="1">
      <c r="A99" s="13" t="s">
        <v>42</v>
      </c>
      <c r="B99" s="24" t="s">
        <v>185</v>
      </c>
      <c r="C99" s="24" t="s">
        <v>44</v>
      </c>
      <c r="D99" s="25">
        <v>6798</v>
      </c>
      <c r="E99" s="26"/>
      <c r="F99" s="26"/>
      <c r="G99" s="26"/>
      <c r="H99" s="27" t="s">
        <v>95</v>
      </c>
      <c r="I99" s="24" t="s">
        <v>201</v>
      </c>
      <c r="J99" s="24">
        <v>80400</v>
      </c>
      <c r="K99" s="24">
        <v>546559200</v>
      </c>
      <c r="L99" s="28" t="s">
        <v>202</v>
      </c>
      <c r="M99" s="29" t="s">
        <v>50</v>
      </c>
      <c r="N99" s="30"/>
      <c r="O99" s="29" t="s">
        <v>50</v>
      </c>
      <c r="P99" s="24"/>
      <c r="Q99" s="24"/>
      <c r="R99" s="24"/>
      <c r="S99" s="32">
        <v>10</v>
      </c>
      <c r="T99" s="32">
        <v>15</v>
      </c>
      <c r="U99" s="32">
        <v>1</v>
      </c>
      <c r="V99" s="31">
        <f t="shared" si="11"/>
        <v>57.846653427478671</v>
      </c>
      <c r="W99" s="32">
        <f t="shared" si="5"/>
        <v>83.846653427478671</v>
      </c>
      <c r="X99" s="30"/>
      <c r="Y99" s="24"/>
      <c r="Z99" s="24"/>
    </row>
    <row r="100" spans="1:26" ht="15.75" hidden="1" customHeight="1">
      <c r="A100" s="13" t="s">
        <v>42</v>
      </c>
      <c r="B100" s="24" t="s">
        <v>185</v>
      </c>
      <c r="C100" s="24" t="s">
        <v>51</v>
      </c>
      <c r="D100" s="25">
        <v>6866.16</v>
      </c>
      <c r="E100" s="26"/>
      <c r="F100" s="26"/>
      <c r="G100" s="26"/>
      <c r="H100" s="27" t="s">
        <v>196</v>
      </c>
      <c r="I100" s="24" t="s">
        <v>203</v>
      </c>
      <c r="J100" s="24">
        <v>80400</v>
      </c>
      <c r="K100" s="24">
        <v>552039264</v>
      </c>
      <c r="L100" s="28" t="s">
        <v>204</v>
      </c>
      <c r="M100" s="29" t="s">
        <v>50</v>
      </c>
      <c r="N100" s="30"/>
      <c r="O100" s="29" t="s">
        <v>50</v>
      </c>
      <c r="P100" s="24"/>
      <c r="Q100" s="24"/>
      <c r="R100" s="24"/>
      <c r="S100" s="32">
        <v>10</v>
      </c>
      <c r="T100" s="32">
        <v>15</v>
      </c>
      <c r="U100" s="32">
        <v>0</v>
      </c>
      <c r="V100" s="31">
        <f t="shared" si="11"/>
        <v>57.272412818809933</v>
      </c>
      <c r="W100" s="32">
        <f t="shared" si="5"/>
        <v>82.272412818809926</v>
      </c>
      <c r="X100" s="30"/>
      <c r="Y100" s="24"/>
      <c r="Z100" s="24"/>
    </row>
    <row r="101" spans="1:26" ht="15.75" hidden="1" customHeight="1">
      <c r="A101" s="13" t="s">
        <v>42</v>
      </c>
      <c r="B101" s="24" t="s">
        <v>185</v>
      </c>
      <c r="C101" s="24" t="s">
        <v>44</v>
      </c>
      <c r="D101" s="25">
        <v>6908</v>
      </c>
      <c r="E101" s="26"/>
      <c r="F101" s="26"/>
      <c r="G101" s="26"/>
      <c r="H101" s="27" t="s">
        <v>68</v>
      </c>
      <c r="I101" s="24" t="s">
        <v>192</v>
      </c>
      <c r="J101" s="24">
        <v>80400</v>
      </c>
      <c r="K101" s="24">
        <v>555403200</v>
      </c>
      <c r="L101" s="28" t="s">
        <v>205</v>
      </c>
      <c r="M101" s="29" t="s">
        <v>50</v>
      </c>
      <c r="N101" s="30"/>
      <c r="O101" s="29" t="s">
        <v>50</v>
      </c>
      <c r="P101" s="24"/>
      <c r="Q101" s="24"/>
      <c r="R101" s="24"/>
      <c r="S101" s="32">
        <v>10</v>
      </c>
      <c r="T101" s="32">
        <v>15</v>
      </c>
      <c r="U101" s="32">
        <v>0</v>
      </c>
      <c r="V101" s="31">
        <f t="shared" si="11"/>
        <v>56.925528372900985</v>
      </c>
      <c r="W101" s="32">
        <f t="shared" si="5"/>
        <v>81.925528372900985</v>
      </c>
      <c r="X101" s="30"/>
      <c r="Y101" s="24"/>
      <c r="Z101" s="24"/>
    </row>
    <row r="102" spans="1:26" ht="15.75" hidden="1" customHeight="1">
      <c r="A102" s="13" t="s">
        <v>42</v>
      </c>
      <c r="B102" s="24" t="s">
        <v>185</v>
      </c>
      <c r="C102" s="24" t="s">
        <v>51</v>
      </c>
      <c r="D102" s="25">
        <v>6908</v>
      </c>
      <c r="E102" s="26"/>
      <c r="F102" s="26"/>
      <c r="G102" s="26"/>
      <c r="H102" s="27" t="s">
        <v>68</v>
      </c>
      <c r="I102" s="24" t="s">
        <v>206</v>
      </c>
      <c r="J102" s="24">
        <v>80400</v>
      </c>
      <c r="K102" s="24">
        <v>555403200</v>
      </c>
      <c r="L102" s="28" t="s">
        <v>207</v>
      </c>
      <c r="M102" s="29" t="s">
        <v>50</v>
      </c>
      <c r="N102" s="30"/>
      <c r="O102" s="29" t="s">
        <v>50</v>
      </c>
      <c r="P102" s="24"/>
      <c r="Q102" s="24"/>
      <c r="R102" s="24"/>
      <c r="S102" s="32">
        <v>10</v>
      </c>
      <c r="T102" s="32">
        <v>15</v>
      </c>
      <c r="U102" s="32">
        <v>0</v>
      </c>
      <c r="V102" s="31">
        <f t="shared" si="11"/>
        <v>56.925528372900985</v>
      </c>
      <c r="W102" s="32">
        <f t="shared" si="5"/>
        <v>81.925528372900985</v>
      </c>
      <c r="X102" s="30"/>
      <c r="Y102" s="24"/>
      <c r="Z102" s="24"/>
    </row>
    <row r="103" spans="1:26" ht="15.75" hidden="1" customHeight="1">
      <c r="A103" s="13" t="s">
        <v>42</v>
      </c>
      <c r="B103" s="24" t="s">
        <v>185</v>
      </c>
      <c r="C103" s="24" t="s">
        <v>51</v>
      </c>
      <c r="D103" s="25">
        <v>6931.43</v>
      </c>
      <c r="E103" s="26"/>
      <c r="F103" s="26"/>
      <c r="G103" s="26"/>
      <c r="H103" s="27" t="s">
        <v>63</v>
      </c>
      <c r="I103" s="24" t="s">
        <v>192</v>
      </c>
      <c r="J103" s="24">
        <v>80400</v>
      </c>
      <c r="K103" s="24">
        <v>557286972</v>
      </c>
      <c r="L103" s="28" t="s">
        <v>208</v>
      </c>
      <c r="M103" s="29" t="s">
        <v>50</v>
      </c>
      <c r="N103" s="30"/>
      <c r="O103" s="29" t="s">
        <v>50</v>
      </c>
      <c r="P103" s="24"/>
      <c r="Q103" s="24"/>
      <c r="R103" s="24"/>
      <c r="S103" s="32">
        <v>10</v>
      </c>
      <c r="T103" s="32">
        <v>15</v>
      </c>
      <c r="U103" s="32">
        <v>2</v>
      </c>
      <c r="V103" s="31">
        <f t="shared" si="11"/>
        <v>56.733105578502553</v>
      </c>
      <c r="W103" s="32">
        <f t="shared" si="5"/>
        <v>83.733105578502546</v>
      </c>
      <c r="X103" s="30"/>
      <c r="Y103" s="24"/>
      <c r="Z103" s="24"/>
    </row>
    <row r="104" spans="1:26" ht="15.75" hidden="1" customHeight="1">
      <c r="A104" s="13" t="s">
        <v>42</v>
      </c>
      <c r="B104" s="24" t="s">
        <v>185</v>
      </c>
      <c r="C104" s="24" t="s">
        <v>44</v>
      </c>
      <c r="D104" s="25">
        <v>6936</v>
      </c>
      <c r="E104" s="26"/>
      <c r="F104" s="26"/>
      <c r="G104" s="26"/>
      <c r="H104" s="27" t="s">
        <v>63</v>
      </c>
      <c r="I104" s="24" t="s">
        <v>209</v>
      </c>
      <c r="J104" s="24">
        <v>80400</v>
      </c>
      <c r="K104" s="24">
        <v>557654400</v>
      </c>
      <c r="L104" s="28" t="s">
        <v>210</v>
      </c>
      <c r="M104" s="29" t="s">
        <v>50</v>
      </c>
      <c r="N104" s="30"/>
      <c r="O104" s="29" t="s">
        <v>50</v>
      </c>
      <c r="P104" s="24"/>
      <c r="Q104" s="24"/>
      <c r="R104" s="24"/>
      <c r="S104" s="32">
        <v>10</v>
      </c>
      <c r="T104" s="32">
        <v>15</v>
      </c>
      <c r="U104" s="32">
        <v>2</v>
      </c>
      <c r="V104" s="31">
        <f t="shared" si="11"/>
        <v>56.695725201845441</v>
      </c>
      <c r="W104" s="32">
        <f t="shared" si="5"/>
        <v>83.695725201845448</v>
      </c>
      <c r="X104" s="30"/>
      <c r="Y104" s="24"/>
      <c r="Z104" s="24"/>
    </row>
    <row r="105" spans="1:26" ht="15.75" hidden="1" customHeight="1">
      <c r="A105" s="13" t="s">
        <v>42</v>
      </c>
      <c r="B105" s="24" t="s">
        <v>185</v>
      </c>
      <c r="C105" s="24" t="s">
        <v>44</v>
      </c>
      <c r="D105" s="25">
        <v>7015</v>
      </c>
      <c r="E105" s="26"/>
      <c r="F105" s="26"/>
      <c r="G105" s="26"/>
      <c r="H105" s="27" t="s">
        <v>71</v>
      </c>
      <c r="I105" s="24" t="s">
        <v>192</v>
      </c>
      <c r="J105" s="24">
        <v>80400</v>
      </c>
      <c r="K105" s="24">
        <v>564006000</v>
      </c>
      <c r="L105" s="28" t="s">
        <v>211</v>
      </c>
      <c r="M105" s="29" t="s">
        <v>50</v>
      </c>
      <c r="N105" s="30"/>
      <c r="O105" s="29" t="s">
        <v>50</v>
      </c>
      <c r="P105" s="24"/>
      <c r="Q105" s="24"/>
      <c r="R105" s="24"/>
      <c r="S105" s="32">
        <v>10</v>
      </c>
      <c r="T105" s="32">
        <v>15</v>
      </c>
      <c r="U105" s="32">
        <v>1</v>
      </c>
      <c r="V105" s="31">
        <f t="shared" si="11"/>
        <v>56.057241625089091</v>
      </c>
      <c r="W105" s="32">
        <f t="shared" si="5"/>
        <v>82.057241625089091</v>
      </c>
      <c r="X105" s="30"/>
      <c r="Y105" s="24"/>
      <c r="Z105" s="24"/>
    </row>
    <row r="106" spans="1:26" ht="15.75" hidden="1" customHeight="1">
      <c r="A106" s="13" t="s">
        <v>42</v>
      </c>
      <c r="B106" s="24" t="s">
        <v>185</v>
      </c>
      <c r="C106" s="24" t="s">
        <v>44</v>
      </c>
      <c r="D106" s="25">
        <v>7169</v>
      </c>
      <c r="E106" s="26"/>
      <c r="F106" s="26"/>
      <c r="G106" s="26"/>
      <c r="H106" s="27" t="s">
        <v>47</v>
      </c>
      <c r="I106" s="24" t="s">
        <v>212</v>
      </c>
      <c r="J106" s="24">
        <v>80400</v>
      </c>
      <c r="K106" s="24">
        <v>576387600</v>
      </c>
      <c r="L106" s="28" t="s">
        <v>109</v>
      </c>
      <c r="M106" s="29" t="s">
        <v>50</v>
      </c>
      <c r="N106" s="30"/>
      <c r="O106" s="29" t="s">
        <v>50</v>
      </c>
      <c r="P106" s="24"/>
      <c r="Q106" s="24"/>
      <c r="R106" s="24"/>
      <c r="S106" s="32">
        <v>10</v>
      </c>
      <c r="T106" s="32">
        <v>15</v>
      </c>
      <c r="U106" s="32">
        <v>0</v>
      </c>
      <c r="V106" s="31">
        <f t="shared" si="11"/>
        <v>54.853054819361134</v>
      </c>
      <c r="W106" s="32">
        <f t="shared" si="5"/>
        <v>79.853054819361134</v>
      </c>
      <c r="X106" s="30"/>
      <c r="Y106" s="24"/>
      <c r="Z106" s="24"/>
    </row>
    <row r="107" spans="1:26" ht="15.75" hidden="1" customHeight="1">
      <c r="A107" s="13" t="s">
        <v>42</v>
      </c>
      <c r="B107" s="24" t="s">
        <v>185</v>
      </c>
      <c r="C107" s="24" t="s">
        <v>51</v>
      </c>
      <c r="D107" s="25">
        <v>7169</v>
      </c>
      <c r="E107" s="26"/>
      <c r="F107" s="26"/>
      <c r="G107" s="26"/>
      <c r="H107" s="27" t="s">
        <v>47</v>
      </c>
      <c r="I107" s="24" t="s">
        <v>213</v>
      </c>
      <c r="J107" s="24">
        <v>80400</v>
      </c>
      <c r="K107" s="24">
        <v>576387600</v>
      </c>
      <c r="L107" s="28" t="s">
        <v>109</v>
      </c>
      <c r="M107" s="29" t="s">
        <v>50</v>
      </c>
      <c r="N107" s="30"/>
      <c r="O107" s="29" t="s">
        <v>50</v>
      </c>
      <c r="P107" s="24"/>
      <c r="Q107" s="24"/>
      <c r="R107" s="24"/>
      <c r="S107" s="32">
        <v>10</v>
      </c>
      <c r="T107" s="32">
        <v>15</v>
      </c>
      <c r="U107" s="32">
        <v>0</v>
      </c>
      <c r="V107" s="31">
        <f t="shared" si="11"/>
        <v>54.853054819361134</v>
      </c>
      <c r="W107" s="32">
        <f t="shared" si="5"/>
        <v>79.853054819361134</v>
      </c>
      <c r="X107" s="30"/>
      <c r="Y107" s="24"/>
      <c r="Z107" s="24"/>
    </row>
    <row r="108" spans="1:26" ht="15.75" hidden="1" customHeight="1">
      <c r="A108" s="13" t="s">
        <v>42</v>
      </c>
      <c r="B108" s="24" t="s">
        <v>185</v>
      </c>
      <c r="C108" s="24" t="s">
        <v>44</v>
      </c>
      <c r="D108" s="25">
        <v>7625</v>
      </c>
      <c r="E108" s="26"/>
      <c r="F108" s="26"/>
      <c r="G108" s="26"/>
      <c r="H108" s="27" t="s">
        <v>55</v>
      </c>
      <c r="I108" s="24" t="s">
        <v>192</v>
      </c>
      <c r="J108" s="24">
        <v>80400</v>
      </c>
      <c r="K108" s="24">
        <v>613050000</v>
      </c>
      <c r="L108" s="28" t="s">
        <v>214</v>
      </c>
      <c r="M108" s="29" t="s">
        <v>50</v>
      </c>
      <c r="N108" s="30"/>
      <c r="O108" s="29" t="s">
        <v>50</v>
      </c>
      <c r="P108" s="24"/>
      <c r="Q108" s="24"/>
      <c r="R108" s="24"/>
      <c r="S108" s="32">
        <v>10</v>
      </c>
      <c r="T108" s="32">
        <v>15</v>
      </c>
      <c r="U108" s="32">
        <v>0</v>
      </c>
      <c r="V108" s="31">
        <f t="shared" si="11"/>
        <v>51.572662295081969</v>
      </c>
      <c r="W108" s="32">
        <f t="shared" si="5"/>
        <v>76.572662295081969</v>
      </c>
      <c r="X108" s="30"/>
      <c r="Y108" s="24"/>
      <c r="Z108" s="24"/>
    </row>
    <row r="109" spans="1:26" ht="15.75" hidden="1" customHeight="1">
      <c r="A109" s="13" t="s">
        <v>42</v>
      </c>
      <c r="B109" s="24" t="s">
        <v>185</v>
      </c>
      <c r="C109" s="24" t="s">
        <v>51</v>
      </c>
      <c r="D109" s="25">
        <v>8000</v>
      </c>
      <c r="E109" s="26"/>
      <c r="F109" s="26"/>
      <c r="G109" s="26"/>
      <c r="H109" s="27" t="s">
        <v>55</v>
      </c>
      <c r="I109" s="24" t="s">
        <v>213</v>
      </c>
      <c r="J109" s="24">
        <v>80400</v>
      </c>
      <c r="K109" s="24">
        <v>643200000</v>
      </c>
      <c r="L109" s="28" t="s">
        <v>215</v>
      </c>
      <c r="M109" s="29" t="s">
        <v>50</v>
      </c>
      <c r="N109" s="30"/>
      <c r="O109" s="29" t="s">
        <v>50</v>
      </c>
      <c r="P109" s="24"/>
      <c r="Q109" s="24"/>
      <c r="R109" s="24"/>
      <c r="S109" s="32">
        <v>10</v>
      </c>
      <c r="T109" s="32">
        <v>15</v>
      </c>
      <c r="U109" s="32">
        <v>0</v>
      </c>
      <c r="V109" s="31">
        <f t="shared" si="11"/>
        <v>49.155193749999995</v>
      </c>
      <c r="W109" s="32">
        <f t="shared" si="5"/>
        <v>74.155193749999995</v>
      </c>
      <c r="X109" s="30"/>
      <c r="Y109" s="24"/>
      <c r="Z109" s="24"/>
    </row>
    <row r="110" spans="1:26" ht="15.75" hidden="1" customHeight="1">
      <c r="A110" s="13" t="s">
        <v>42</v>
      </c>
      <c r="B110" s="24" t="s">
        <v>185</v>
      </c>
      <c r="C110" s="24" t="s">
        <v>44</v>
      </c>
      <c r="D110" s="25">
        <v>9270.15</v>
      </c>
      <c r="E110" s="26"/>
      <c r="F110" s="26"/>
      <c r="G110" s="26"/>
      <c r="H110" s="27" t="s">
        <v>110</v>
      </c>
      <c r="I110" s="24" t="s">
        <v>192</v>
      </c>
      <c r="J110" s="24">
        <v>80400</v>
      </c>
      <c r="K110" s="24">
        <v>745320060</v>
      </c>
      <c r="L110" s="28" t="s">
        <v>216</v>
      </c>
      <c r="M110" s="29" t="s">
        <v>50</v>
      </c>
      <c r="N110" s="30"/>
      <c r="O110" s="29" t="s">
        <v>50</v>
      </c>
      <c r="P110" s="24"/>
      <c r="Q110" s="24"/>
      <c r="R110" s="24"/>
      <c r="S110" s="32">
        <v>10</v>
      </c>
      <c r="T110" s="32">
        <v>15</v>
      </c>
      <c r="U110" s="32">
        <v>0</v>
      </c>
      <c r="V110" s="31">
        <f t="shared" si="11"/>
        <v>42.420192769264794</v>
      </c>
      <c r="W110" s="32">
        <f t="shared" si="5"/>
        <v>67.420192769264787</v>
      </c>
      <c r="X110" s="30"/>
      <c r="Y110" s="24"/>
      <c r="Z110" s="24"/>
    </row>
    <row r="111" spans="1:26" ht="15.75" hidden="1" customHeight="1">
      <c r="A111" s="13" t="s">
        <v>42</v>
      </c>
      <c r="B111" s="24" t="s">
        <v>217</v>
      </c>
      <c r="C111" s="24" t="s">
        <v>44</v>
      </c>
      <c r="D111" s="25">
        <v>6195.23</v>
      </c>
      <c r="E111" s="26">
        <v>41348.145000000004</v>
      </c>
      <c r="F111" s="26">
        <v>413481.45</v>
      </c>
      <c r="G111" s="26"/>
      <c r="H111" s="27" t="s">
        <v>95</v>
      </c>
      <c r="I111" s="24" t="s">
        <v>218</v>
      </c>
      <c r="J111" s="24">
        <v>30000</v>
      </c>
      <c r="K111" s="24">
        <v>185856900</v>
      </c>
      <c r="L111" s="28" t="s">
        <v>219</v>
      </c>
      <c r="M111" s="29" t="s">
        <v>50</v>
      </c>
      <c r="N111" s="30"/>
      <c r="O111" s="29" t="s">
        <v>50</v>
      </c>
      <c r="P111" s="24"/>
      <c r="Q111" s="24"/>
      <c r="R111" s="24"/>
      <c r="S111" s="24">
        <v>10</v>
      </c>
      <c r="T111" s="36"/>
      <c r="U111" s="24">
        <v>1</v>
      </c>
      <c r="V111" s="35"/>
      <c r="W111" s="24">
        <f t="shared" si="5"/>
        <v>11</v>
      </c>
      <c r="X111" s="30"/>
      <c r="Y111" s="24"/>
      <c r="Z111" s="24"/>
    </row>
    <row r="112" spans="1:26" ht="15.75" hidden="1" customHeight="1">
      <c r="A112" s="13" t="s">
        <v>42</v>
      </c>
      <c r="B112" s="24" t="s">
        <v>217</v>
      </c>
      <c r="C112" s="24" t="s">
        <v>44</v>
      </c>
      <c r="D112" s="25">
        <v>6354.24</v>
      </c>
      <c r="E112" s="26"/>
      <c r="F112" s="26"/>
      <c r="G112" s="26"/>
      <c r="H112" s="27" t="s">
        <v>92</v>
      </c>
      <c r="I112" s="24" t="s">
        <v>220</v>
      </c>
      <c r="J112" s="24">
        <v>30000</v>
      </c>
      <c r="K112" s="24">
        <v>190627200</v>
      </c>
      <c r="L112" s="28" t="s">
        <v>221</v>
      </c>
      <c r="M112" s="29" t="s">
        <v>50</v>
      </c>
      <c r="N112" s="30"/>
      <c r="O112" s="29" t="s">
        <v>50</v>
      </c>
      <c r="P112" s="24"/>
      <c r="Q112" s="24"/>
      <c r="R112" s="24"/>
      <c r="S112" s="24">
        <v>10</v>
      </c>
      <c r="T112" s="36"/>
      <c r="U112" s="24">
        <v>0</v>
      </c>
      <c r="V112" s="35"/>
      <c r="W112" s="24">
        <f t="shared" si="5"/>
        <v>10</v>
      </c>
      <c r="X112" s="30"/>
      <c r="Y112" s="24"/>
      <c r="Z112" s="24"/>
    </row>
    <row r="113" spans="1:26" ht="15.75" hidden="1" customHeight="1">
      <c r="A113" s="13" t="s">
        <v>42</v>
      </c>
      <c r="B113" s="24" t="s">
        <v>217</v>
      </c>
      <c r="C113" s="24" t="s">
        <v>44</v>
      </c>
      <c r="D113" s="25">
        <v>6607.32</v>
      </c>
      <c r="E113" s="26"/>
      <c r="F113" s="26"/>
      <c r="G113" s="26"/>
      <c r="H113" s="27" t="s">
        <v>222</v>
      </c>
      <c r="I113" s="24" t="s">
        <v>223</v>
      </c>
      <c r="J113" s="24">
        <v>30000</v>
      </c>
      <c r="K113" s="24">
        <v>198219600</v>
      </c>
      <c r="L113" s="28" t="s">
        <v>224</v>
      </c>
      <c r="M113" s="29" t="s">
        <v>50</v>
      </c>
      <c r="N113" s="30"/>
      <c r="O113" s="29" t="s">
        <v>50</v>
      </c>
      <c r="P113" s="24"/>
      <c r="Q113" s="24"/>
      <c r="R113" s="24"/>
      <c r="S113" s="24">
        <v>10</v>
      </c>
      <c r="T113" s="36"/>
      <c r="U113" s="24">
        <v>0</v>
      </c>
      <c r="V113" s="35"/>
      <c r="W113" s="24">
        <f t="shared" si="5"/>
        <v>10</v>
      </c>
      <c r="X113" s="30"/>
      <c r="Y113" s="24"/>
      <c r="Z113" s="24"/>
    </row>
    <row r="114" spans="1:26" ht="15.75" hidden="1" customHeight="1">
      <c r="A114" s="13" t="s">
        <v>42</v>
      </c>
      <c r="B114" s="24" t="s">
        <v>217</v>
      </c>
      <c r="C114" s="24" t="s">
        <v>75</v>
      </c>
      <c r="D114" s="25">
        <v>7069.98</v>
      </c>
      <c r="E114" s="26"/>
      <c r="F114" s="26"/>
      <c r="G114" s="26"/>
      <c r="H114" s="27" t="s">
        <v>52</v>
      </c>
      <c r="I114" s="24" t="s">
        <v>225</v>
      </c>
      <c r="J114" s="24">
        <v>30000</v>
      </c>
      <c r="K114" s="24">
        <v>212099400</v>
      </c>
      <c r="L114" s="28" t="s">
        <v>226</v>
      </c>
      <c r="M114" s="29" t="s">
        <v>50</v>
      </c>
      <c r="N114" s="30"/>
      <c r="O114" s="29" t="s">
        <v>50</v>
      </c>
      <c r="P114" s="24"/>
      <c r="Q114" s="24"/>
      <c r="R114" s="24"/>
      <c r="S114" s="24">
        <v>10</v>
      </c>
      <c r="T114" s="36"/>
      <c r="U114" s="24">
        <v>2</v>
      </c>
      <c r="V114" s="35"/>
      <c r="W114" s="24">
        <f t="shared" si="5"/>
        <v>12</v>
      </c>
      <c r="X114" s="30"/>
      <c r="Y114" s="24"/>
      <c r="Z114" s="24"/>
    </row>
    <row r="115" spans="1:26" ht="15.75" hidden="1" customHeight="1">
      <c r="A115" s="13" t="s">
        <v>42</v>
      </c>
      <c r="B115" s="24" t="s">
        <v>217</v>
      </c>
      <c r="C115" s="24" t="s">
        <v>44</v>
      </c>
      <c r="D115" s="25">
        <v>7300</v>
      </c>
      <c r="E115" s="26"/>
      <c r="F115" s="26"/>
      <c r="G115" s="26"/>
      <c r="H115" s="27" t="s">
        <v>55</v>
      </c>
      <c r="I115" s="24" t="s">
        <v>227</v>
      </c>
      <c r="J115" s="24">
        <v>30000</v>
      </c>
      <c r="K115" s="24">
        <v>219000000</v>
      </c>
      <c r="L115" s="28" t="s">
        <v>228</v>
      </c>
      <c r="M115" s="29" t="s">
        <v>50</v>
      </c>
      <c r="N115" s="30"/>
      <c r="O115" s="29" t="s">
        <v>50</v>
      </c>
      <c r="P115" s="24"/>
      <c r="Q115" s="24"/>
      <c r="R115" s="24"/>
      <c r="S115" s="24">
        <v>10</v>
      </c>
      <c r="T115" s="36"/>
      <c r="U115" s="24">
        <v>0</v>
      </c>
      <c r="V115" s="35"/>
      <c r="W115" s="24">
        <f t="shared" si="5"/>
        <v>10</v>
      </c>
      <c r="X115" s="30"/>
      <c r="Y115" s="24"/>
      <c r="Z115" s="24"/>
    </row>
    <row r="116" spans="1:26" ht="15.75" hidden="1" customHeight="1">
      <c r="A116" s="13" t="s">
        <v>42</v>
      </c>
      <c r="B116" s="24" t="s">
        <v>217</v>
      </c>
      <c r="C116" s="24" t="s">
        <v>51</v>
      </c>
      <c r="D116" s="25">
        <v>7423.6</v>
      </c>
      <c r="E116" s="26"/>
      <c r="F116" s="26"/>
      <c r="G116" s="26"/>
      <c r="H116" s="27" t="s">
        <v>95</v>
      </c>
      <c r="I116" s="24" t="s">
        <v>229</v>
      </c>
      <c r="J116" s="24">
        <v>30000</v>
      </c>
      <c r="K116" s="24">
        <v>222708000</v>
      </c>
      <c r="L116" s="28" t="s">
        <v>230</v>
      </c>
      <c r="M116" s="29" t="s">
        <v>50</v>
      </c>
      <c r="N116" s="30"/>
      <c r="O116" s="29" t="s">
        <v>50</v>
      </c>
      <c r="P116" s="24"/>
      <c r="Q116" s="24"/>
      <c r="R116" s="24"/>
      <c r="S116" s="24">
        <v>10</v>
      </c>
      <c r="T116" s="36"/>
      <c r="U116" s="24">
        <v>1</v>
      </c>
      <c r="V116" s="35"/>
      <c r="W116" s="24">
        <f t="shared" si="5"/>
        <v>11</v>
      </c>
      <c r="X116" s="30"/>
      <c r="Y116" s="24"/>
      <c r="Z116" s="24"/>
    </row>
    <row r="117" spans="1:26" ht="15.75" hidden="1" customHeight="1">
      <c r="A117" s="13" t="s">
        <v>42</v>
      </c>
      <c r="B117" s="24" t="s">
        <v>217</v>
      </c>
      <c r="C117" s="24" t="s">
        <v>75</v>
      </c>
      <c r="D117" s="25">
        <v>7423.6</v>
      </c>
      <c r="E117" s="26"/>
      <c r="F117" s="26"/>
      <c r="G117" s="26"/>
      <c r="H117" s="27" t="s">
        <v>95</v>
      </c>
      <c r="I117" s="24" t="s">
        <v>231</v>
      </c>
      <c r="J117" s="24">
        <v>30000</v>
      </c>
      <c r="K117" s="24">
        <v>222708000</v>
      </c>
      <c r="L117" s="28" t="s">
        <v>232</v>
      </c>
      <c r="M117" s="29" t="s">
        <v>50</v>
      </c>
      <c r="N117" s="30"/>
      <c r="O117" s="29" t="s">
        <v>50</v>
      </c>
      <c r="P117" s="24"/>
      <c r="Q117" s="24"/>
      <c r="R117" s="24"/>
      <c r="S117" s="24">
        <v>10</v>
      </c>
      <c r="T117" s="36"/>
      <c r="U117" s="24">
        <v>1</v>
      </c>
      <c r="V117" s="35"/>
      <c r="W117" s="24">
        <f t="shared" si="5"/>
        <v>11</v>
      </c>
      <c r="X117" s="30"/>
      <c r="Y117" s="24"/>
      <c r="Z117" s="24"/>
    </row>
    <row r="118" spans="1:26" ht="15.75" hidden="1" customHeight="1">
      <c r="A118" s="13" t="s">
        <v>42</v>
      </c>
      <c r="B118" s="24" t="s">
        <v>217</v>
      </c>
      <c r="C118" s="24" t="s">
        <v>44</v>
      </c>
      <c r="D118" s="25">
        <v>7503.33</v>
      </c>
      <c r="E118" s="26"/>
      <c r="F118" s="26"/>
      <c r="G118" s="26"/>
      <c r="H118" s="27" t="s">
        <v>196</v>
      </c>
      <c r="I118" s="24" t="s">
        <v>233</v>
      </c>
      <c r="J118" s="24">
        <v>30000</v>
      </c>
      <c r="K118" s="24">
        <v>225099900</v>
      </c>
      <c r="L118" s="28" t="s">
        <v>234</v>
      </c>
      <c r="M118" s="29" t="s">
        <v>50</v>
      </c>
      <c r="N118" s="30"/>
      <c r="O118" s="29" t="s">
        <v>50</v>
      </c>
      <c r="P118" s="24"/>
      <c r="Q118" s="24"/>
      <c r="R118" s="24"/>
      <c r="S118" s="24">
        <v>10</v>
      </c>
      <c r="T118" s="36"/>
      <c r="U118" s="24">
        <v>0</v>
      </c>
      <c r="V118" s="35"/>
      <c r="W118" s="24">
        <f t="shared" si="5"/>
        <v>10</v>
      </c>
      <c r="X118" s="30"/>
      <c r="Y118" s="24"/>
      <c r="Z118" s="24"/>
    </row>
    <row r="119" spans="1:26" ht="15.75" hidden="1" customHeight="1">
      <c r="A119" s="13" t="s">
        <v>42</v>
      </c>
      <c r="B119" s="24" t="s">
        <v>217</v>
      </c>
      <c r="C119" s="24" t="s">
        <v>44</v>
      </c>
      <c r="D119" s="25">
        <v>7523.43</v>
      </c>
      <c r="E119" s="26"/>
      <c r="F119" s="26"/>
      <c r="G119" s="26"/>
      <c r="H119" s="27" t="s">
        <v>63</v>
      </c>
      <c r="I119" s="24" t="s">
        <v>235</v>
      </c>
      <c r="J119" s="24">
        <v>30000</v>
      </c>
      <c r="K119" s="24">
        <v>225702900</v>
      </c>
      <c r="L119" s="28" t="s">
        <v>236</v>
      </c>
      <c r="M119" s="29" t="s">
        <v>50</v>
      </c>
      <c r="N119" s="30"/>
      <c r="O119" s="29" t="s">
        <v>50</v>
      </c>
      <c r="P119" s="24"/>
      <c r="Q119" s="24"/>
      <c r="R119" s="24"/>
      <c r="S119" s="24">
        <v>10</v>
      </c>
      <c r="T119" s="36"/>
      <c r="U119" s="24">
        <v>2</v>
      </c>
      <c r="V119" s="35"/>
      <c r="W119" s="24">
        <f t="shared" si="5"/>
        <v>12</v>
      </c>
      <c r="X119" s="30"/>
      <c r="Y119" s="24"/>
      <c r="Z119" s="24"/>
    </row>
    <row r="120" spans="1:26" ht="15.75" hidden="1" customHeight="1">
      <c r="A120" s="13" t="s">
        <v>42</v>
      </c>
      <c r="B120" s="24" t="s">
        <v>217</v>
      </c>
      <c r="C120" s="24" t="s">
        <v>44</v>
      </c>
      <c r="D120" s="25">
        <v>7540.77</v>
      </c>
      <c r="E120" s="26"/>
      <c r="F120" s="26"/>
      <c r="G120" s="26"/>
      <c r="H120" s="27" t="s">
        <v>189</v>
      </c>
      <c r="I120" s="24" t="s">
        <v>237</v>
      </c>
      <c r="J120" s="24">
        <v>30000</v>
      </c>
      <c r="K120" s="24">
        <v>226223100</v>
      </c>
      <c r="L120" s="28" t="s">
        <v>238</v>
      </c>
      <c r="M120" s="29" t="s">
        <v>50</v>
      </c>
      <c r="N120" s="30"/>
      <c r="O120" s="29" t="s">
        <v>50</v>
      </c>
      <c r="P120" s="24"/>
      <c r="Q120" s="24"/>
      <c r="R120" s="24"/>
      <c r="S120" s="24">
        <v>10</v>
      </c>
      <c r="T120" s="36"/>
      <c r="U120" s="24">
        <v>0</v>
      </c>
      <c r="V120" s="35"/>
      <c r="W120" s="24">
        <f t="shared" si="5"/>
        <v>10</v>
      </c>
      <c r="X120" s="30"/>
      <c r="Y120" s="24"/>
      <c r="Z120" s="24"/>
    </row>
    <row r="121" spans="1:26" ht="15.75" hidden="1" customHeight="1">
      <c r="A121" s="13" t="s">
        <v>42</v>
      </c>
      <c r="B121" s="24" t="s">
        <v>217</v>
      </c>
      <c r="C121" s="24" t="s">
        <v>51</v>
      </c>
      <c r="D121" s="25">
        <v>7560.28</v>
      </c>
      <c r="E121" s="26"/>
      <c r="F121" s="26"/>
      <c r="G121" s="26"/>
      <c r="H121" s="27" t="s">
        <v>63</v>
      </c>
      <c r="I121" s="24" t="s">
        <v>237</v>
      </c>
      <c r="J121" s="24">
        <v>30000</v>
      </c>
      <c r="K121" s="24">
        <v>226808400</v>
      </c>
      <c r="L121" s="28" t="s">
        <v>239</v>
      </c>
      <c r="M121" s="29" t="s">
        <v>50</v>
      </c>
      <c r="N121" s="30"/>
      <c r="O121" s="29" t="s">
        <v>50</v>
      </c>
      <c r="P121" s="24"/>
      <c r="Q121" s="24"/>
      <c r="R121" s="24"/>
      <c r="S121" s="24">
        <v>10</v>
      </c>
      <c r="T121" s="36"/>
      <c r="U121" s="24">
        <v>2</v>
      </c>
      <c r="V121" s="35"/>
      <c r="W121" s="24">
        <f t="shared" si="5"/>
        <v>12</v>
      </c>
      <c r="X121" s="30"/>
      <c r="Y121" s="24"/>
      <c r="Z121" s="24"/>
    </row>
    <row r="122" spans="1:26" ht="15.75" hidden="1" customHeight="1">
      <c r="A122" s="13" t="s">
        <v>42</v>
      </c>
      <c r="B122" s="24" t="s">
        <v>217</v>
      </c>
      <c r="C122" s="24" t="s">
        <v>51</v>
      </c>
      <c r="D122" s="25">
        <v>7646.6</v>
      </c>
      <c r="E122" s="26"/>
      <c r="F122" s="26"/>
      <c r="G122" s="26"/>
      <c r="H122" s="27" t="s">
        <v>196</v>
      </c>
      <c r="I122" s="24" t="s">
        <v>240</v>
      </c>
      <c r="J122" s="24">
        <v>30000</v>
      </c>
      <c r="K122" s="24">
        <v>229398000</v>
      </c>
      <c r="L122" s="28" t="s">
        <v>241</v>
      </c>
      <c r="M122" s="29" t="s">
        <v>50</v>
      </c>
      <c r="N122" s="30"/>
      <c r="O122" s="29" t="s">
        <v>50</v>
      </c>
      <c r="P122" s="24"/>
      <c r="Q122" s="24"/>
      <c r="R122" s="24"/>
      <c r="S122" s="24">
        <v>10</v>
      </c>
      <c r="T122" s="36"/>
      <c r="U122" s="24">
        <v>0</v>
      </c>
      <c r="V122" s="35"/>
      <c r="W122" s="24">
        <f t="shared" si="5"/>
        <v>10</v>
      </c>
      <c r="X122" s="30"/>
      <c r="Y122" s="24"/>
      <c r="Z122" s="24"/>
    </row>
    <row r="123" spans="1:26" ht="15.75" hidden="1" customHeight="1">
      <c r="A123" s="13" t="s">
        <v>42</v>
      </c>
      <c r="B123" s="24" t="s">
        <v>217</v>
      </c>
      <c r="C123" s="24" t="s">
        <v>51</v>
      </c>
      <c r="D123" s="25">
        <v>7648.12</v>
      </c>
      <c r="E123" s="26"/>
      <c r="F123" s="26"/>
      <c r="G123" s="26"/>
      <c r="H123" s="27" t="s">
        <v>52</v>
      </c>
      <c r="I123" s="24" t="s">
        <v>242</v>
      </c>
      <c r="J123" s="24">
        <v>30000</v>
      </c>
      <c r="K123" s="24">
        <v>229443600</v>
      </c>
      <c r="L123" s="28" t="s">
        <v>243</v>
      </c>
      <c r="M123" s="29" t="s">
        <v>50</v>
      </c>
      <c r="N123" s="30"/>
      <c r="O123" s="29" t="s">
        <v>50</v>
      </c>
      <c r="P123" s="24"/>
      <c r="Q123" s="24"/>
      <c r="R123" s="24"/>
      <c r="S123" s="24">
        <v>10</v>
      </c>
      <c r="T123" s="36"/>
      <c r="U123" s="24">
        <v>2</v>
      </c>
      <c r="V123" s="35"/>
      <c r="W123" s="24">
        <f t="shared" si="5"/>
        <v>12</v>
      </c>
      <c r="X123" s="30"/>
      <c r="Y123" s="24"/>
      <c r="Z123" s="24"/>
    </row>
    <row r="124" spans="1:26" ht="15.75" hidden="1" customHeight="1">
      <c r="A124" s="13" t="s">
        <v>42</v>
      </c>
      <c r="B124" s="24" t="s">
        <v>217</v>
      </c>
      <c r="C124" s="24" t="s">
        <v>44</v>
      </c>
      <c r="D124" s="25">
        <v>7695</v>
      </c>
      <c r="E124" s="26"/>
      <c r="F124" s="26"/>
      <c r="G124" s="26"/>
      <c r="H124" s="27" t="s">
        <v>77</v>
      </c>
      <c r="I124" s="24" t="s">
        <v>244</v>
      </c>
      <c r="J124" s="24">
        <v>30000</v>
      </c>
      <c r="K124" s="24">
        <v>230850000</v>
      </c>
      <c r="L124" s="28" t="s">
        <v>245</v>
      </c>
      <c r="M124" s="29" t="s">
        <v>50</v>
      </c>
      <c r="N124" s="30"/>
      <c r="O124" s="29" t="s">
        <v>50</v>
      </c>
      <c r="P124" s="24"/>
      <c r="Q124" s="24"/>
      <c r="R124" s="24"/>
      <c r="S124" s="24">
        <v>10</v>
      </c>
      <c r="T124" s="36"/>
      <c r="U124" s="24">
        <v>0</v>
      </c>
      <c r="V124" s="35"/>
      <c r="W124" s="24">
        <f t="shared" si="5"/>
        <v>10</v>
      </c>
      <c r="X124" s="30"/>
      <c r="Y124" s="24"/>
      <c r="Z124" s="24"/>
    </row>
    <row r="125" spans="1:26" ht="15.75" hidden="1" customHeight="1">
      <c r="A125" s="13" t="s">
        <v>42</v>
      </c>
      <c r="B125" s="24" t="s">
        <v>217</v>
      </c>
      <c r="C125" s="24" t="s">
        <v>44</v>
      </c>
      <c r="D125" s="25">
        <v>7698</v>
      </c>
      <c r="E125" s="26"/>
      <c r="F125" s="26"/>
      <c r="G125" s="26"/>
      <c r="H125" s="27" t="s">
        <v>246</v>
      </c>
      <c r="I125" s="24" t="s">
        <v>237</v>
      </c>
      <c r="J125" s="24">
        <v>30000</v>
      </c>
      <c r="K125" s="24">
        <v>230940000</v>
      </c>
      <c r="L125" s="28" t="s">
        <v>247</v>
      </c>
      <c r="M125" s="29" t="s">
        <v>50</v>
      </c>
      <c r="N125" s="30"/>
      <c r="O125" s="29" t="s">
        <v>50</v>
      </c>
      <c r="P125" s="24"/>
      <c r="Q125" s="24"/>
      <c r="R125" s="24"/>
      <c r="S125" s="24">
        <v>5</v>
      </c>
      <c r="T125" s="36"/>
      <c r="U125" s="24">
        <v>0</v>
      </c>
      <c r="V125" s="35"/>
      <c r="W125" s="24">
        <f t="shared" si="5"/>
        <v>5</v>
      </c>
      <c r="X125" s="30"/>
      <c r="Y125" s="24"/>
      <c r="Z125" s="24"/>
    </row>
    <row r="126" spans="1:26" ht="15.75" hidden="1" customHeight="1">
      <c r="A126" s="13" t="s">
        <v>42</v>
      </c>
      <c r="B126" s="24" t="s">
        <v>217</v>
      </c>
      <c r="C126" s="24" t="s">
        <v>51</v>
      </c>
      <c r="D126" s="25">
        <v>7765.87</v>
      </c>
      <c r="E126" s="26"/>
      <c r="F126" s="26"/>
      <c r="G126" s="26"/>
      <c r="H126" s="27" t="s">
        <v>189</v>
      </c>
      <c r="I126" s="24" t="s">
        <v>235</v>
      </c>
      <c r="J126" s="24">
        <v>30000</v>
      </c>
      <c r="K126" s="24">
        <v>232976100</v>
      </c>
      <c r="L126" s="28" t="s">
        <v>248</v>
      </c>
      <c r="M126" s="29" t="s">
        <v>50</v>
      </c>
      <c r="N126" s="30"/>
      <c r="O126" s="29" t="s">
        <v>50</v>
      </c>
      <c r="P126" s="24"/>
      <c r="Q126" s="24"/>
      <c r="R126" s="24"/>
      <c r="S126" s="24">
        <v>10</v>
      </c>
      <c r="T126" s="36"/>
      <c r="U126" s="24">
        <v>0</v>
      </c>
      <c r="V126" s="35"/>
      <c r="W126" s="24">
        <f t="shared" si="5"/>
        <v>10</v>
      </c>
      <c r="X126" s="30"/>
      <c r="Y126" s="24"/>
      <c r="Z126" s="24"/>
    </row>
    <row r="127" spans="1:26" ht="15.75" hidden="1" customHeight="1">
      <c r="A127" s="13" t="s">
        <v>42</v>
      </c>
      <c r="B127" s="24" t="s">
        <v>217</v>
      </c>
      <c r="C127" s="24" t="s">
        <v>44</v>
      </c>
      <c r="D127" s="25">
        <v>7886</v>
      </c>
      <c r="E127" s="26"/>
      <c r="F127" s="26"/>
      <c r="G127" s="26"/>
      <c r="H127" s="27" t="s">
        <v>47</v>
      </c>
      <c r="I127" s="24" t="s">
        <v>249</v>
      </c>
      <c r="J127" s="24">
        <v>30000</v>
      </c>
      <c r="K127" s="24">
        <v>236580000</v>
      </c>
      <c r="L127" s="28" t="s">
        <v>250</v>
      </c>
      <c r="M127" s="29" t="s">
        <v>50</v>
      </c>
      <c r="N127" s="30"/>
      <c r="O127" s="29" t="s">
        <v>50</v>
      </c>
      <c r="P127" s="24"/>
      <c r="Q127" s="24"/>
      <c r="R127" s="24"/>
      <c r="S127" s="24">
        <v>10</v>
      </c>
      <c r="T127" s="36"/>
      <c r="U127" s="24">
        <v>0</v>
      </c>
      <c r="V127" s="35"/>
      <c r="W127" s="24">
        <f t="shared" si="5"/>
        <v>10</v>
      </c>
      <c r="X127" s="30"/>
      <c r="Y127" s="24"/>
      <c r="Z127" s="24"/>
    </row>
    <row r="128" spans="1:26" ht="15.75" hidden="1" customHeight="1">
      <c r="A128" s="13" t="s">
        <v>42</v>
      </c>
      <c r="B128" s="24" t="s">
        <v>217</v>
      </c>
      <c r="C128" s="24" t="s">
        <v>44</v>
      </c>
      <c r="D128" s="25">
        <v>7899.3</v>
      </c>
      <c r="E128" s="26"/>
      <c r="F128" s="26"/>
      <c r="G128" s="26"/>
      <c r="H128" s="27" t="s">
        <v>71</v>
      </c>
      <c r="I128" s="24" t="s">
        <v>251</v>
      </c>
      <c r="J128" s="24">
        <v>30000</v>
      </c>
      <c r="K128" s="24">
        <v>236979000</v>
      </c>
      <c r="L128" s="28" t="s">
        <v>252</v>
      </c>
      <c r="M128" s="29" t="s">
        <v>50</v>
      </c>
      <c r="N128" s="30"/>
      <c r="O128" s="29" t="s">
        <v>50</v>
      </c>
      <c r="P128" s="24"/>
      <c r="Q128" s="24"/>
      <c r="R128" s="24"/>
      <c r="S128" s="24">
        <v>10</v>
      </c>
      <c r="T128" s="36"/>
      <c r="U128" s="24">
        <v>1</v>
      </c>
      <c r="V128" s="35"/>
      <c r="W128" s="24">
        <f t="shared" si="5"/>
        <v>11</v>
      </c>
      <c r="X128" s="30"/>
      <c r="Y128" s="24"/>
      <c r="Z128" s="24"/>
    </row>
    <row r="129" spans="1:26" ht="15.75" hidden="1" customHeight="1">
      <c r="A129" s="13" t="s">
        <v>42</v>
      </c>
      <c r="B129" s="24" t="s">
        <v>217</v>
      </c>
      <c r="C129" s="24" t="s">
        <v>44</v>
      </c>
      <c r="D129" s="25">
        <v>7905.9</v>
      </c>
      <c r="E129" s="26"/>
      <c r="F129" s="26"/>
      <c r="G129" s="26"/>
      <c r="H129" s="27" t="s">
        <v>61</v>
      </c>
      <c r="I129" s="24" t="s">
        <v>253</v>
      </c>
      <c r="J129" s="24">
        <v>30000</v>
      </c>
      <c r="K129" s="24">
        <v>237177000</v>
      </c>
      <c r="L129" s="28" t="s">
        <v>254</v>
      </c>
      <c r="M129" s="29" t="s">
        <v>50</v>
      </c>
      <c r="N129" s="30"/>
      <c r="O129" s="29" t="s">
        <v>50</v>
      </c>
      <c r="P129" s="24"/>
      <c r="Q129" s="24"/>
      <c r="R129" s="24"/>
      <c r="S129" s="24">
        <v>10</v>
      </c>
      <c r="T129" s="36"/>
      <c r="U129" s="24">
        <v>0</v>
      </c>
      <c r="V129" s="35"/>
      <c r="W129" s="24">
        <f t="shared" si="5"/>
        <v>10</v>
      </c>
      <c r="X129" s="30"/>
      <c r="Y129" s="24"/>
      <c r="Z129" s="24"/>
    </row>
    <row r="130" spans="1:26" ht="15.75" hidden="1" customHeight="1">
      <c r="A130" s="13" t="s">
        <v>42</v>
      </c>
      <c r="B130" s="24" t="s">
        <v>217</v>
      </c>
      <c r="C130" s="24" t="s">
        <v>44</v>
      </c>
      <c r="D130" s="25">
        <v>8107.9</v>
      </c>
      <c r="E130" s="26"/>
      <c r="F130" s="26"/>
      <c r="G130" s="26"/>
      <c r="H130" s="27" t="s">
        <v>255</v>
      </c>
      <c r="I130" s="24" t="s">
        <v>256</v>
      </c>
      <c r="J130" s="24">
        <v>30000</v>
      </c>
      <c r="K130" s="24">
        <v>243237000</v>
      </c>
      <c r="L130" s="28" t="s">
        <v>257</v>
      </c>
      <c r="M130" s="29" t="s">
        <v>50</v>
      </c>
      <c r="N130" s="30"/>
      <c r="O130" s="29" t="s">
        <v>50</v>
      </c>
      <c r="P130" s="24"/>
      <c r="Q130" s="24"/>
      <c r="R130" s="24"/>
      <c r="S130" s="24">
        <v>10</v>
      </c>
      <c r="T130" s="36"/>
      <c r="U130" s="24">
        <v>0</v>
      </c>
      <c r="V130" s="35"/>
      <c r="W130" s="24">
        <f t="shared" si="5"/>
        <v>10</v>
      </c>
      <c r="X130" s="30"/>
      <c r="Y130" s="24"/>
      <c r="Z130" s="24"/>
    </row>
    <row r="131" spans="1:26" ht="15.75" hidden="1" customHeight="1">
      <c r="A131" s="13" t="s">
        <v>42</v>
      </c>
      <c r="B131" s="24" t="s">
        <v>217</v>
      </c>
      <c r="C131" s="24" t="s">
        <v>44</v>
      </c>
      <c r="D131" s="25">
        <v>8227.85</v>
      </c>
      <c r="E131" s="26"/>
      <c r="F131" s="26"/>
      <c r="G131" s="26"/>
      <c r="H131" s="27" t="s">
        <v>68</v>
      </c>
      <c r="I131" s="24" t="s">
        <v>235</v>
      </c>
      <c r="J131" s="24">
        <v>30000</v>
      </c>
      <c r="K131" s="24">
        <v>246835500</v>
      </c>
      <c r="L131" s="28" t="s">
        <v>258</v>
      </c>
      <c r="M131" s="29" t="s">
        <v>50</v>
      </c>
      <c r="N131" s="30"/>
      <c r="O131" s="29" t="s">
        <v>50</v>
      </c>
      <c r="P131" s="24"/>
      <c r="Q131" s="24"/>
      <c r="R131" s="24"/>
      <c r="S131" s="24">
        <v>10</v>
      </c>
      <c r="T131" s="36"/>
      <c r="U131" s="24">
        <v>0</v>
      </c>
      <c r="V131" s="35"/>
      <c r="W131" s="24">
        <f t="shared" si="5"/>
        <v>10</v>
      </c>
      <c r="X131" s="30"/>
      <c r="Y131" s="24"/>
      <c r="Z131" s="24"/>
    </row>
    <row r="132" spans="1:26" ht="15.75" hidden="1" customHeight="1">
      <c r="A132" s="13" t="s">
        <v>42</v>
      </c>
      <c r="B132" s="24" t="s">
        <v>217</v>
      </c>
      <c r="C132" s="24" t="s">
        <v>51</v>
      </c>
      <c r="D132" s="25">
        <v>8227.85</v>
      </c>
      <c r="E132" s="26"/>
      <c r="F132" s="26"/>
      <c r="G132" s="26"/>
      <c r="H132" s="27" t="s">
        <v>68</v>
      </c>
      <c r="I132" s="24" t="s">
        <v>237</v>
      </c>
      <c r="J132" s="24">
        <v>30000</v>
      </c>
      <c r="K132" s="24">
        <v>246835500</v>
      </c>
      <c r="L132" s="28" t="s">
        <v>259</v>
      </c>
      <c r="M132" s="29" t="s">
        <v>50</v>
      </c>
      <c r="N132" s="30"/>
      <c r="O132" s="29" t="s">
        <v>50</v>
      </c>
      <c r="P132" s="24"/>
      <c r="Q132" s="24"/>
      <c r="R132" s="24"/>
      <c r="S132" s="24">
        <v>10</v>
      </c>
      <c r="T132" s="36"/>
      <c r="U132" s="24">
        <v>0</v>
      </c>
      <c r="V132" s="35"/>
      <c r="W132" s="24">
        <f t="shared" si="5"/>
        <v>10</v>
      </c>
      <c r="X132" s="30"/>
      <c r="Y132" s="24"/>
      <c r="Z132" s="24"/>
    </row>
    <row r="133" spans="1:26" ht="15.75" hidden="1" customHeight="1">
      <c r="A133" s="13" t="s">
        <v>42</v>
      </c>
      <c r="B133" s="24" t="s">
        <v>217</v>
      </c>
      <c r="C133" s="24" t="s">
        <v>75</v>
      </c>
      <c r="D133" s="25">
        <v>9556.65</v>
      </c>
      <c r="E133" s="26"/>
      <c r="F133" s="26"/>
      <c r="G133" s="26"/>
      <c r="H133" s="27" t="s">
        <v>63</v>
      </c>
      <c r="I133" s="24" t="s">
        <v>260</v>
      </c>
      <c r="J133" s="24">
        <v>30000</v>
      </c>
      <c r="K133" s="24">
        <v>286699500</v>
      </c>
      <c r="L133" s="28" t="s">
        <v>261</v>
      </c>
      <c r="M133" s="29" t="s">
        <v>50</v>
      </c>
      <c r="N133" s="30"/>
      <c r="O133" s="29" t="s">
        <v>50</v>
      </c>
      <c r="P133" s="24"/>
      <c r="Q133" s="24"/>
      <c r="R133" s="24"/>
      <c r="S133" s="24">
        <v>10</v>
      </c>
      <c r="T133" s="36"/>
      <c r="U133" s="24">
        <v>2</v>
      </c>
      <c r="V133" s="35"/>
      <c r="W133" s="24">
        <f t="shared" si="5"/>
        <v>12</v>
      </c>
      <c r="X133" s="30"/>
      <c r="Y133" s="24"/>
      <c r="Z133" s="24"/>
    </row>
    <row r="134" spans="1:26" ht="15.75" hidden="1" customHeight="1">
      <c r="A134" s="13" t="s">
        <v>42</v>
      </c>
      <c r="B134" s="24" t="s">
        <v>217</v>
      </c>
      <c r="C134" s="24" t="s">
        <v>44</v>
      </c>
      <c r="D134" s="25">
        <v>9919.99</v>
      </c>
      <c r="E134" s="26"/>
      <c r="F134" s="26"/>
      <c r="G134" s="26"/>
      <c r="H134" s="27" t="s">
        <v>52</v>
      </c>
      <c r="I134" s="24" t="s">
        <v>262</v>
      </c>
      <c r="J134" s="24">
        <v>30000</v>
      </c>
      <c r="K134" s="24">
        <v>297599700</v>
      </c>
      <c r="L134" s="28" t="s">
        <v>263</v>
      </c>
      <c r="M134" s="29" t="s">
        <v>50</v>
      </c>
      <c r="N134" s="30"/>
      <c r="O134" s="29" t="s">
        <v>50</v>
      </c>
      <c r="P134" s="24"/>
      <c r="Q134" s="24"/>
      <c r="R134" s="24"/>
      <c r="S134" s="24">
        <v>10</v>
      </c>
      <c r="T134" s="36"/>
      <c r="U134" s="24">
        <v>2</v>
      </c>
      <c r="V134" s="35"/>
      <c r="W134" s="24">
        <f t="shared" si="5"/>
        <v>12</v>
      </c>
      <c r="X134" s="30"/>
      <c r="Y134" s="24"/>
      <c r="Z134" s="24"/>
    </row>
    <row r="135" spans="1:26" ht="15.75" hidden="1" customHeight="1">
      <c r="A135" s="13" t="s">
        <v>42</v>
      </c>
      <c r="B135" s="24" t="s">
        <v>217</v>
      </c>
      <c r="C135" s="24" t="s">
        <v>44</v>
      </c>
      <c r="D135" s="25">
        <v>10984.43</v>
      </c>
      <c r="E135" s="26"/>
      <c r="F135" s="26"/>
      <c r="G135" s="26"/>
      <c r="H135" s="27" t="s">
        <v>110</v>
      </c>
      <c r="I135" s="24" t="s">
        <v>235</v>
      </c>
      <c r="J135" s="24">
        <v>30000</v>
      </c>
      <c r="K135" s="24">
        <v>329532900</v>
      </c>
      <c r="L135" s="28" t="s">
        <v>264</v>
      </c>
      <c r="M135" s="29" t="s">
        <v>50</v>
      </c>
      <c r="N135" s="30"/>
      <c r="O135" s="29" t="s">
        <v>50</v>
      </c>
      <c r="P135" s="24"/>
      <c r="Q135" s="24"/>
      <c r="R135" s="24"/>
      <c r="S135" s="24">
        <v>10</v>
      </c>
      <c r="T135" s="36"/>
      <c r="U135" s="24">
        <v>0</v>
      </c>
      <c r="V135" s="35"/>
      <c r="W135" s="24">
        <f t="shared" si="5"/>
        <v>10</v>
      </c>
      <c r="X135" s="30"/>
      <c r="Y135" s="24"/>
      <c r="Z135" s="24"/>
    </row>
    <row r="136" spans="1:26" ht="15.75" hidden="1" customHeight="1">
      <c r="A136" s="13" t="s">
        <v>42</v>
      </c>
      <c r="B136" s="24" t="s">
        <v>265</v>
      </c>
      <c r="C136" s="24" t="s">
        <v>75</v>
      </c>
      <c r="D136" s="25">
        <v>8227.44</v>
      </c>
      <c r="E136" s="26">
        <v>54020</v>
      </c>
      <c r="F136" s="26">
        <v>540200</v>
      </c>
      <c r="G136" s="26"/>
      <c r="H136" s="27" t="s">
        <v>52</v>
      </c>
      <c r="I136" s="24" t="s">
        <v>266</v>
      </c>
      <c r="J136" s="24">
        <v>25200</v>
      </c>
      <c r="K136" s="24">
        <v>207331488</v>
      </c>
      <c r="L136" s="28" t="s">
        <v>243</v>
      </c>
      <c r="M136" s="29" t="s">
        <v>50</v>
      </c>
      <c r="N136" s="30"/>
      <c r="O136" s="29" t="s">
        <v>50</v>
      </c>
      <c r="P136" s="24"/>
      <c r="Q136" s="24"/>
      <c r="R136" s="24"/>
      <c r="S136" s="24">
        <v>10</v>
      </c>
      <c r="T136" s="36"/>
      <c r="U136" s="24">
        <v>2</v>
      </c>
      <c r="V136" s="35"/>
      <c r="W136" s="24">
        <f t="shared" si="5"/>
        <v>12</v>
      </c>
      <c r="X136" s="30"/>
      <c r="Y136" s="24"/>
      <c r="Z136" s="24"/>
    </row>
    <row r="137" spans="1:26" ht="15.75" hidden="1" customHeight="1">
      <c r="A137" s="13" t="s">
        <v>42</v>
      </c>
      <c r="B137" s="24" t="s">
        <v>265</v>
      </c>
      <c r="C137" s="24" t="s">
        <v>51</v>
      </c>
      <c r="D137" s="25">
        <v>8327.44</v>
      </c>
      <c r="E137" s="26"/>
      <c r="F137" s="26"/>
      <c r="G137" s="26"/>
      <c r="H137" s="27" t="s">
        <v>52</v>
      </c>
      <c r="I137" s="24" t="s">
        <v>225</v>
      </c>
      <c r="J137" s="24">
        <v>25200</v>
      </c>
      <c r="K137" s="24">
        <v>209851488</v>
      </c>
      <c r="L137" s="28" t="s">
        <v>226</v>
      </c>
      <c r="M137" s="29" t="s">
        <v>50</v>
      </c>
      <c r="N137" s="30"/>
      <c r="O137" s="29" t="s">
        <v>50</v>
      </c>
      <c r="P137" s="24"/>
      <c r="Q137" s="24"/>
      <c r="R137" s="24"/>
      <c r="S137" s="24">
        <v>10</v>
      </c>
      <c r="T137" s="36"/>
      <c r="U137" s="24">
        <v>2</v>
      </c>
      <c r="V137" s="35"/>
      <c r="W137" s="24">
        <f t="shared" si="5"/>
        <v>12</v>
      </c>
      <c r="X137" s="30"/>
      <c r="Y137" s="24"/>
      <c r="Z137" s="24"/>
    </row>
    <row r="138" spans="1:26" ht="15.75" hidden="1" customHeight="1">
      <c r="A138" s="13" t="s">
        <v>42</v>
      </c>
      <c r="B138" s="24" t="s">
        <v>265</v>
      </c>
      <c r="C138" s="24" t="s">
        <v>44</v>
      </c>
      <c r="D138" s="25">
        <v>8365.4</v>
      </c>
      <c r="E138" s="26"/>
      <c r="F138" s="26"/>
      <c r="G138" s="26"/>
      <c r="H138" s="27" t="s">
        <v>95</v>
      </c>
      <c r="I138" s="24" t="s">
        <v>229</v>
      </c>
      <c r="J138" s="24">
        <v>25200</v>
      </c>
      <c r="K138" s="24">
        <v>210808080</v>
      </c>
      <c r="L138" s="28" t="s">
        <v>267</v>
      </c>
      <c r="M138" s="29" t="s">
        <v>50</v>
      </c>
      <c r="N138" s="30"/>
      <c r="O138" s="29" t="s">
        <v>50</v>
      </c>
      <c r="P138" s="24"/>
      <c r="Q138" s="24"/>
      <c r="R138" s="24"/>
      <c r="S138" s="24">
        <v>10</v>
      </c>
      <c r="T138" s="36"/>
      <c r="U138" s="24">
        <v>1</v>
      </c>
      <c r="V138" s="35"/>
      <c r="W138" s="24">
        <f t="shared" si="5"/>
        <v>11</v>
      </c>
      <c r="X138" s="30"/>
      <c r="Y138" s="24"/>
      <c r="Z138" s="24"/>
    </row>
    <row r="139" spans="1:26" ht="15.75" hidden="1" customHeight="1">
      <c r="A139" s="13" t="s">
        <v>42</v>
      </c>
      <c r="B139" s="24" t="s">
        <v>265</v>
      </c>
      <c r="C139" s="24" t="s">
        <v>44</v>
      </c>
      <c r="D139" s="25">
        <v>8567.23</v>
      </c>
      <c r="E139" s="26"/>
      <c r="F139" s="26"/>
      <c r="G139" s="26"/>
      <c r="H139" s="27" t="s">
        <v>196</v>
      </c>
      <c r="I139" s="24" t="s">
        <v>268</v>
      </c>
      <c r="J139" s="24">
        <v>25200</v>
      </c>
      <c r="K139" s="24">
        <v>215894196</v>
      </c>
      <c r="L139" s="28" t="s">
        <v>269</v>
      </c>
      <c r="M139" s="29" t="s">
        <v>50</v>
      </c>
      <c r="N139" s="30"/>
      <c r="O139" s="29" t="s">
        <v>50</v>
      </c>
      <c r="P139" s="24"/>
      <c r="Q139" s="24"/>
      <c r="R139" s="24"/>
      <c r="S139" s="24">
        <v>10</v>
      </c>
      <c r="T139" s="36"/>
      <c r="U139" s="24">
        <v>0</v>
      </c>
      <c r="V139" s="35"/>
      <c r="W139" s="24">
        <f t="shared" si="5"/>
        <v>10</v>
      </c>
      <c r="X139" s="30"/>
      <c r="Y139" s="24"/>
      <c r="Z139" s="24"/>
    </row>
    <row r="140" spans="1:26" ht="15.75" hidden="1" customHeight="1">
      <c r="A140" s="13" t="s">
        <v>42</v>
      </c>
      <c r="B140" s="24" t="s">
        <v>265</v>
      </c>
      <c r="C140" s="24" t="s">
        <v>44</v>
      </c>
      <c r="D140" s="25">
        <v>8610</v>
      </c>
      <c r="E140" s="26"/>
      <c r="F140" s="26"/>
      <c r="G140" s="26"/>
      <c r="H140" s="27" t="s">
        <v>55</v>
      </c>
      <c r="I140" s="24" t="s">
        <v>227</v>
      </c>
      <c r="J140" s="24">
        <v>25200</v>
      </c>
      <c r="K140" s="24">
        <v>216972000</v>
      </c>
      <c r="L140" s="28" t="s">
        <v>270</v>
      </c>
      <c r="M140" s="29" t="s">
        <v>50</v>
      </c>
      <c r="N140" s="30"/>
      <c r="O140" s="29" t="s">
        <v>50</v>
      </c>
      <c r="P140" s="24"/>
      <c r="Q140" s="24"/>
      <c r="R140" s="24"/>
      <c r="S140" s="24">
        <v>10</v>
      </c>
      <c r="T140" s="36"/>
      <c r="U140" s="24">
        <v>0</v>
      </c>
      <c r="V140" s="35"/>
      <c r="W140" s="24">
        <f t="shared" si="5"/>
        <v>10</v>
      </c>
      <c r="X140" s="30"/>
      <c r="Y140" s="24"/>
      <c r="Z140" s="24"/>
    </row>
    <row r="141" spans="1:26" ht="15.75" hidden="1" customHeight="1">
      <c r="A141" s="13" t="s">
        <v>42</v>
      </c>
      <c r="B141" s="24" t="s">
        <v>265</v>
      </c>
      <c r="C141" s="24" t="s">
        <v>51</v>
      </c>
      <c r="D141" s="25">
        <v>8625.8700000000008</v>
      </c>
      <c r="E141" s="26"/>
      <c r="F141" s="26"/>
      <c r="G141" s="26"/>
      <c r="H141" s="27" t="s">
        <v>63</v>
      </c>
      <c r="I141" s="24" t="s">
        <v>235</v>
      </c>
      <c r="J141" s="24">
        <v>25200</v>
      </c>
      <c r="K141" s="24">
        <v>217371924</v>
      </c>
      <c r="L141" s="28" t="s">
        <v>271</v>
      </c>
      <c r="M141" s="29" t="s">
        <v>50</v>
      </c>
      <c r="N141" s="30"/>
      <c r="O141" s="29" t="s">
        <v>50</v>
      </c>
      <c r="P141" s="24"/>
      <c r="Q141" s="24"/>
      <c r="R141" s="24"/>
      <c r="S141" s="24">
        <v>10</v>
      </c>
      <c r="T141" s="36"/>
      <c r="U141" s="24">
        <v>2</v>
      </c>
      <c r="V141" s="35"/>
      <c r="W141" s="24">
        <f t="shared" si="5"/>
        <v>12</v>
      </c>
      <c r="X141" s="30"/>
      <c r="Y141" s="24"/>
      <c r="Z141" s="24"/>
    </row>
    <row r="142" spans="1:26" ht="15.75" hidden="1" customHeight="1">
      <c r="A142" s="13" t="s">
        <v>42</v>
      </c>
      <c r="B142" s="24" t="s">
        <v>265</v>
      </c>
      <c r="C142" s="24" t="s">
        <v>51</v>
      </c>
      <c r="D142" s="25">
        <v>8753.2000000000007</v>
      </c>
      <c r="E142" s="26"/>
      <c r="F142" s="26"/>
      <c r="G142" s="26"/>
      <c r="H142" s="27" t="s">
        <v>95</v>
      </c>
      <c r="I142" s="24" t="s">
        <v>272</v>
      </c>
      <c r="J142" s="24">
        <v>25200</v>
      </c>
      <c r="K142" s="24">
        <v>220580640</v>
      </c>
      <c r="L142" s="28" t="s">
        <v>273</v>
      </c>
      <c r="M142" s="29" t="s">
        <v>50</v>
      </c>
      <c r="N142" s="30"/>
      <c r="O142" s="29" t="s">
        <v>50</v>
      </c>
      <c r="P142" s="24"/>
      <c r="Q142" s="24"/>
      <c r="R142" s="24"/>
      <c r="S142" s="24">
        <v>10</v>
      </c>
      <c r="T142" s="36"/>
      <c r="U142" s="24">
        <v>1</v>
      </c>
      <c r="V142" s="35"/>
      <c r="W142" s="24">
        <f t="shared" si="5"/>
        <v>11</v>
      </c>
      <c r="X142" s="30"/>
      <c r="Y142" s="24"/>
      <c r="Z142" s="24"/>
    </row>
    <row r="143" spans="1:26" ht="15.75" hidden="1" customHeight="1">
      <c r="A143" s="13" t="s">
        <v>42</v>
      </c>
      <c r="B143" s="24" t="s">
        <v>265</v>
      </c>
      <c r="C143" s="24" t="s">
        <v>51</v>
      </c>
      <c r="D143" s="25">
        <v>8778.81</v>
      </c>
      <c r="E143" s="26"/>
      <c r="F143" s="26"/>
      <c r="G143" s="26"/>
      <c r="H143" s="27" t="s">
        <v>189</v>
      </c>
      <c r="I143" s="24" t="s">
        <v>235</v>
      </c>
      <c r="J143" s="24">
        <v>25200</v>
      </c>
      <c r="K143" s="24">
        <v>221226012</v>
      </c>
      <c r="L143" s="28" t="s">
        <v>274</v>
      </c>
      <c r="M143" s="29" t="s">
        <v>50</v>
      </c>
      <c r="N143" s="30"/>
      <c r="O143" s="29" t="s">
        <v>50</v>
      </c>
      <c r="P143" s="24"/>
      <c r="Q143" s="24"/>
      <c r="R143" s="24"/>
      <c r="S143" s="24">
        <v>10</v>
      </c>
      <c r="T143" s="36"/>
      <c r="U143" s="24">
        <v>0</v>
      </c>
      <c r="V143" s="35"/>
      <c r="W143" s="24">
        <f t="shared" si="5"/>
        <v>10</v>
      </c>
      <c r="X143" s="30"/>
      <c r="Y143" s="24"/>
      <c r="Z143" s="24"/>
    </row>
    <row r="144" spans="1:26" ht="15.75" hidden="1" customHeight="1">
      <c r="A144" s="13" t="s">
        <v>42</v>
      </c>
      <c r="B144" s="24" t="s">
        <v>265</v>
      </c>
      <c r="C144" s="24" t="s">
        <v>44</v>
      </c>
      <c r="D144" s="25">
        <v>8810</v>
      </c>
      <c r="E144" s="26"/>
      <c r="F144" s="26"/>
      <c r="G144" s="26"/>
      <c r="H144" s="27" t="s">
        <v>77</v>
      </c>
      <c r="I144" s="24" t="s">
        <v>275</v>
      </c>
      <c r="J144" s="24">
        <v>25200</v>
      </c>
      <c r="K144" s="24">
        <v>222012000</v>
      </c>
      <c r="L144" s="28" t="s">
        <v>276</v>
      </c>
      <c r="M144" s="29" t="s">
        <v>50</v>
      </c>
      <c r="N144" s="30"/>
      <c r="O144" s="29" t="s">
        <v>50</v>
      </c>
      <c r="P144" s="24"/>
      <c r="Q144" s="24"/>
      <c r="R144" s="24"/>
      <c r="S144" s="24">
        <v>10</v>
      </c>
      <c r="T144" s="36"/>
      <c r="U144" s="24">
        <v>0</v>
      </c>
      <c r="V144" s="35"/>
      <c r="W144" s="24">
        <f t="shared" si="5"/>
        <v>10</v>
      </c>
      <c r="X144" s="30"/>
      <c r="Y144" s="24"/>
      <c r="Z144" s="24"/>
    </row>
    <row r="145" spans="1:26" ht="15.75" hidden="1" customHeight="1">
      <c r="A145" s="13" t="s">
        <v>42</v>
      </c>
      <c r="B145" s="24" t="s">
        <v>265</v>
      </c>
      <c r="C145" s="24" t="s">
        <v>44</v>
      </c>
      <c r="D145" s="25">
        <v>8820.75</v>
      </c>
      <c r="E145" s="26"/>
      <c r="F145" s="26"/>
      <c r="G145" s="26"/>
      <c r="H145" s="27" t="s">
        <v>63</v>
      </c>
      <c r="I145" s="24" t="s">
        <v>277</v>
      </c>
      <c r="J145" s="24">
        <v>25200</v>
      </c>
      <c r="K145" s="24">
        <v>222282900</v>
      </c>
      <c r="L145" s="28" t="s">
        <v>278</v>
      </c>
      <c r="M145" s="29" t="s">
        <v>50</v>
      </c>
      <c r="N145" s="30"/>
      <c r="O145" s="29" t="s">
        <v>50</v>
      </c>
      <c r="P145" s="24"/>
      <c r="Q145" s="24"/>
      <c r="R145" s="24"/>
      <c r="S145" s="24">
        <v>10</v>
      </c>
      <c r="T145" s="36"/>
      <c r="U145" s="24">
        <v>2</v>
      </c>
      <c r="V145" s="35"/>
      <c r="W145" s="24">
        <f t="shared" si="5"/>
        <v>12</v>
      </c>
      <c r="X145" s="30"/>
      <c r="Y145" s="24"/>
      <c r="Z145" s="24"/>
    </row>
    <row r="146" spans="1:26" ht="15.75" hidden="1" customHeight="1">
      <c r="A146" s="13" t="s">
        <v>42</v>
      </c>
      <c r="B146" s="24" t="s">
        <v>265</v>
      </c>
      <c r="C146" s="24" t="s">
        <v>51</v>
      </c>
      <c r="D146" s="25">
        <v>8883.5499999999993</v>
      </c>
      <c r="E146" s="26"/>
      <c r="F146" s="26"/>
      <c r="G146" s="26"/>
      <c r="H146" s="27" t="s">
        <v>196</v>
      </c>
      <c r="I146" s="24" t="s">
        <v>279</v>
      </c>
      <c r="J146" s="24">
        <v>25200</v>
      </c>
      <c r="K146" s="24">
        <v>223865460</v>
      </c>
      <c r="L146" s="28" t="s">
        <v>280</v>
      </c>
      <c r="M146" s="29" t="s">
        <v>50</v>
      </c>
      <c r="N146" s="30"/>
      <c r="O146" s="29" t="s">
        <v>50</v>
      </c>
      <c r="P146" s="24"/>
      <c r="Q146" s="24"/>
      <c r="R146" s="24"/>
      <c r="S146" s="24">
        <v>10</v>
      </c>
      <c r="T146" s="36"/>
      <c r="U146" s="24">
        <v>0</v>
      </c>
      <c r="V146" s="35"/>
      <c r="W146" s="24">
        <f t="shared" si="5"/>
        <v>10</v>
      </c>
      <c r="X146" s="30"/>
      <c r="Y146" s="24"/>
      <c r="Z146" s="24"/>
    </row>
    <row r="147" spans="1:26" ht="15.75" hidden="1" customHeight="1">
      <c r="A147" s="13" t="s">
        <v>42</v>
      </c>
      <c r="B147" s="24" t="s">
        <v>265</v>
      </c>
      <c r="C147" s="24" t="s">
        <v>44</v>
      </c>
      <c r="D147" s="25">
        <v>8891.36</v>
      </c>
      <c r="E147" s="26"/>
      <c r="F147" s="26"/>
      <c r="G147" s="26"/>
      <c r="H147" s="27" t="s">
        <v>189</v>
      </c>
      <c r="I147" s="24" t="s">
        <v>237</v>
      </c>
      <c r="J147" s="24">
        <v>25200</v>
      </c>
      <c r="K147" s="24">
        <v>224062272</v>
      </c>
      <c r="L147" s="28" t="s">
        <v>238</v>
      </c>
      <c r="M147" s="29" t="s">
        <v>50</v>
      </c>
      <c r="N147" s="30"/>
      <c r="O147" s="29" t="s">
        <v>50</v>
      </c>
      <c r="P147" s="24"/>
      <c r="Q147" s="24"/>
      <c r="R147" s="24"/>
      <c r="S147" s="24">
        <v>10</v>
      </c>
      <c r="T147" s="36"/>
      <c r="U147" s="24">
        <v>0</v>
      </c>
      <c r="V147" s="35"/>
      <c r="W147" s="24">
        <f t="shared" si="5"/>
        <v>10</v>
      </c>
      <c r="X147" s="30"/>
      <c r="Y147" s="24"/>
      <c r="Z147" s="24"/>
    </row>
    <row r="148" spans="1:26" ht="15.75" hidden="1" customHeight="1">
      <c r="A148" s="13" t="s">
        <v>42</v>
      </c>
      <c r="B148" s="24" t="s">
        <v>265</v>
      </c>
      <c r="C148" s="24" t="s">
        <v>75</v>
      </c>
      <c r="D148" s="25">
        <v>8907.25</v>
      </c>
      <c r="E148" s="26"/>
      <c r="F148" s="26"/>
      <c r="G148" s="26"/>
      <c r="H148" s="27" t="s">
        <v>63</v>
      </c>
      <c r="I148" s="24" t="s">
        <v>237</v>
      </c>
      <c r="J148" s="24">
        <v>25200</v>
      </c>
      <c r="K148" s="24">
        <v>224462700</v>
      </c>
      <c r="L148" s="28" t="s">
        <v>281</v>
      </c>
      <c r="M148" s="29" t="s">
        <v>50</v>
      </c>
      <c r="N148" s="30"/>
      <c r="O148" s="29" t="s">
        <v>50</v>
      </c>
      <c r="P148" s="24"/>
      <c r="Q148" s="24"/>
      <c r="R148" s="24"/>
      <c r="S148" s="24">
        <v>10</v>
      </c>
      <c r="T148" s="36"/>
      <c r="U148" s="24">
        <v>2</v>
      </c>
      <c r="V148" s="35"/>
      <c r="W148" s="24">
        <f t="shared" si="5"/>
        <v>12</v>
      </c>
      <c r="X148" s="30"/>
      <c r="Y148" s="24"/>
      <c r="Z148" s="24"/>
    </row>
    <row r="149" spans="1:26" ht="15.75" hidden="1" customHeight="1">
      <c r="A149" s="13" t="s">
        <v>42</v>
      </c>
      <c r="B149" s="24" t="s">
        <v>265</v>
      </c>
      <c r="C149" s="24" t="s">
        <v>44</v>
      </c>
      <c r="D149" s="25">
        <v>8986</v>
      </c>
      <c r="E149" s="26"/>
      <c r="F149" s="26"/>
      <c r="G149" s="26"/>
      <c r="H149" s="27" t="s">
        <v>47</v>
      </c>
      <c r="I149" s="24" t="s">
        <v>249</v>
      </c>
      <c r="J149" s="24">
        <v>25200</v>
      </c>
      <c r="K149" s="24">
        <v>226447200</v>
      </c>
      <c r="L149" s="28" t="s">
        <v>250</v>
      </c>
      <c r="M149" s="29" t="s">
        <v>50</v>
      </c>
      <c r="N149" s="30"/>
      <c r="O149" s="29" t="s">
        <v>50</v>
      </c>
      <c r="P149" s="24"/>
      <c r="Q149" s="24"/>
      <c r="R149" s="24"/>
      <c r="S149" s="24">
        <v>10</v>
      </c>
      <c r="T149" s="36"/>
      <c r="U149" s="24">
        <v>0</v>
      </c>
      <c r="V149" s="35"/>
      <c r="W149" s="24">
        <f t="shared" si="5"/>
        <v>10</v>
      </c>
      <c r="X149" s="30"/>
      <c r="Y149" s="24"/>
      <c r="Z149" s="24"/>
    </row>
    <row r="150" spans="1:26" ht="15.75" hidden="1" customHeight="1">
      <c r="A150" s="13" t="s">
        <v>42</v>
      </c>
      <c r="B150" s="24" t="s">
        <v>265</v>
      </c>
      <c r="C150" s="24" t="s">
        <v>75</v>
      </c>
      <c r="D150" s="25">
        <v>9013.58</v>
      </c>
      <c r="E150" s="26"/>
      <c r="F150" s="26"/>
      <c r="G150" s="26"/>
      <c r="H150" s="27" t="s">
        <v>95</v>
      </c>
      <c r="I150" s="24" t="s">
        <v>282</v>
      </c>
      <c r="J150" s="24">
        <v>25200</v>
      </c>
      <c r="K150" s="24">
        <v>227142216</v>
      </c>
      <c r="L150" s="28" t="s">
        <v>283</v>
      </c>
      <c r="M150" s="29" t="s">
        <v>50</v>
      </c>
      <c r="N150" s="30"/>
      <c r="O150" s="29" t="s">
        <v>50</v>
      </c>
      <c r="P150" s="24"/>
      <c r="Q150" s="24"/>
      <c r="R150" s="24"/>
      <c r="S150" s="24">
        <v>10</v>
      </c>
      <c r="T150" s="36"/>
      <c r="U150" s="24">
        <v>1</v>
      </c>
      <c r="V150" s="35"/>
      <c r="W150" s="24">
        <f t="shared" si="5"/>
        <v>11</v>
      </c>
      <c r="X150" s="30"/>
      <c r="Y150" s="24"/>
      <c r="Z150" s="24"/>
    </row>
    <row r="151" spans="1:26" ht="15.75" hidden="1" customHeight="1">
      <c r="A151" s="13" t="s">
        <v>42</v>
      </c>
      <c r="B151" s="24" t="s">
        <v>265</v>
      </c>
      <c r="C151" s="24" t="s">
        <v>44</v>
      </c>
      <c r="D151" s="25">
        <v>9048</v>
      </c>
      <c r="E151" s="26"/>
      <c r="F151" s="26"/>
      <c r="G151" s="26"/>
      <c r="H151" s="27" t="s">
        <v>71</v>
      </c>
      <c r="I151" s="24" t="s">
        <v>235</v>
      </c>
      <c r="J151" s="24">
        <v>25200</v>
      </c>
      <c r="K151" s="24">
        <v>228009600</v>
      </c>
      <c r="L151" s="28" t="s">
        <v>284</v>
      </c>
      <c r="M151" s="29" t="s">
        <v>50</v>
      </c>
      <c r="N151" s="30"/>
      <c r="O151" s="29" t="s">
        <v>50</v>
      </c>
      <c r="P151" s="24"/>
      <c r="Q151" s="24"/>
      <c r="R151" s="24"/>
      <c r="S151" s="24">
        <v>10</v>
      </c>
      <c r="T151" s="36"/>
      <c r="U151" s="24">
        <v>1</v>
      </c>
      <c r="V151" s="35"/>
      <c r="W151" s="24">
        <f t="shared" si="5"/>
        <v>11</v>
      </c>
      <c r="X151" s="30"/>
      <c r="Y151" s="24"/>
      <c r="Z151" s="24"/>
    </row>
    <row r="152" spans="1:26" ht="15.75" hidden="1" customHeight="1">
      <c r="A152" s="13" t="s">
        <v>42</v>
      </c>
      <c r="B152" s="24" t="s">
        <v>265</v>
      </c>
      <c r="C152" s="24" t="s">
        <v>44</v>
      </c>
      <c r="D152" s="25">
        <v>9087</v>
      </c>
      <c r="E152" s="26"/>
      <c r="F152" s="26"/>
      <c r="G152" s="26"/>
      <c r="H152" s="27" t="s">
        <v>246</v>
      </c>
      <c r="I152" s="24" t="s">
        <v>237</v>
      </c>
      <c r="J152" s="24">
        <v>25200</v>
      </c>
      <c r="K152" s="24">
        <v>228992400</v>
      </c>
      <c r="L152" s="28" t="s">
        <v>285</v>
      </c>
      <c r="M152" s="29" t="s">
        <v>50</v>
      </c>
      <c r="N152" s="30"/>
      <c r="O152" s="29" t="s">
        <v>50</v>
      </c>
      <c r="P152" s="24"/>
      <c r="Q152" s="24"/>
      <c r="R152" s="24"/>
      <c r="S152" s="24">
        <v>5</v>
      </c>
      <c r="T152" s="36"/>
      <c r="U152" s="24">
        <v>0</v>
      </c>
      <c r="V152" s="35"/>
      <c r="W152" s="24">
        <f t="shared" si="5"/>
        <v>5</v>
      </c>
      <c r="X152" s="30"/>
      <c r="Y152" s="24"/>
      <c r="Z152" s="24"/>
    </row>
    <row r="153" spans="1:26" ht="15.75" hidden="1" customHeight="1">
      <c r="A153" s="13" t="s">
        <v>42</v>
      </c>
      <c r="B153" s="24" t="s">
        <v>265</v>
      </c>
      <c r="C153" s="24" t="s">
        <v>44</v>
      </c>
      <c r="D153" s="25">
        <v>9113.93</v>
      </c>
      <c r="E153" s="26"/>
      <c r="F153" s="26"/>
      <c r="G153" s="26"/>
      <c r="H153" s="27" t="s">
        <v>68</v>
      </c>
      <c r="I153" s="24" t="s">
        <v>235</v>
      </c>
      <c r="J153" s="24">
        <v>25200</v>
      </c>
      <c r="K153" s="24">
        <v>229671036</v>
      </c>
      <c r="L153" s="28" t="s">
        <v>286</v>
      </c>
      <c r="M153" s="29" t="s">
        <v>50</v>
      </c>
      <c r="N153" s="30"/>
      <c r="O153" s="29" t="s">
        <v>50</v>
      </c>
      <c r="P153" s="24"/>
      <c r="Q153" s="24"/>
      <c r="R153" s="24"/>
      <c r="S153" s="24">
        <v>10</v>
      </c>
      <c r="T153" s="36"/>
      <c r="U153" s="24">
        <v>0</v>
      </c>
      <c r="V153" s="35"/>
      <c r="W153" s="24">
        <f t="shared" si="5"/>
        <v>10</v>
      </c>
      <c r="X153" s="30"/>
      <c r="Y153" s="24"/>
      <c r="Z153" s="24"/>
    </row>
    <row r="154" spans="1:26" ht="15.75" hidden="1" customHeight="1">
      <c r="A154" s="13" t="s">
        <v>42</v>
      </c>
      <c r="B154" s="24" t="s">
        <v>265</v>
      </c>
      <c r="C154" s="24" t="s">
        <v>51</v>
      </c>
      <c r="D154" s="25">
        <v>9113.93</v>
      </c>
      <c r="E154" s="26"/>
      <c r="F154" s="26"/>
      <c r="G154" s="26"/>
      <c r="H154" s="27" t="s">
        <v>68</v>
      </c>
      <c r="I154" s="24" t="s">
        <v>237</v>
      </c>
      <c r="J154" s="24">
        <v>25200</v>
      </c>
      <c r="K154" s="24">
        <v>229671036</v>
      </c>
      <c r="L154" s="28" t="s">
        <v>287</v>
      </c>
      <c r="M154" s="29" t="s">
        <v>50</v>
      </c>
      <c r="N154" s="30"/>
      <c r="O154" s="29" t="s">
        <v>50</v>
      </c>
      <c r="P154" s="24"/>
      <c r="Q154" s="24"/>
      <c r="R154" s="24"/>
      <c r="S154" s="24">
        <v>10</v>
      </c>
      <c r="T154" s="36"/>
      <c r="U154" s="24">
        <v>0</v>
      </c>
      <c r="V154" s="35"/>
      <c r="W154" s="24">
        <f t="shared" si="5"/>
        <v>10</v>
      </c>
      <c r="X154" s="30"/>
      <c r="Y154" s="24"/>
      <c r="Z154" s="24"/>
    </row>
    <row r="155" spans="1:26" ht="15.75" hidden="1" customHeight="1">
      <c r="A155" s="13" t="s">
        <v>42</v>
      </c>
      <c r="B155" s="24" t="s">
        <v>265</v>
      </c>
      <c r="C155" s="24" t="s">
        <v>44</v>
      </c>
      <c r="D155" s="25">
        <v>9245.41</v>
      </c>
      <c r="E155" s="26"/>
      <c r="F155" s="26"/>
      <c r="G155" s="26"/>
      <c r="H155" s="27" t="s">
        <v>92</v>
      </c>
      <c r="I155" s="24" t="s">
        <v>220</v>
      </c>
      <c r="J155" s="24">
        <v>25200</v>
      </c>
      <c r="K155" s="24">
        <v>232984332</v>
      </c>
      <c r="L155" s="28" t="s">
        <v>288</v>
      </c>
      <c r="M155" s="29" t="s">
        <v>50</v>
      </c>
      <c r="N155" s="30"/>
      <c r="O155" s="29" t="s">
        <v>50</v>
      </c>
      <c r="P155" s="24"/>
      <c r="Q155" s="24"/>
      <c r="R155" s="24"/>
      <c r="S155" s="24">
        <v>10</v>
      </c>
      <c r="T155" s="36"/>
      <c r="U155" s="24">
        <v>0</v>
      </c>
      <c r="V155" s="35"/>
      <c r="W155" s="24">
        <f t="shared" si="5"/>
        <v>10</v>
      </c>
      <c r="X155" s="30"/>
      <c r="Y155" s="24"/>
      <c r="Z155" s="24"/>
    </row>
    <row r="156" spans="1:26" ht="15.75" hidden="1" customHeight="1">
      <c r="A156" s="13" t="s">
        <v>42</v>
      </c>
      <c r="B156" s="24" t="s">
        <v>265</v>
      </c>
      <c r="C156" s="24" t="s">
        <v>44</v>
      </c>
      <c r="D156" s="25">
        <v>9321.9</v>
      </c>
      <c r="E156" s="26"/>
      <c r="F156" s="26"/>
      <c r="G156" s="26"/>
      <c r="H156" s="27" t="s">
        <v>61</v>
      </c>
      <c r="I156" s="24" t="s">
        <v>253</v>
      </c>
      <c r="J156" s="24">
        <v>25200</v>
      </c>
      <c r="K156" s="24">
        <v>234911880</v>
      </c>
      <c r="L156" s="28" t="s">
        <v>289</v>
      </c>
      <c r="M156" s="29" t="s">
        <v>50</v>
      </c>
      <c r="N156" s="30"/>
      <c r="O156" s="29" t="s">
        <v>50</v>
      </c>
      <c r="P156" s="24"/>
      <c r="Q156" s="24"/>
      <c r="R156" s="24"/>
      <c r="S156" s="24">
        <v>10</v>
      </c>
      <c r="T156" s="36"/>
      <c r="U156" s="24">
        <v>0</v>
      </c>
      <c r="V156" s="35"/>
      <c r="W156" s="24">
        <f t="shared" si="5"/>
        <v>10</v>
      </c>
      <c r="X156" s="30"/>
      <c r="Y156" s="24"/>
      <c r="Z156" s="24"/>
    </row>
    <row r="157" spans="1:26" ht="15.75" hidden="1" customHeight="1">
      <c r="A157" s="13" t="s">
        <v>42</v>
      </c>
      <c r="B157" s="24" t="s">
        <v>265</v>
      </c>
      <c r="C157" s="24" t="s">
        <v>44</v>
      </c>
      <c r="D157" s="25">
        <v>9518.4599999999991</v>
      </c>
      <c r="E157" s="26"/>
      <c r="F157" s="26"/>
      <c r="G157" s="26"/>
      <c r="H157" s="27" t="s">
        <v>222</v>
      </c>
      <c r="I157" s="24" t="s">
        <v>290</v>
      </c>
      <c r="J157" s="24">
        <v>25200</v>
      </c>
      <c r="K157" s="24">
        <v>239865192</v>
      </c>
      <c r="L157" s="28" t="s">
        <v>291</v>
      </c>
      <c r="M157" s="29" t="s">
        <v>50</v>
      </c>
      <c r="N157" s="30"/>
      <c r="O157" s="29" t="s">
        <v>50</v>
      </c>
      <c r="P157" s="24"/>
      <c r="Q157" s="24"/>
      <c r="R157" s="24"/>
      <c r="S157" s="24">
        <v>10</v>
      </c>
      <c r="T157" s="36"/>
      <c r="U157" s="24">
        <v>0</v>
      </c>
      <c r="V157" s="35"/>
      <c r="W157" s="24">
        <f t="shared" si="5"/>
        <v>10</v>
      </c>
      <c r="X157" s="30"/>
      <c r="Y157" s="24"/>
      <c r="Z157" s="24"/>
    </row>
    <row r="158" spans="1:26" ht="15.75" hidden="1" customHeight="1">
      <c r="A158" s="13" t="s">
        <v>42</v>
      </c>
      <c r="B158" s="24" t="s">
        <v>265</v>
      </c>
      <c r="C158" s="24" t="s">
        <v>44</v>
      </c>
      <c r="D158" s="25">
        <v>11796.3</v>
      </c>
      <c r="E158" s="26"/>
      <c r="F158" s="26"/>
      <c r="G158" s="26"/>
      <c r="H158" s="27" t="s">
        <v>255</v>
      </c>
      <c r="I158" s="24" t="s">
        <v>256</v>
      </c>
      <c r="J158" s="24">
        <v>25200</v>
      </c>
      <c r="K158" s="24">
        <v>297266760</v>
      </c>
      <c r="L158" s="28" t="s">
        <v>292</v>
      </c>
      <c r="M158" s="29" t="s">
        <v>50</v>
      </c>
      <c r="N158" s="30"/>
      <c r="O158" s="29" t="s">
        <v>50</v>
      </c>
      <c r="P158" s="24"/>
      <c r="Q158" s="24"/>
      <c r="R158" s="24"/>
      <c r="S158" s="24">
        <v>10</v>
      </c>
      <c r="T158" s="36"/>
      <c r="U158" s="24">
        <v>0</v>
      </c>
      <c r="V158" s="35"/>
      <c r="W158" s="24">
        <f t="shared" si="5"/>
        <v>10</v>
      </c>
      <c r="X158" s="30"/>
      <c r="Y158" s="24"/>
      <c r="Z158" s="24"/>
    </row>
    <row r="159" spans="1:26" ht="15.75" hidden="1" customHeight="1">
      <c r="A159" s="13" t="s">
        <v>42</v>
      </c>
      <c r="B159" s="24" t="s">
        <v>265</v>
      </c>
      <c r="C159" s="24" t="s">
        <v>44</v>
      </c>
      <c r="D159" s="25">
        <v>12193.73</v>
      </c>
      <c r="E159" s="26"/>
      <c r="F159" s="26"/>
      <c r="G159" s="26"/>
      <c r="H159" s="27" t="s">
        <v>110</v>
      </c>
      <c r="I159" s="24" t="s">
        <v>237</v>
      </c>
      <c r="J159" s="24">
        <v>25200</v>
      </c>
      <c r="K159" s="24">
        <v>307281996</v>
      </c>
      <c r="L159" s="28" t="s">
        <v>293</v>
      </c>
      <c r="M159" s="29" t="s">
        <v>50</v>
      </c>
      <c r="N159" s="30"/>
      <c r="O159" s="29" t="s">
        <v>50</v>
      </c>
      <c r="P159" s="24"/>
      <c r="Q159" s="24"/>
      <c r="R159" s="24"/>
      <c r="S159" s="24">
        <v>10</v>
      </c>
      <c r="T159" s="36"/>
      <c r="U159" s="24">
        <v>0</v>
      </c>
      <c r="V159" s="35"/>
      <c r="W159" s="24">
        <f t="shared" si="5"/>
        <v>10</v>
      </c>
      <c r="X159" s="30"/>
      <c r="Y159" s="24"/>
      <c r="Z159" s="24"/>
    </row>
    <row r="160" spans="1:26" ht="15.75" hidden="1" customHeight="1">
      <c r="A160" s="13" t="s">
        <v>42</v>
      </c>
      <c r="B160" s="24" t="s">
        <v>265</v>
      </c>
      <c r="C160" s="24" t="s">
        <v>294</v>
      </c>
      <c r="D160" s="25">
        <v>14147.13</v>
      </c>
      <c r="E160" s="26"/>
      <c r="F160" s="26"/>
      <c r="G160" s="26"/>
      <c r="H160" s="27" t="s">
        <v>63</v>
      </c>
      <c r="I160" s="24" t="s">
        <v>260</v>
      </c>
      <c r="J160" s="24">
        <v>25200</v>
      </c>
      <c r="K160" s="24">
        <v>356507676</v>
      </c>
      <c r="L160" s="28" t="s">
        <v>295</v>
      </c>
      <c r="M160" s="29" t="s">
        <v>50</v>
      </c>
      <c r="N160" s="30"/>
      <c r="O160" s="29" t="s">
        <v>50</v>
      </c>
      <c r="P160" s="24"/>
      <c r="Q160" s="24"/>
      <c r="R160" s="24"/>
      <c r="S160" s="24">
        <v>10</v>
      </c>
      <c r="T160" s="36"/>
      <c r="U160" s="24">
        <v>2</v>
      </c>
      <c r="V160" s="35"/>
      <c r="W160" s="24">
        <f t="shared" si="5"/>
        <v>12</v>
      </c>
      <c r="X160" s="30"/>
      <c r="Y160" s="24"/>
      <c r="Z160" s="24"/>
    </row>
    <row r="161" spans="1:26" ht="15.75" hidden="1" customHeight="1">
      <c r="A161" s="13" t="s">
        <v>42</v>
      </c>
      <c r="B161" s="24" t="s">
        <v>265</v>
      </c>
      <c r="C161" s="24" t="s">
        <v>44</v>
      </c>
      <c r="D161" s="25">
        <v>14685.27</v>
      </c>
      <c r="E161" s="26"/>
      <c r="F161" s="26"/>
      <c r="G161" s="26"/>
      <c r="H161" s="27" t="s">
        <v>52</v>
      </c>
      <c r="I161" s="24" t="s">
        <v>262</v>
      </c>
      <c r="J161" s="24">
        <v>25200</v>
      </c>
      <c r="K161" s="24">
        <v>370068804</v>
      </c>
      <c r="L161" s="28" t="s">
        <v>263</v>
      </c>
      <c r="M161" s="29" t="s">
        <v>50</v>
      </c>
      <c r="N161" s="30"/>
      <c r="O161" s="29" t="s">
        <v>50</v>
      </c>
      <c r="P161" s="24"/>
      <c r="Q161" s="24"/>
      <c r="R161" s="24"/>
      <c r="S161" s="24">
        <v>10</v>
      </c>
      <c r="T161" s="36"/>
      <c r="U161" s="24">
        <v>2</v>
      </c>
      <c r="V161" s="35"/>
      <c r="W161" s="24">
        <f t="shared" si="5"/>
        <v>12</v>
      </c>
      <c r="X161" s="30"/>
      <c r="Y161" s="24"/>
      <c r="Z161" s="24"/>
    </row>
    <row r="162" spans="1:26" ht="15.75" hidden="1" customHeight="1">
      <c r="A162" s="13" t="s">
        <v>42</v>
      </c>
      <c r="B162" s="24" t="s">
        <v>296</v>
      </c>
      <c r="C162" s="24" t="s">
        <v>51</v>
      </c>
      <c r="D162" s="25">
        <v>11087.42</v>
      </c>
      <c r="E162" s="26">
        <v>71501</v>
      </c>
      <c r="F162" s="26">
        <v>715010</v>
      </c>
      <c r="G162" s="26"/>
      <c r="H162" s="27" t="s">
        <v>52</v>
      </c>
      <c r="I162" s="24" t="s">
        <v>297</v>
      </c>
      <c r="J162" s="24">
        <v>24000</v>
      </c>
      <c r="K162" s="24">
        <v>266098080</v>
      </c>
      <c r="L162" s="28" t="s">
        <v>226</v>
      </c>
      <c r="M162" s="29" t="s">
        <v>50</v>
      </c>
      <c r="N162" s="30"/>
      <c r="O162" s="29" t="s">
        <v>50</v>
      </c>
      <c r="P162" s="24"/>
      <c r="Q162" s="24"/>
      <c r="R162" s="24"/>
      <c r="S162" s="24">
        <v>10</v>
      </c>
      <c r="T162" s="36"/>
      <c r="U162" s="24">
        <v>2</v>
      </c>
      <c r="V162" s="35"/>
      <c r="W162" s="24">
        <f t="shared" si="5"/>
        <v>12</v>
      </c>
      <c r="X162" s="30"/>
      <c r="Y162" s="24"/>
      <c r="Z162" s="24"/>
    </row>
    <row r="163" spans="1:26" ht="15.75" hidden="1" customHeight="1">
      <c r="A163" s="13" t="s">
        <v>42</v>
      </c>
      <c r="B163" s="24" t="s">
        <v>296</v>
      </c>
      <c r="C163" s="24" t="s">
        <v>44</v>
      </c>
      <c r="D163" s="25">
        <v>11400</v>
      </c>
      <c r="E163" s="26"/>
      <c r="F163" s="26"/>
      <c r="G163" s="26"/>
      <c r="H163" s="27" t="s">
        <v>55</v>
      </c>
      <c r="I163" s="24" t="s">
        <v>227</v>
      </c>
      <c r="J163" s="24">
        <v>24000</v>
      </c>
      <c r="K163" s="24">
        <v>273600000</v>
      </c>
      <c r="L163" s="28" t="s">
        <v>228</v>
      </c>
      <c r="M163" s="29" t="s">
        <v>50</v>
      </c>
      <c r="N163" s="30"/>
      <c r="O163" s="29" t="s">
        <v>50</v>
      </c>
      <c r="P163" s="24"/>
      <c r="Q163" s="24"/>
      <c r="R163" s="24"/>
      <c r="S163" s="24">
        <v>10</v>
      </c>
      <c r="T163" s="36"/>
      <c r="U163" s="24">
        <v>0</v>
      </c>
      <c r="V163" s="35"/>
      <c r="W163" s="24">
        <f t="shared" si="5"/>
        <v>10</v>
      </c>
      <c r="X163" s="30"/>
      <c r="Y163" s="24"/>
      <c r="Z163" s="24"/>
    </row>
    <row r="164" spans="1:26" ht="15.75" hidden="1" customHeight="1">
      <c r="A164" s="13" t="s">
        <v>42</v>
      </c>
      <c r="B164" s="24" t="s">
        <v>296</v>
      </c>
      <c r="C164" s="24" t="s">
        <v>44</v>
      </c>
      <c r="D164" s="25">
        <v>11634</v>
      </c>
      <c r="E164" s="26"/>
      <c r="F164" s="26"/>
      <c r="G164" s="26"/>
      <c r="H164" s="27" t="s">
        <v>95</v>
      </c>
      <c r="I164" s="24" t="s">
        <v>298</v>
      </c>
      <c r="J164" s="24">
        <v>24000</v>
      </c>
      <c r="K164" s="24">
        <v>279216000</v>
      </c>
      <c r="L164" s="28" t="s">
        <v>299</v>
      </c>
      <c r="M164" s="29" t="s">
        <v>50</v>
      </c>
      <c r="N164" s="30"/>
      <c r="O164" s="29" t="s">
        <v>50</v>
      </c>
      <c r="P164" s="24"/>
      <c r="Q164" s="24"/>
      <c r="R164" s="24"/>
      <c r="S164" s="24">
        <v>10</v>
      </c>
      <c r="T164" s="36"/>
      <c r="U164" s="24">
        <v>1</v>
      </c>
      <c r="V164" s="35"/>
      <c r="W164" s="24">
        <f t="shared" si="5"/>
        <v>11</v>
      </c>
      <c r="X164" s="30"/>
      <c r="Y164" s="24"/>
      <c r="Z164" s="24"/>
    </row>
    <row r="165" spans="1:26" ht="15.75" hidden="1" customHeight="1">
      <c r="A165" s="13" t="s">
        <v>42</v>
      </c>
      <c r="B165" s="24" t="s">
        <v>296</v>
      </c>
      <c r="C165" s="24" t="s">
        <v>44</v>
      </c>
      <c r="D165" s="25">
        <v>11678</v>
      </c>
      <c r="E165" s="26"/>
      <c r="F165" s="26"/>
      <c r="G165" s="26"/>
      <c r="H165" s="27" t="s">
        <v>47</v>
      </c>
      <c r="I165" s="24" t="s">
        <v>249</v>
      </c>
      <c r="J165" s="24">
        <v>24000</v>
      </c>
      <c r="K165" s="24">
        <v>280272000</v>
      </c>
      <c r="L165" s="28" t="s">
        <v>250</v>
      </c>
      <c r="M165" s="29" t="s">
        <v>50</v>
      </c>
      <c r="N165" s="30"/>
      <c r="O165" s="29" t="s">
        <v>50</v>
      </c>
      <c r="P165" s="24"/>
      <c r="Q165" s="24"/>
      <c r="R165" s="24"/>
      <c r="S165" s="24">
        <v>10</v>
      </c>
      <c r="T165" s="36"/>
      <c r="U165" s="24">
        <v>0</v>
      </c>
      <c r="V165" s="35"/>
      <c r="W165" s="24">
        <f t="shared" si="5"/>
        <v>10</v>
      </c>
      <c r="X165" s="30"/>
      <c r="Y165" s="24"/>
      <c r="Z165" s="24"/>
    </row>
    <row r="166" spans="1:26" ht="15.75" hidden="1" customHeight="1">
      <c r="A166" s="13" t="s">
        <v>42</v>
      </c>
      <c r="B166" s="24" t="s">
        <v>296</v>
      </c>
      <c r="C166" s="24" t="s">
        <v>44</v>
      </c>
      <c r="D166" s="25">
        <v>11758.95</v>
      </c>
      <c r="E166" s="26"/>
      <c r="F166" s="26"/>
      <c r="G166" s="26"/>
      <c r="H166" s="27" t="s">
        <v>196</v>
      </c>
      <c r="I166" s="24" t="s">
        <v>300</v>
      </c>
      <c r="J166" s="24">
        <v>24000</v>
      </c>
      <c r="K166" s="24">
        <v>282214800</v>
      </c>
      <c r="L166" s="28" t="s">
        <v>301</v>
      </c>
      <c r="M166" s="29" t="s">
        <v>50</v>
      </c>
      <c r="N166" s="30"/>
      <c r="O166" s="29" t="s">
        <v>50</v>
      </c>
      <c r="P166" s="24"/>
      <c r="Q166" s="24"/>
      <c r="R166" s="24"/>
      <c r="S166" s="24">
        <v>10</v>
      </c>
      <c r="T166" s="36"/>
      <c r="U166" s="24">
        <v>0</v>
      </c>
      <c r="V166" s="35"/>
      <c r="W166" s="24">
        <f t="shared" si="5"/>
        <v>10</v>
      </c>
      <c r="X166" s="30"/>
      <c r="Y166" s="24"/>
      <c r="Z166" s="24"/>
    </row>
    <row r="167" spans="1:26" ht="15.75" hidden="1" customHeight="1">
      <c r="A167" s="13" t="s">
        <v>42</v>
      </c>
      <c r="B167" s="24" t="s">
        <v>296</v>
      </c>
      <c r="C167" s="24" t="s">
        <v>44</v>
      </c>
      <c r="D167" s="25">
        <v>11817.63</v>
      </c>
      <c r="E167" s="26"/>
      <c r="F167" s="26"/>
      <c r="G167" s="26"/>
      <c r="H167" s="27" t="s">
        <v>189</v>
      </c>
      <c r="I167" s="24" t="s">
        <v>237</v>
      </c>
      <c r="J167" s="24">
        <v>24000</v>
      </c>
      <c r="K167" s="24">
        <v>283623120</v>
      </c>
      <c r="L167" s="28" t="s">
        <v>238</v>
      </c>
      <c r="M167" s="29" t="s">
        <v>50</v>
      </c>
      <c r="N167" s="30"/>
      <c r="O167" s="29" t="s">
        <v>50</v>
      </c>
      <c r="P167" s="24"/>
      <c r="Q167" s="24"/>
      <c r="R167" s="24"/>
      <c r="S167" s="24">
        <v>10</v>
      </c>
      <c r="T167" s="36"/>
      <c r="U167" s="24">
        <v>0</v>
      </c>
      <c r="V167" s="35"/>
      <c r="W167" s="24">
        <f t="shared" si="5"/>
        <v>10</v>
      </c>
      <c r="X167" s="30"/>
      <c r="Y167" s="24"/>
      <c r="Z167" s="24"/>
    </row>
    <row r="168" spans="1:26" ht="15.75" hidden="1" customHeight="1">
      <c r="A168" s="13" t="s">
        <v>42</v>
      </c>
      <c r="B168" s="24" t="s">
        <v>296</v>
      </c>
      <c r="C168" s="24" t="s">
        <v>44</v>
      </c>
      <c r="D168" s="25">
        <v>11817.75</v>
      </c>
      <c r="E168" s="26"/>
      <c r="F168" s="26"/>
      <c r="G168" s="26"/>
      <c r="H168" s="27" t="s">
        <v>63</v>
      </c>
      <c r="I168" s="24" t="s">
        <v>237</v>
      </c>
      <c r="J168" s="24">
        <v>24000</v>
      </c>
      <c r="K168" s="24">
        <v>283626000</v>
      </c>
      <c r="L168" s="28" t="s">
        <v>302</v>
      </c>
      <c r="M168" s="29" t="s">
        <v>50</v>
      </c>
      <c r="N168" s="30"/>
      <c r="O168" s="29" t="s">
        <v>50</v>
      </c>
      <c r="P168" s="24"/>
      <c r="Q168" s="24"/>
      <c r="R168" s="24"/>
      <c r="S168" s="24">
        <v>10</v>
      </c>
      <c r="T168" s="36"/>
      <c r="U168" s="24">
        <v>2</v>
      </c>
      <c r="V168" s="35"/>
      <c r="W168" s="24">
        <f t="shared" si="5"/>
        <v>12</v>
      </c>
      <c r="X168" s="30"/>
      <c r="Y168" s="24"/>
      <c r="Z168" s="24"/>
    </row>
    <row r="169" spans="1:26" ht="15.75" hidden="1" customHeight="1">
      <c r="A169" s="13" t="s">
        <v>42</v>
      </c>
      <c r="B169" s="24" t="s">
        <v>296</v>
      </c>
      <c r="C169" s="24" t="s">
        <v>51</v>
      </c>
      <c r="D169" s="25">
        <v>11855.6</v>
      </c>
      <c r="E169" s="26"/>
      <c r="F169" s="26"/>
      <c r="G169" s="26"/>
      <c r="H169" s="27" t="s">
        <v>95</v>
      </c>
      <c r="I169" s="24" t="s">
        <v>303</v>
      </c>
      <c r="J169" s="24">
        <v>24000</v>
      </c>
      <c r="K169" s="24">
        <v>284534400</v>
      </c>
      <c r="L169" s="28" t="s">
        <v>304</v>
      </c>
      <c r="M169" s="29" t="s">
        <v>50</v>
      </c>
      <c r="N169" s="30"/>
      <c r="O169" s="29" t="s">
        <v>50</v>
      </c>
      <c r="P169" s="24"/>
      <c r="Q169" s="24"/>
      <c r="R169" s="24"/>
      <c r="S169" s="24">
        <v>10</v>
      </c>
      <c r="T169" s="36"/>
      <c r="U169" s="24">
        <v>1</v>
      </c>
      <c r="V169" s="35"/>
      <c r="W169" s="24">
        <f t="shared" si="5"/>
        <v>11</v>
      </c>
      <c r="X169" s="30"/>
      <c r="Y169" s="24"/>
      <c r="Z169" s="24"/>
    </row>
    <row r="170" spans="1:26" ht="15.75" hidden="1" customHeight="1">
      <c r="A170" s="13" t="s">
        <v>42</v>
      </c>
      <c r="B170" s="24" t="s">
        <v>296</v>
      </c>
      <c r="C170" s="24" t="s">
        <v>75</v>
      </c>
      <c r="D170" s="25">
        <v>11895.18</v>
      </c>
      <c r="E170" s="26"/>
      <c r="F170" s="26"/>
      <c r="G170" s="26"/>
      <c r="H170" s="27" t="s">
        <v>95</v>
      </c>
      <c r="I170" s="24" t="s">
        <v>305</v>
      </c>
      <c r="J170" s="24">
        <v>24000</v>
      </c>
      <c r="K170" s="24">
        <v>285484320</v>
      </c>
      <c r="L170" s="28" t="s">
        <v>306</v>
      </c>
      <c r="M170" s="29" t="s">
        <v>50</v>
      </c>
      <c r="N170" s="30"/>
      <c r="O170" s="29" t="s">
        <v>50</v>
      </c>
      <c r="P170" s="24"/>
      <c r="Q170" s="24"/>
      <c r="R170" s="24"/>
      <c r="S170" s="24">
        <v>10</v>
      </c>
      <c r="T170" s="36"/>
      <c r="U170" s="24">
        <v>1</v>
      </c>
      <c r="V170" s="35"/>
      <c r="W170" s="24">
        <f t="shared" si="5"/>
        <v>11</v>
      </c>
      <c r="X170" s="30"/>
      <c r="Y170" s="24"/>
      <c r="Z170" s="24"/>
    </row>
    <row r="171" spans="1:26" ht="15.75" hidden="1" customHeight="1">
      <c r="A171" s="13" t="s">
        <v>42</v>
      </c>
      <c r="B171" s="24" t="s">
        <v>296</v>
      </c>
      <c r="C171" s="24" t="s">
        <v>51</v>
      </c>
      <c r="D171" s="25">
        <v>12010.75</v>
      </c>
      <c r="E171" s="26"/>
      <c r="F171" s="26"/>
      <c r="G171" s="26"/>
      <c r="H171" s="27" t="s">
        <v>63</v>
      </c>
      <c r="I171" s="24" t="s">
        <v>235</v>
      </c>
      <c r="J171" s="24">
        <v>24000</v>
      </c>
      <c r="K171" s="24">
        <v>288258000</v>
      </c>
      <c r="L171" s="28" t="s">
        <v>307</v>
      </c>
      <c r="M171" s="29" t="s">
        <v>50</v>
      </c>
      <c r="N171" s="30"/>
      <c r="O171" s="29" t="s">
        <v>50</v>
      </c>
      <c r="P171" s="24"/>
      <c r="Q171" s="24"/>
      <c r="R171" s="24"/>
      <c r="S171" s="24">
        <v>10</v>
      </c>
      <c r="T171" s="36"/>
      <c r="U171" s="24">
        <v>2</v>
      </c>
      <c r="V171" s="35"/>
      <c r="W171" s="24">
        <f t="shared" si="5"/>
        <v>12</v>
      </c>
      <c r="X171" s="30"/>
      <c r="Y171" s="24"/>
      <c r="Z171" s="24"/>
    </row>
    <row r="172" spans="1:26" ht="15.75" hidden="1" customHeight="1">
      <c r="A172" s="13" t="s">
        <v>42</v>
      </c>
      <c r="B172" s="24" t="s">
        <v>296</v>
      </c>
      <c r="C172" s="24" t="s">
        <v>44</v>
      </c>
      <c r="D172" s="25">
        <v>12075</v>
      </c>
      <c r="E172" s="26"/>
      <c r="F172" s="26"/>
      <c r="G172" s="26"/>
      <c r="H172" s="27" t="s">
        <v>246</v>
      </c>
      <c r="I172" s="24" t="s">
        <v>237</v>
      </c>
      <c r="J172" s="24">
        <v>24000</v>
      </c>
      <c r="K172" s="24">
        <v>289800000</v>
      </c>
      <c r="L172" s="28" t="s">
        <v>308</v>
      </c>
      <c r="M172" s="29" t="s">
        <v>50</v>
      </c>
      <c r="N172" s="30"/>
      <c r="O172" s="29" t="s">
        <v>50</v>
      </c>
      <c r="P172" s="24"/>
      <c r="Q172" s="24"/>
      <c r="R172" s="24"/>
      <c r="S172" s="24">
        <v>5</v>
      </c>
      <c r="T172" s="36"/>
      <c r="U172" s="24">
        <v>0</v>
      </c>
      <c r="V172" s="35"/>
      <c r="W172" s="24">
        <f t="shared" si="5"/>
        <v>5</v>
      </c>
      <c r="X172" s="30"/>
      <c r="Y172" s="24"/>
      <c r="Z172" s="24"/>
    </row>
    <row r="173" spans="1:26" ht="15.75" hidden="1" customHeight="1">
      <c r="A173" s="13" t="s">
        <v>42</v>
      </c>
      <c r="B173" s="24" t="s">
        <v>296</v>
      </c>
      <c r="C173" s="24" t="s">
        <v>51</v>
      </c>
      <c r="D173" s="25">
        <v>12144.6</v>
      </c>
      <c r="E173" s="26"/>
      <c r="F173" s="26"/>
      <c r="G173" s="26"/>
      <c r="H173" s="27" t="s">
        <v>196</v>
      </c>
      <c r="I173" s="24" t="s">
        <v>309</v>
      </c>
      <c r="J173" s="24">
        <v>24000</v>
      </c>
      <c r="K173" s="24">
        <v>291470400</v>
      </c>
      <c r="L173" s="28" t="s">
        <v>241</v>
      </c>
      <c r="M173" s="29" t="s">
        <v>50</v>
      </c>
      <c r="N173" s="30"/>
      <c r="O173" s="29" t="s">
        <v>50</v>
      </c>
      <c r="P173" s="24"/>
      <c r="Q173" s="24"/>
      <c r="R173" s="24"/>
      <c r="S173" s="24">
        <v>10</v>
      </c>
      <c r="T173" s="36"/>
      <c r="U173" s="24">
        <v>0</v>
      </c>
      <c r="V173" s="35"/>
      <c r="W173" s="24">
        <f t="shared" si="5"/>
        <v>10</v>
      </c>
      <c r="X173" s="30"/>
      <c r="Y173" s="24"/>
      <c r="Z173" s="24"/>
    </row>
    <row r="174" spans="1:26" ht="15.75" hidden="1" customHeight="1">
      <c r="A174" s="13" t="s">
        <v>42</v>
      </c>
      <c r="B174" s="24" t="s">
        <v>296</v>
      </c>
      <c r="C174" s="24" t="s">
        <v>44</v>
      </c>
      <c r="D174" s="25">
        <v>12180</v>
      </c>
      <c r="E174" s="26"/>
      <c r="F174" s="26"/>
      <c r="G174" s="26"/>
      <c r="H174" s="27" t="s">
        <v>71</v>
      </c>
      <c r="I174" s="24" t="s">
        <v>251</v>
      </c>
      <c r="J174" s="24">
        <v>24000</v>
      </c>
      <c r="K174" s="24">
        <v>292320000</v>
      </c>
      <c r="L174" s="28" t="s">
        <v>310</v>
      </c>
      <c r="M174" s="29" t="s">
        <v>50</v>
      </c>
      <c r="N174" s="30"/>
      <c r="O174" s="29" t="s">
        <v>50</v>
      </c>
      <c r="P174" s="24"/>
      <c r="Q174" s="24"/>
      <c r="R174" s="24"/>
      <c r="S174" s="24">
        <v>10</v>
      </c>
      <c r="T174" s="36"/>
      <c r="U174" s="24">
        <v>1</v>
      </c>
      <c r="V174" s="35"/>
      <c r="W174" s="24">
        <f t="shared" si="5"/>
        <v>11</v>
      </c>
      <c r="X174" s="30"/>
      <c r="Y174" s="24"/>
      <c r="Z174" s="24"/>
    </row>
    <row r="175" spans="1:26" ht="15.75" hidden="1" customHeight="1">
      <c r="A175" s="13" t="s">
        <v>42</v>
      </c>
      <c r="B175" s="24" t="s">
        <v>296</v>
      </c>
      <c r="C175" s="24" t="s">
        <v>44</v>
      </c>
      <c r="D175" s="25">
        <v>12200</v>
      </c>
      <c r="E175" s="26"/>
      <c r="F175" s="26"/>
      <c r="G175" s="26"/>
      <c r="H175" s="27" t="s">
        <v>77</v>
      </c>
      <c r="I175" s="24" t="s">
        <v>311</v>
      </c>
      <c r="J175" s="24">
        <v>24000</v>
      </c>
      <c r="K175" s="24">
        <v>292800000</v>
      </c>
      <c r="L175" s="28" t="s">
        <v>312</v>
      </c>
      <c r="M175" s="29" t="s">
        <v>50</v>
      </c>
      <c r="N175" s="30"/>
      <c r="O175" s="29" t="s">
        <v>50</v>
      </c>
      <c r="P175" s="24"/>
      <c r="Q175" s="24"/>
      <c r="R175" s="24"/>
      <c r="S175" s="24">
        <v>10</v>
      </c>
      <c r="T175" s="36"/>
      <c r="U175" s="24">
        <v>0</v>
      </c>
      <c r="V175" s="35"/>
      <c r="W175" s="24">
        <f t="shared" si="5"/>
        <v>10</v>
      </c>
      <c r="X175" s="30"/>
      <c r="Y175" s="24"/>
      <c r="Z175" s="24"/>
    </row>
    <row r="176" spans="1:26" ht="15.75" hidden="1" customHeight="1">
      <c r="A176" s="13" t="s">
        <v>42</v>
      </c>
      <c r="B176" s="24" t="s">
        <v>296</v>
      </c>
      <c r="C176" s="24" t="s">
        <v>44</v>
      </c>
      <c r="D176" s="25">
        <v>12200.13</v>
      </c>
      <c r="E176" s="26"/>
      <c r="F176" s="26"/>
      <c r="G176" s="26"/>
      <c r="H176" s="27" t="s">
        <v>92</v>
      </c>
      <c r="I176" s="24" t="s">
        <v>220</v>
      </c>
      <c r="J176" s="24">
        <v>24000</v>
      </c>
      <c r="K176" s="24">
        <v>292803120</v>
      </c>
      <c r="L176" s="28" t="s">
        <v>313</v>
      </c>
      <c r="M176" s="29" t="s">
        <v>50</v>
      </c>
      <c r="N176" s="30"/>
      <c r="O176" s="29" t="s">
        <v>50</v>
      </c>
      <c r="P176" s="24"/>
      <c r="Q176" s="24"/>
      <c r="R176" s="24"/>
      <c r="S176" s="24">
        <v>10</v>
      </c>
      <c r="T176" s="36"/>
      <c r="U176" s="24">
        <v>0</v>
      </c>
      <c r="V176" s="35"/>
      <c r="W176" s="24">
        <f t="shared" si="5"/>
        <v>10</v>
      </c>
      <c r="X176" s="30"/>
      <c r="Y176" s="24"/>
      <c r="Z176" s="24"/>
    </row>
    <row r="177" spans="1:26" ht="15.75" hidden="1" customHeight="1">
      <c r="A177" s="13" t="s">
        <v>42</v>
      </c>
      <c r="B177" s="24" t="s">
        <v>296</v>
      </c>
      <c r="C177" s="24" t="s">
        <v>44</v>
      </c>
      <c r="D177" s="25">
        <v>12390</v>
      </c>
      <c r="E177" s="26"/>
      <c r="F177" s="26"/>
      <c r="G177" s="26"/>
      <c r="H177" s="27" t="s">
        <v>61</v>
      </c>
      <c r="I177" s="24" t="s">
        <v>253</v>
      </c>
      <c r="J177" s="24">
        <v>24000</v>
      </c>
      <c r="K177" s="24">
        <v>297360000</v>
      </c>
      <c r="L177" s="28" t="s">
        <v>314</v>
      </c>
      <c r="M177" s="29" t="s">
        <v>50</v>
      </c>
      <c r="N177" s="30"/>
      <c r="O177" s="29" t="s">
        <v>50</v>
      </c>
      <c r="P177" s="24"/>
      <c r="Q177" s="24"/>
      <c r="R177" s="24"/>
      <c r="S177" s="24">
        <v>10</v>
      </c>
      <c r="T177" s="36"/>
      <c r="U177" s="24">
        <v>0</v>
      </c>
      <c r="V177" s="35"/>
      <c r="W177" s="24">
        <f t="shared" si="5"/>
        <v>10</v>
      </c>
      <c r="X177" s="30"/>
      <c r="Y177" s="24"/>
      <c r="Z177" s="24"/>
    </row>
    <row r="178" spans="1:26" ht="15.75" hidden="1" customHeight="1">
      <c r="A178" s="13" t="s">
        <v>42</v>
      </c>
      <c r="B178" s="24" t="s">
        <v>296</v>
      </c>
      <c r="C178" s="24" t="s">
        <v>44</v>
      </c>
      <c r="D178" s="25">
        <v>12405.07</v>
      </c>
      <c r="E178" s="26"/>
      <c r="F178" s="26"/>
      <c r="G178" s="26"/>
      <c r="H178" s="27" t="s">
        <v>68</v>
      </c>
      <c r="I178" s="24" t="s">
        <v>235</v>
      </c>
      <c r="J178" s="24">
        <v>24000</v>
      </c>
      <c r="K178" s="24">
        <v>297721680</v>
      </c>
      <c r="L178" s="28" t="s">
        <v>315</v>
      </c>
      <c r="M178" s="29" t="s">
        <v>50</v>
      </c>
      <c r="N178" s="30"/>
      <c r="O178" s="29" t="s">
        <v>50</v>
      </c>
      <c r="P178" s="24"/>
      <c r="Q178" s="24"/>
      <c r="R178" s="24"/>
      <c r="S178" s="24">
        <v>10</v>
      </c>
      <c r="T178" s="36"/>
      <c r="U178" s="24">
        <v>0</v>
      </c>
      <c r="V178" s="35"/>
      <c r="W178" s="24">
        <f t="shared" si="5"/>
        <v>10</v>
      </c>
      <c r="X178" s="30"/>
      <c r="Y178" s="24"/>
      <c r="Z178" s="24"/>
    </row>
    <row r="179" spans="1:26" ht="15.75" hidden="1" customHeight="1">
      <c r="A179" s="13" t="s">
        <v>42</v>
      </c>
      <c r="B179" s="24" t="s">
        <v>296</v>
      </c>
      <c r="C179" s="24" t="s">
        <v>51</v>
      </c>
      <c r="D179" s="25">
        <v>12405.07</v>
      </c>
      <c r="E179" s="26"/>
      <c r="F179" s="26"/>
      <c r="G179" s="26"/>
      <c r="H179" s="27" t="s">
        <v>68</v>
      </c>
      <c r="I179" s="24" t="s">
        <v>237</v>
      </c>
      <c r="J179" s="24">
        <v>24000</v>
      </c>
      <c r="K179" s="24">
        <v>297721680</v>
      </c>
      <c r="L179" s="28" t="s">
        <v>316</v>
      </c>
      <c r="M179" s="29" t="s">
        <v>50</v>
      </c>
      <c r="N179" s="30"/>
      <c r="O179" s="29" t="s">
        <v>50</v>
      </c>
      <c r="P179" s="24"/>
      <c r="Q179" s="24"/>
      <c r="R179" s="24"/>
      <c r="S179" s="24">
        <v>10</v>
      </c>
      <c r="T179" s="36"/>
      <c r="U179" s="24">
        <v>0</v>
      </c>
      <c r="V179" s="35"/>
      <c r="W179" s="24">
        <f t="shared" si="5"/>
        <v>10</v>
      </c>
      <c r="X179" s="30"/>
      <c r="Y179" s="24"/>
      <c r="Z179" s="24"/>
    </row>
    <row r="180" spans="1:26" ht="15.75" hidden="1" customHeight="1">
      <c r="A180" s="13" t="s">
        <v>42</v>
      </c>
      <c r="B180" s="24" t="s">
        <v>296</v>
      </c>
      <c r="C180" s="24" t="s">
        <v>44</v>
      </c>
      <c r="D180" s="25">
        <v>12686.05</v>
      </c>
      <c r="E180" s="26"/>
      <c r="F180" s="26"/>
      <c r="G180" s="26"/>
      <c r="H180" s="27" t="s">
        <v>222</v>
      </c>
      <c r="I180" s="24" t="s">
        <v>317</v>
      </c>
      <c r="J180" s="24">
        <v>24000</v>
      </c>
      <c r="K180" s="24">
        <v>304465200</v>
      </c>
      <c r="L180" s="28" t="s">
        <v>318</v>
      </c>
      <c r="M180" s="29" t="s">
        <v>50</v>
      </c>
      <c r="N180" s="30"/>
      <c r="O180" s="29" t="s">
        <v>50</v>
      </c>
      <c r="P180" s="24"/>
      <c r="Q180" s="24"/>
      <c r="R180" s="24"/>
      <c r="S180" s="24">
        <v>10</v>
      </c>
      <c r="T180" s="36"/>
      <c r="U180" s="24">
        <v>0</v>
      </c>
      <c r="V180" s="35"/>
      <c r="W180" s="24">
        <f t="shared" si="5"/>
        <v>10</v>
      </c>
      <c r="X180" s="30"/>
      <c r="Y180" s="24"/>
      <c r="Z180" s="24"/>
    </row>
    <row r="181" spans="1:26" ht="15.75" hidden="1" customHeight="1">
      <c r="A181" s="13" t="s">
        <v>42</v>
      </c>
      <c r="B181" s="24" t="s">
        <v>296</v>
      </c>
      <c r="C181" s="24" t="s">
        <v>44</v>
      </c>
      <c r="D181" s="25">
        <v>13122.35</v>
      </c>
      <c r="E181" s="26"/>
      <c r="F181" s="26"/>
      <c r="G181" s="26"/>
      <c r="H181" s="27" t="s">
        <v>52</v>
      </c>
      <c r="I181" s="24" t="s">
        <v>266</v>
      </c>
      <c r="J181" s="24">
        <v>24000</v>
      </c>
      <c r="K181" s="24">
        <v>314936400</v>
      </c>
      <c r="L181" s="28" t="s">
        <v>243</v>
      </c>
      <c r="M181" s="29" t="s">
        <v>50</v>
      </c>
      <c r="N181" s="30"/>
      <c r="O181" s="29" t="s">
        <v>50</v>
      </c>
      <c r="P181" s="24"/>
      <c r="Q181" s="24"/>
      <c r="R181" s="24"/>
      <c r="S181" s="24">
        <v>10</v>
      </c>
      <c r="T181" s="36"/>
      <c r="U181" s="24">
        <v>2</v>
      </c>
      <c r="V181" s="35"/>
      <c r="W181" s="24">
        <f t="shared" si="5"/>
        <v>12</v>
      </c>
      <c r="X181" s="30"/>
      <c r="Y181" s="24"/>
      <c r="Z181" s="24"/>
    </row>
    <row r="182" spans="1:26" ht="15.75" hidden="1" customHeight="1">
      <c r="A182" s="13" t="s">
        <v>42</v>
      </c>
      <c r="B182" s="24" t="s">
        <v>296</v>
      </c>
      <c r="C182" s="24" t="s">
        <v>44</v>
      </c>
      <c r="D182" s="25">
        <v>15567.3</v>
      </c>
      <c r="E182" s="26"/>
      <c r="F182" s="26"/>
      <c r="G182" s="26"/>
      <c r="H182" s="27" t="s">
        <v>255</v>
      </c>
      <c r="I182" s="24" t="s">
        <v>256</v>
      </c>
      <c r="J182" s="24">
        <v>24000</v>
      </c>
      <c r="K182" s="24">
        <v>373615200</v>
      </c>
      <c r="L182" s="28" t="s">
        <v>319</v>
      </c>
      <c r="M182" s="29" t="s">
        <v>50</v>
      </c>
      <c r="N182" s="30"/>
      <c r="O182" s="29" t="s">
        <v>50</v>
      </c>
      <c r="P182" s="24"/>
      <c r="Q182" s="24"/>
      <c r="R182" s="24"/>
      <c r="S182" s="24">
        <v>10</v>
      </c>
      <c r="T182" s="36"/>
      <c r="U182" s="24">
        <v>0</v>
      </c>
      <c r="V182" s="35"/>
      <c r="W182" s="24">
        <f t="shared" si="5"/>
        <v>10</v>
      </c>
      <c r="X182" s="30"/>
      <c r="Y182" s="24"/>
      <c r="Z182" s="24"/>
    </row>
    <row r="183" spans="1:26" ht="15.75" hidden="1" customHeight="1">
      <c r="A183" s="13" t="s">
        <v>42</v>
      </c>
      <c r="B183" s="24" t="s">
        <v>296</v>
      </c>
      <c r="C183" s="24" t="s">
        <v>44</v>
      </c>
      <c r="D183" s="25">
        <v>16433.36</v>
      </c>
      <c r="E183" s="26"/>
      <c r="F183" s="26"/>
      <c r="G183" s="26"/>
      <c r="H183" s="27" t="s">
        <v>110</v>
      </c>
      <c r="I183" s="24" t="s">
        <v>235</v>
      </c>
      <c r="J183" s="24">
        <v>24000</v>
      </c>
      <c r="K183" s="24">
        <v>394400640</v>
      </c>
      <c r="L183" s="28" t="s">
        <v>320</v>
      </c>
      <c r="M183" s="29" t="s">
        <v>50</v>
      </c>
      <c r="N183" s="30"/>
      <c r="O183" s="29" t="s">
        <v>50</v>
      </c>
      <c r="P183" s="24"/>
      <c r="Q183" s="24"/>
      <c r="R183" s="24"/>
      <c r="S183" s="24">
        <v>10</v>
      </c>
      <c r="T183" s="36"/>
      <c r="U183" s="24">
        <v>0</v>
      </c>
      <c r="V183" s="35"/>
      <c r="W183" s="24">
        <f t="shared" si="5"/>
        <v>10</v>
      </c>
      <c r="X183" s="30"/>
      <c r="Y183" s="24"/>
      <c r="Z183" s="24"/>
    </row>
    <row r="184" spans="1:26" ht="15.75" hidden="1" customHeight="1">
      <c r="A184" s="13" t="s">
        <v>42</v>
      </c>
      <c r="B184" s="24" t="s">
        <v>296</v>
      </c>
      <c r="C184" s="24" t="s">
        <v>75</v>
      </c>
      <c r="D184" s="25">
        <v>18380.099999999999</v>
      </c>
      <c r="E184" s="26"/>
      <c r="F184" s="26"/>
      <c r="G184" s="26"/>
      <c r="H184" s="27" t="s">
        <v>63</v>
      </c>
      <c r="I184" s="24" t="s">
        <v>260</v>
      </c>
      <c r="J184" s="24">
        <v>24000</v>
      </c>
      <c r="K184" s="24">
        <v>441122400</v>
      </c>
      <c r="L184" s="28" t="s">
        <v>321</v>
      </c>
      <c r="M184" s="29" t="s">
        <v>50</v>
      </c>
      <c r="N184" s="30"/>
      <c r="O184" s="29" t="s">
        <v>50</v>
      </c>
      <c r="P184" s="24"/>
      <c r="Q184" s="24"/>
      <c r="R184" s="24"/>
      <c r="S184" s="24">
        <v>10</v>
      </c>
      <c r="T184" s="36"/>
      <c r="U184" s="24">
        <v>2</v>
      </c>
      <c r="V184" s="35"/>
      <c r="W184" s="24">
        <f t="shared" si="5"/>
        <v>12</v>
      </c>
      <c r="X184" s="30"/>
      <c r="Y184" s="24"/>
      <c r="Z184" s="24"/>
    </row>
    <row r="185" spans="1:26" ht="15.75" hidden="1" customHeight="1">
      <c r="A185" s="13" t="s">
        <v>42</v>
      </c>
      <c r="B185" s="24" t="s">
        <v>322</v>
      </c>
      <c r="C185" s="24" t="s">
        <v>44</v>
      </c>
      <c r="D185" s="25">
        <v>2499</v>
      </c>
      <c r="E185" s="26">
        <f>F185</f>
        <v>6556.82</v>
      </c>
      <c r="F185" s="26">
        <v>6556.82</v>
      </c>
      <c r="G185" s="37" t="s">
        <v>323</v>
      </c>
      <c r="H185" s="27" t="s">
        <v>47</v>
      </c>
      <c r="I185" s="24" t="s">
        <v>48</v>
      </c>
      <c r="J185" s="24">
        <v>2400</v>
      </c>
      <c r="K185" s="24">
        <v>5997600</v>
      </c>
      <c r="L185" s="28" t="s">
        <v>49</v>
      </c>
      <c r="M185" s="29" t="s">
        <v>50</v>
      </c>
      <c r="N185" s="30"/>
      <c r="O185" s="29" t="s">
        <v>50</v>
      </c>
      <c r="P185" s="24"/>
      <c r="Q185" s="24"/>
      <c r="R185" s="24"/>
      <c r="S185" s="24">
        <v>10</v>
      </c>
      <c r="T185" s="24">
        <v>15</v>
      </c>
      <c r="U185" s="24">
        <v>0</v>
      </c>
      <c r="V185" s="35">
        <v>65</v>
      </c>
      <c r="W185" s="24">
        <f t="shared" si="5"/>
        <v>90</v>
      </c>
      <c r="X185" s="30"/>
      <c r="Y185" s="24"/>
      <c r="Z185" s="24"/>
    </row>
    <row r="186" spans="1:26" ht="15.75" hidden="1" customHeight="1">
      <c r="A186" s="13" t="s">
        <v>42</v>
      </c>
      <c r="B186" s="24" t="s">
        <v>322</v>
      </c>
      <c r="C186" s="24" t="s">
        <v>51</v>
      </c>
      <c r="D186" s="25">
        <v>2548.63</v>
      </c>
      <c r="E186" s="26"/>
      <c r="F186" s="26"/>
      <c r="G186" s="26"/>
      <c r="H186" s="27" t="s">
        <v>52</v>
      </c>
      <c r="I186" s="24" t="s">
        <v>324</v>
      </c>
      <c r="J186" s="24">
        <v>2400</v>
      </c>
      <c r="K186" s="24">
        <v>6116712</v>
      </c>
      <c r="L186" s="28" t="s">
        <v>325</v>
      </c>
      <c r="M186" s="29" t="s">
        <v>50</v>
      </c>
      <c r="N186" s="30"/>
      <c r="O186" s="29" t="s">
        <v>50</v>
      </c>
      <c r="P186" s="24"/>
      <c r="Q186" s="24"/>
      <c r="R186" s="24"/>
      <c r="S186" s="24">
        <v>10</v>
      </c>
      <c r="T186" s="24">
        <v>15</v>
      </c>
      <c r="U186" s="24">
        <v>2</v>
      </c>
      <c r="V186" s="31">
        <f t="shared" ref="V186:V194" si="12">+V185*D185/D186</f>
        <v>63.734241533686721</v>
      </c>
      <c r="W186" s="32">
        <f t="shared" si="5"/>
        <v>90.734241533686713</v>
      </c>
      <c r="X186" s="30"/>
      <c r="Y186" s="24"/>
      <c r="Z186" s="24"/>
    </row>
    <row r="187" spans="1:26" ht="15.75" hidden="1" customHeight="1">
      <c r="A187" s="13" t="s">
        <v>42</v>
      </c>
      <c r="B187" s="24" t="s">
        <v>322</v>
      </c>
      <c r="C187" s="24" t="s">
        <v>44</v>
      </c>
      <c r="D187" s="25">
        <v>2750.06</v>
      </c>
      <c r="E187" s="26"/>
      <c r="F187" s="26"/>
      <c r="G187" s="26"/>
      <c r="H187" s="27" t="s">
        <v>196</v>
      </c>
      <c r="I187" s="24" t="s">
        <v>326</v>
      </c>
      <c r="J187" s="24">
        <v>2400</v>
      </c>
      <c r="K187" s="24">
        <v>6600144</v>
      </c>
      <c r="L187" s="28" t="s">
        <v>327</v>
      </c>
      <c r="M187" s="29" t="s">
        <v>50</v>
      </c>
      <c r="N187" s="30"/>
      <c r="O187" s="29" t="s">
        <v>50</v>
      </c>
      <c r="P187" s="24"/>
      <c r="Q187" s="24"/>
      <c r="R187" s="24"/>
      <c r="S187" s="24">
        <v>10</v>
      </c>
      <c r="T187" s="24">
        <v>15</v>
      </c>
      <c r="U187" s="24">
        <v>0</v>
      </c>
      <c r="V187" s="31">
        <f t="shared" si="12"/>
        <v>59.065984014894219</v>
      </c>
      <c r="W187" s="32">
        <f t="shared" si="5"/>
        <v>84.065984014894212</v>
      </c>
      <c r="X187" s="30"/>
      <c r="Y187" s="24"/>
      <c r="Z187" s="24"/>
    </row>
    <row r="188" spans="1:26" ht="15.75" hidden="1" customHeight="1">
      <c r="A188" s="13" t="s">
        <v>42</v>
      </c>
      <c r="B188" s="24" t="s">
        <v>322</v>
      </c>
      <c r="C188" s="24" t="s">
        <v>44</v>
      </c>
      <c r="D188" s="25">
        <v>2755.35</v>
      </c>
      <c r="E188" s="26"/>
      <c r="F188" s="26"/>
      <c r="G188" s="26"/>
      <c r="H188" s="27" t="s">
        <v>61</v>
      </c>
      <c r="I188" s="24" t="s">
        <v>56</v>
      </c>
      <c r="J188" s="24">
        <v>2400</v>
      </c>
      <c r="K188" s="24">
        <v>6612840</v>
      </c>
      <c r="L188" s="28" t="s">
        <v>328</v>
      </c>
      <c r="M188" s="29" t="s">
        <v>50</v>
      </c>
      <c r="N188" s="30"/>
      <c r="O188" s="29" t="s">
        <v>50</v>
      </c>
      <c r="P188" s="24"/>
      <c r="Q188" s="24"/>
      <c r="R188" s="24"/>
      <c r="S188" s="24">
        <v>10</v>
      </c>
      <c r="T188" s="24">
        <v>15</v>
      </c>
      <c r="U188" s="24">
        <v>0</v>
      </c>
      <c r="V188" s="31">
        <f t="shared" si="12"/>
        <v>58.952583156404813</v>
      </c>
      <c r="W188" s="32">
        <f t="shared" si="5"/>
        <v>83.952583156404813</v>
      </c>
      <c r="X188" s="30"/>
      <c r="Y188" s="24"/>
      <c r="Z188" s="24"/>
    </row>
    <row r="189" spans="1:26" ht="15.75" hidden="1" customHeight="1">
      <c r="A189" s="13" t="s">
        <v>42</v>
      </c>
      <c r="B189" s="24" t="s">
        <v>322</v>
      </c>
      <c r="C189" s="24" t="s">
        <v>44</v>
      </c>
      <c r="D189" s="25">
        <v>2886</v>
      </c>
      <c r="E189" s="26"/>
      <c r="F189" s="26"/>
      <c r="G189" s="26"/>
      <c r="H189" s="27" t="s">
        <v>55</v>
      </c>
      <c r="I189" s="24" t="s">
        <v>56</v>
      </c>
      <c r="J189" s="24">
        <v>2400</v>
      </c>
      <c r="K189" s="24">
        <v>6926400</v>
      </c>
      <c r="L189" s="28" t="s">
        <v>329</v>
      </c>
      <c r="M189" s="29" t="s">
        <v>50</v>
      </c>
      <c r="N189" s="30"/>
      <c r="O189" s="29" t="s">
        <v>50</v>
      </c>
      <c r="P189" s="24"/>
      <c r="Q189" s="24"/>
      <c r="R189" s="24"/>
      <c r="S189" s="24">
        <v>10</v>
      </c>
      <c r="T189" s="24">
        <v>15</v>
      </c>
      <c r="U189" s="24">
        <v>0</v>
      </c>
      <c r="V189" s="31">
        <f t="shared" si="12"/>
        <v>56.283783783783782</v>
      </c>
      <c r="W189" s="32">
        <f t="shared" si="5"/>
        <v>81.283783783783775</v>
      </c>
      <c r="X189" s="30"/>
      <c r="Y189" s="24"/>
      <c r="Z189" s="24"/>
    </row>
    <row r="190" spans="1:26" ht="15.75" hidden="1" customHeight="1">
      <c r="A190" s="13" t="s">
        <v>42</v>
      </c>
      <c r="B190" s="24" t="s">
        <v>322</v>
      </c>
      <c r="C190" s="24" t="s">
        <v>44</v>
      </c>
      <c r="D190" s="25">
        <v>2889</v>
      </c>
      <c r="E190" s="26"/>
      <c r="F190" s="26"/>
      <c r="G190" s="26"/>
      <c r="H190" s="27" t="s">
        <v>58</v>
      </c>
      <c r="I190" s="24" t="s">
        <v>59</v>
      </c>
      <c r="J190" s="24">
        <v>2400</v>
      </c>
      <c r="K190" s="24">
        <v>6933600</v>
      </c>
      <c r="L190" s="28" t="s">
        <v>330</v>
      </c>
      <c r="M190" s="29" t="s">
        <v>50</v>
      </c>
      <c r="N190" s="30"/>
      <c r="O190" s="29" t="s">
        <v>50</v>
      </c>
      <c r="P190" s="24"/>
      <c r="Q190" s="24"/>
      <c r="R190" s="24"/>
      <c r="S190" s="24">
        <v>10</v>
      </c>
      <c r="T190" s="24">
        <v>15</v>
      </c>
      <c r="U190" s="24">
        <v>1</v>
      </c>
      <c r="V190" s="31">
        <f t="shared" si="12"/>
        <v>56.225337487019729</v>
      </c>
      <c r="W190" s="32">
        <f t="shared" si="5"/>
        <v>82.225337487019729</v>
      </c>
      <c r="X190" s="30"/>
      <c r="Y190" s="24"/>
      <c r="Z190" s="24"/>
    </row>
    <row r="191" spans="1:26" ht="15.75" hidden="1" customHeight="1">
      <c r="A191" s="13" t="s">
        <v>42</v>
      </c>
      <c r="B191" s="24" t="s">
        <v>322</v>
      </c>
      <c r="C191" s="24" t="s">
        <v>44</v>
      </c>
      <c r="D191" s="25">
        <v>3010.62</v>
      </c>
      <c r="E191" s="26"/>
      <c r="F191" s="26"/>
      <c r="G191" s="26"/>
      <c r="H191" s="27" t="s">
        <v>63</v>
      </c>
      <c r="I191" s="24" t="s">
        <v>48</v>
      </c>
      <c r="J191" s="24">
        <v>2400</v>
      </c>
      <c r="K191" s="24">
        <v>7225488</v>
      </c>
      <c r="L191" s="28" t="s">
        <v>331</v>
      </c>
      <c r="M191" s="29" t="s">
        <v>50</v>
      </c>
      <c r="N191" s="30"/>
      <c r="O191" s="29" t="s">
        <v>50</v>
      </c>
      <c r="P191" s="24"/>
      <c r="Q191" s="24"/>
      <c r="R191" s="24"/>
      <c r="S191" s="24">
        <v>10</v>
      </c>
      <c r="T191" s="24">
        <v>15</v>
      </c>
      <c r="U191" s="24">
        <v>2</v>
      </c>
      <c r="V191" s="31">
        <f t="shared" si="12"/>
        <v>53.954002829981867</v>
      </c>
      <c r="W191" s="32">
        <f t="shared" si="5"/>
        <v>80.954002829981874</v>
      </c>
      <c r="X191" s="30"/>
      <c r="Y191" s="24"/>
      <c r="Z191" s="24"/>
    </row>
    <row r="192" spans="1:26" ht="15.75" hidden="1" customHeight="1">
      <c r="A192" s="13" t="s">
        <v>42</v>
      </c>
      <c r="B192" s="24" t="s">
        <v>322</v>
      </c>
      <c r="C192" s="24" t="s">
        <v>44</v>
      </c>
      <c r="D192" s="25">
        <v>3428.58</v>
      </c>
      <c r="E192" s="26"/>
      <c r="F192" s="26"/>
      <c r="G192" s="26"/>
      <c r="H192" s="27" t="s">
        <v>68</v>
      </c>
      <c r="I192" s="24" t="s">
        <v>48</v>
      </c>
      <c r="J192" s="24">
        <v>2400</v>
      </c>
      <c r="K192" s="24">
        <v>8228592</v>
      </c>
      <c r="L192" s="28" t="s">
        <v>332</v>
      </c>
      <c r="M192" s="29" t="s">
        <v>50</v>
      </c>
      <c r="N192" s="30"/>
      <c r="O192" s="29" t="s">
        <v>50</v>
      </c>
      <c r="P192" s="24"/>
      <c r="Q192" s="24"/>
      <c r="R192" s="24"/>
      <c r="S192" s="24">
        <v>10</v>
      </c>
      <c r="T192" s="24">
        <v>15</v>
      </c>
      <c r="U192" s="24">
        <v>0</v>
      </c>
      <c r="V192" s="31">
        <f t="shared" si="12"/>
        <v>47.376756558108603</v>
      </c>
      <c r="W192" s="32">
        <f t="shared" si="5"/>
        <v>72.37675655810861</v>
      </c>
      <c r="X192" s="30"/>
      <c r="Y192" s="24"/>
      <c r="Z192" s="24"/>
    </row>
    <row r="193" spans="1:26" ht="15.75" hidden="1" customHeight="1">
      <c r="A193" s="13" t="s">
        <v>42</v>
      </c>
      <c r="B193" s="24" t="s">
        <v>322</v>
      </c>
      <c r="C193" s="24" t="s">
        <v>44</v>
      </c>
      <c r="D193" s="25">
        <v>4197.4399999999996</v>
      </c>
      <c r="E193" s="26"/>
      <c r="F193" s="26"/>
      <c r="G193" s="26"/>
      <c r="H193" s="27" t="s">
        <v>52</v>
      </c>
      <c r="I193" s="24" t="s">
        <v>333</v>
      </c>
      <c r="J193" s="24">
        <v>2400</v>
      </c>
      <c r="K193" s="24">
        <v>10073856</v>
      </c>
      <c r="L193" s="28" t="s">
        <v>334</v>
      </c>
      <c r="M193" s="29" t="s">
        <v>50</v>
      </c>
      <c r="N193" s="30"/>
      <c r="O193" s="29" t="s">
        <v>50</v>
      </c>
      <c r="P193" s="24"/>
      <c r="Q193" s="24"/>
      <c r="R193" s="24"/>
      <c r="S193" s="24">
        <v>10</v>
      </c>
      <c r="T193" s="24">
        <v>15</v>
      </c>
      <c r="U193" s="24">
        <v>2</v>
      </c>
      <c r="V193" s="31">
        <f t="shared" si="12"/>
        <v>38.698587710604563</v>
      </c>
      <c r="W193" s="32">
        <f t="shared" si="5"/>
        <v>65.698587710604556</v>
      </c>
      <c r="X193" s="30"/>
      <c r="Y193" s="24"/>
      <c r="Z193" s="24" t="s">
        <v>80</v>
      </c>
    </row>
    <row r="194" spans="1:26" ht="15.75" hidden="1" customHeight="1">
      <c r="A194" s="13" t="s">
        <v>42</v>
      </c>
      <c r="B194" s="24" t="s">
        <v>322</v>
      </c>
      <c r="C194" s="24" t="s">
        <v>75</v>
      </c>
      <c r="D194" s="25">
        <v>11622.33</v>
      </c>
      <c r="E194" s="26"/>
      <c r="F194" s="26"/>
      <c r="G194" s="26"/>
      <c r="H194" s="27" t="s">
        <v>52</v>
      </c>
      <c r="I194" s="24" t="s">
        <v>335</v>
      </c>
      <c r="J194" s="24">
        <v>2400</v>
      </c>
      <c r="K194" s="24">
        <v>27893592</v>
      </c>
      <c r="L194" s="28" t="s">
        <v>336</v>
      </c>
      <c r="M194" s="29" t="s">
        <v>50</v>
      </c>
      <c r="N194" s="30"/>
      <c r="O194" s="29" t="s">
        <v>50</v>
      </c>
      <c r="P194" s="24"/>
      <c r="Q194" s="24"/>
      <c r="R194" s="24"/>
      <c r="S194" s="24">
        <v>10</v>
      </c>
      <c r="T194" s="24">
        <v>15</v>
      </c>
      <c r="U194" s="24">
        <v>2</v>
      </c>
      <c r="V194" s="31">
        <f t="shared" si="12"/>
        <v>13.976113223424219</v>
      </c>
      <c r="W194" s="32">
        <f t="shared" si="5"/>
        <v>40.976113223424221</v>
      </c>
      <c r="X194" s="30"/>
      <c r="Y194" s="24"/>
      <c r="Z194" s="24" t="s">
        <v>80</v>
      </c>
    </row>
    <row r="195" spans="1:26" ht="15.75" hidden="1" customHeight="1">
      <c r="A195" s="13" t="s">
        <v>42</v>
      </c>
      <c r="B195" s="24" t="s">
        <v>337</v>
      </c>
      <c r="C195" s="24" t="s">
        <v>44</v>
      </c>
      <c r="D195" s="25">
        <v>1649.95</v>
      </c>
      <c r="E195" s="26">
        <f>F195</f>
        <v>19678.04</v>
      </c>
      <c r="F195" s="26">
        <v>19678.04</v>
      </c>
      <c r="G195" s="26"/>
      <c r="H195" s="27" t="s">
        <v>58</v>
      </c>
      <c r="I195" s="24" t="s">
        <v>59</v>
      </c>
      <c r="J195" s="24">
        <v>21600</v>
      </c>
      <c r="K195" s="24">
        <v>35638920</v>
      </c>
      <c r="L195" s="28" t="s">
        <v>338</v>
      </c>
      <c r="M195" s="29" t="s">
        <v>50</v>
      </c>
      <c r="N195" s="30"/>
      <c r="O195" s="29" t="s">
        <v>50</v>
      </c>
      <c r="P195" s="24"/>
      <c r="Q195" s="24"/>
      <c r="R195" s="24"/>
      <c r="S195" s="24">
        <v>10</v>
      </c>
      <c r="T195" s="36"/>
      <c r="U195" s="24">
        <v>1</v>
      </c>
      <c r="V195" s="35"/>
      <c r="W195" s="24">
        <f t="shared" si="5"/>
        <v>11</v>
      </c>
      <c r="X195" s="30"/>
      <c r="Y195" s="24"/>
      <c r="Z195" s="24"/>
    </row>
    <row r="196" spans="1:26" ht="15.75" hidden="1" customHeight="1">
      <c r="A196" s="13" t="s">
        <v>42</v>
      </c>
      <c r="B196" s="24" t="s">
        <v>337</v>
      </c>
      <c r="C196" s="24" t="s">
        <v>44</v>
      </c>
      <c r="D196" s="25">
        <v>2144</v>
      </c>
      <c r="E196" s="26"/>
      <c r="F196" s="26"/>
      <c r="G196" s="26"/>
      <c r="H196" s="27" t="s">
        <v>145</v>
      </c>
      <c r="I196" s="24" t="s">
        <v>146</v>
      </c>
      <c r="J196" s="24">
        <v>21600</v>
      </c>
      <c r="K196" s="24">
        <v>46310400</v>
      </c>
      <c r="L196" s="28" t="s">
        <v>339</v>
      </c>
      <c r="M196" s="29" t="s">
        <v>50</v>
      </c>
      <c r="N196" s="30"/>
      <c r="O196" s="29" t="s">
        <v>50</v>
      </c>
      <c r="P196" s="24"/>
      <c r="Q196" s="24"/>
      <c r="R196" s="24"/>
      <c r="S196" s="24">
        <v>10</v>
      </c>
      <c r="T196" s="36"/>
      <c r="U196" s="24">
        <v>0</v>
      </c>
      <c r="V196" s="35"/>
      <c r="W196" s="24">
        <f t="shared" si="5"/>
        <v>10</v>
      </c>
      <c r="X196" s="30"/>
      <c r="Y196" s="24"/>
      <c r="Z196" s="24"/>
    </row>
    <row r="197" spans="1:26" ht="15.75" hidden="1" customHeight="1">
      <c r="A197" s="13" t="s">
        <v>42</v>
      </c>
      <c r="B197" s="24" t="s">
        <v>337</v>
      </c>
      <c r="C197" s="24" t="s">
        <v>44</v>
      </c>
      <c r="D197" s="25">
        <v>2254.0300000000002</v>
      </c>
      <c r="E197" s="26"/>
      <c r="F197" s="26"/>
      <c r="G197" s="26"/>
      <c r="H197" s="27" t="s">
        <v>63</v>
      </c>
      <c r="I197" s="24" t="s">
        <v>340</v>
      </c>
      <c r="J197" s="24">
        <v>21600</v>
      </c>
      <c r="K197" s="24">
        <v>48687048</v>
      </c>
      <c r="L197" s="28" t="s">
        <v>341</v>
      </c>
      <c r="M197" s="29" t="s">
        <v>50</v>
      </c>
      <c r="N197" s="30"/>
      <c r="O197" s="29" t="s">
        <v>50</v>
      </c>
      <c r="P197" s="24"/>
      <c r="Q197" s="24"/>
      <c r="R197" s="24"/>
      <c r="S197" s="24">
        <v>10</v>
      </c>
      <c r="T197" s="36"/>
      <c r="U197" s="24">
        <v>2</v>
      </c>
      <c r="V197" s="35"/>
      <c r="W197" s="24">
        <f t="shared" si="5"/>
        <v>12</v>
      </c>
      <c r="X197" s="30"/>
      <c r="Y197" s="24"/>
      <c r="Z197" s="24"/>
    </row>
    <row r="198" spans="1:26" ht="15.75" hidden="1" customHeight="1">
      <c r="A198" s="13" t="s">
        <v>42</v>
      </c>
      <c r="B198" s="24" t="s">
        <v>337</v>
      </c>
      <c r="C198" s="24" t="s">
        <v>44</v>
      </c>
      <c r="D198" s="25">
        <v>2324</v>
      </c>
      <c r="E198" s="26"/>
      <c r="F198" s="26"/>
      <c r="G198" s="26"/>
      <c r="H198" s="27" t="s">
        <v>47</v>
      </c>
      <c r="I198" s="24" t="s">
        <v>342</v>
      </c>
      <c r="J198" s="24">
        <v>21600</v>
      </c>
      <c r="K198" s="24">
        <v>50198400</v>
      </c>
      <c r="L198" s="28" t="s">
        <v>343</v>
      </c>
      <c r="M198" s="29" t="s">
        <v>50</v>
      </c>
      <c r="N198" s="30"/>
      <c r="O198" s="29" t="s">
        <v>50</v>
      </c>
      <c r="P198" s="24"/>
      <c r="Q198" s="24"/>
      <c r="R198" s="24"/>
      <c r="S198" s="24">
        <v>10</v>
      </c>
      <c r="T198" s="36"/>
      <c r="U198" s="24">
        <v>0</v>
      </c>
      <c r="V198" s="35"/>
      <c r="W198" s="24">
        <f t="shared" si="5"/>
        <v>10</v>
      </c>
      <c r="X198" s="30"/>
      <c r="Y198" s="24"/>
      <c r="Z198" s="24"/>
    </row>
    <row r="199" spans="1:26" ht="15.75" hidden="1" customHeight="1">
      <c r="A199" s="13" t="s">
        <v>42</v>
      </c>
      <c r="B199" s="24" t="s">
        <v>337</v>
      </c>
      <c r="C199" s="24" t="s">
        <v>44</v>
      </c>
      <c r="D199" s="25">
        <v>3142.44</v>
      </c>
      <c r="E199" s="26"/>
      <c r="F199" s="26"/>
      <c r="G199" s="26"/>
      <c r="H199" s="27" t="s">
        <v>196</v>
      </c>
      <c r="I199" s="24" t="s">
        <v>344</v>
      </c>
      <c r="J199" s="24">
        <v>21600</v>
      </c>
      <c r="K199" s="24">
        <v>67876704</v>
      </c>
      <c r="L199" s="28" t="s">
        <v>345</v>
      </c>
      <c r="M199" s="29" t="s">
        <v>50</v>
      </c>
      <c r="N199" s="30"/>
      <c r="O199" s="29" t="s">
        <v>50</v>
      </c>
      <c r="P199" s="24"/>
      <c r="Q199" s="24"/>
      <c r="R199" s="24"/>
      <c r="S199" s="24">
        <v>10</v>
      </c>
      <c r="T199" s="36"/>
      <c r="U199" s="24">
        <v>0</v>
      </c>
      <c r="V199" s="35"/>
      <c r="W199" s="24">
        <f t="shared" si="5"/>
        <v>10</v>
      </c>
      <c r="X199" s="30"/>
      <c r="Y199" s="24"/>
      <c r="Z199" s="24"/>
    </row>
    <row r="200" spans="1:26" ht="15.75" hidden="1" customHeight="1">
      <c r="A200" s="13" t="s">
        <v>42</v>
      </c>
      <c r="B200" s="24" t="s">
        <v>346</v>
      </c>
      <c r="C200" s="24" t="s">
        <v>44</v>
      </c>
      <c r="D200" s="25">
        <v>2078</v>
      </c>
      <c r="E200" s="26">
        <f>F200</f>
        <v>18307.650000000001</v>
      </c>
      <c r="F200" s="26">
        <v>18307.650000000001</v>
      </c>
      <c r="G200" s="38" t="s">
        <v>347</v>
      </c>
      <c r="H200" s="27" t="s">
        <v>55</v>
      </c>
      <c r="I200" s="24" t="s">
        <v>56</v>
      </c>
      <c r="J200" s="24">
        <v>9600</v>
      </c>
      <c r="K200" s="24">
        <v>19948800</v>
      </c>
      <c r="L200" s="28" t="s">
        <v>348</v>
      </c>
      <c r="M200" s="29" t="s">
        <v>50</v>
      </c>
      <c r="N200" s="30"/>
      <c r="O200" s="29" t="s">
        <v>50</v>
      </c>
      <c r="P200" s="24"/>
      <c r="Q200" s="24"/>
      <c r="R200" s="24"/>
      <c r="S200" s="24">
        <v>10</v>
      </c>
      <c r="T200" s="36"/>
      <c r="U200" s="24">
        <v>0</v>
      </c>
      <c r="V200" s="35"/>
      <c r="W200" s="24">
        <f t="shared" si="5"/>
        <v>10</v>
      </c>
      <c r="X200" s="30"/>
      <c r="Y200" s="24"/>
      <c r="Z200" s="24"/>
    </row>
    <row r="201" spans="1:26" ht="15.75" hidden="1" customHeight="1">
      <c r="A201" s="13" t="s">
        <v>42</v>
      </c>
      <c r="B201" s="24" t="s">
        <v>346</v>
      </c>
      <c r="C201" s="24" t="s">
        <v>44</v>
      </c>
      <c r="D201" s="25">
        <v>2133.34</v>
      </c>
      <c r="E201" s="26"/>
      <c r="F201" s="26"/>
      <c r="G201" s="26"/>
      <c r="H201" s="27" t="s">
        <v>68</v>
      </c>
      <c r="I201" s="24" t="s">
        <v>48</v>
      </c>
      <c r="J201" s="24">
        <v>9600</v>
      </c>
      <c r="K201" s="24">
        <v>20480064</v>
      </c>
      <c r="L201" s="28" t="s">
        <v>349</v>
      </c>
      <c r="M201" s="29" t="s">
        <v>50</v>
      </c>
      <c r="N201" s="30"/>
      <c r="O201" s="29" t="s">
        <v>50</v>
      </c>
      <c r="P201" s="24"/>
      <c r="Q201" s="24"/>
      <c r="R201" s="24"/>
      <c r="S201" s="24">
        <v>10</v>
      </c>
      <c r="T201" s="36"/>
      <c r="U201" s="24">
        <v>0</v>
      </c>
      <c r="V201" s="35"/>
      <c r="W201" s="24">
        <f t="shared" si="5"/>
        <v>10</v>
      </c>
      <c r="X201" s="30"/>
      <c r="Y201" s="24"/>
      <c r="Z201" s="24"/>
    </row>
    <row r="202" spans="1:26" ht="15.75" hidden="1" customHeight="1">
      <c r="A202" s="13" t="s">
        <v>42</v>
      </c>
      <c r="B202" s="24" t="s">
        <v>346</v>
      </c>
      <c r="C202" s="24" t="s">
        <v>44</v>
      </c>
      <c r="D202" s="25">
        <v>2196</v>
      </c>
      <c r="E202" s="26"/>
      <c r="F202" s="26"/>
      <c r="G202" s="26"/>
      <c r="H202" s="27" t="s">
        <v>47</v>
      </c>
      <c r="I202" s="24" t="s">
        <v>48</v>
      </c>
      <c r="J202" s="24">
        <v>9600</v>
      </c>
      <c r="K202" s="24">
        <v>21081600</v>
      </c>
      <c r="L202" s="28" t="s">
        <v>350</v>
      </c>
      <c r="M202" s="29" t="s">
        <v>50</v>
      </c>
      <c r="N202" s="30"/>
      <c r="O202" s="29" t="s">
        <v>50</v>
      </c>
      <c r="P202" s="24"/>
      <c r="Q202" s="24"/>
      <c r="R202" s="24"/>
      <c r="S202" s="24">
        <v>10</v>
      </c>
      <c r="T202" s="36"/>
      <c r="U202" s="24">
        <v>0</v>
      </c>
      <c r="V202" s="35"/>
      <c r="W202" s="24">
        <f t="shared" si="5"/>
        <v>10</v>
      </c>
      <c r="X202" s="30"/>
      <c r="Y202" s="24"/>
      <c r="Z202" s="24"/>
    </row>
    <row r="203" spans="1:26" ht="15.75" hidden="1" customHeight="1">
      <c r="A203" s="13" t="s">
        <v>42</v>
      </c>
      <c r="B203" s="24" t="s">
        <v>346</v>
      </c>
      <c r="C203" s="24" t="s">
        <v>44</v>
      </c>
      <c r="D203" s="25">
        <v>2316.29</v>
      </c>
      <c r="E203" s="26"/>
      <c r="F203" s="26"/>
      <c r="G203" s="26"/>
      <c r="H203" s="27" t="s">
        <v>196</v>
      </c>
      <c r="I203" s="24" t="s">
        <v>351</v>
      </c>
      <c r="J203" s="24">
        <v>9600</v>
      </c>
      <c r="K203" s="24">
        <v>22236384</v>
      </c>
      <c r="L203" s="28" t="s">
        <v>352</v>
      </c>
      <c r="M203" s="29" t="s">
        <v>50</v>
      </c>
      <c r="N203" s="30"/>
      <c r="O203" s="29" t="s">
        <v>50</v>
      </c>
      <c r="P203" s="24"/>
      <c r="Q203" s="24"/>
      <c r="R203" s="24"/>
      <c r="S203" s="24">
        <v>10</v>
      </c>
      <c r="T203" s="36"/>
      <c r="U203" s="24">
        <v>0</v>
      </c>
      <c r="V203" s="35"/>
      <c r="W203" s="24">
        <f t="shared" si="5"/>
        <v>10</v>
      </c>
      <c r="X203" s="30"/>
      <c r="Y203" s="24"/>
      <c r="Z203" s="24"/>
    </row>
    <row r="204" spans="1:26" ht="15.75" hidden="1" customHeight="1">
      <c r="A204" s="13" t="s">
        <v>42</v>
      </c>
      <c r="B204" s="24" t="s">
        <v>346</v>
      </c>
      <c r="C204" s="24" t="s">
        <v>44</v>
      </c>
      <c r="D204" s="25">
        <v>2371.6</v>
      </c>
      <c r="E204" s="26"/>
      <c r="F204" s="26"/>
      <c r="G204" s="26"/>
      <c r="H204" s="27" t="s">
        <v>58</v>
      </c>
      <c r="I204" s="24" t="s">
        <v>353</v>
      </c>
      <c r="J204" s="24">
        <v>9600</v>
      </c>
      <c r="K204" s="24">
        <v>22767360</v>
      </c>
      <c r="L204" s="28" t="s">
        <v>354</v>
      </c>
      <c r="M204" s="29" t="s">
        <v>50</v>
      </c>
      <c r="N204" s="30"/>
      <c r="O204" s="29" t="s">
        <v>50</v>
      </c>
      <c r="P204" s="24"/>
      <c r="Q204" s="24"/>
      <c r="R204" s="24"/>
      <c r="S204" s="24">
        <v>10</v>
      </c>
      <c r="T204" s="36"/>
      <c r="U204" s="24">
        <v>1</v>
      </c>
      <c r="V204" s="35"/>
      <c r="W204" s="24">
        <f t="shared" si="5"/>
        <v>11</v>
      </c>
      <c r="X204" s="30"/>
      <c r="Y204" s="24"/>
      <c r="Z204" s="24"/>
    </row>
    <row r="205" spans="1:26" ht="15.75" hidden="1" customHeight="1">
      <c r="A205" s="13" t="s">
        <v>42</v>
      </c>
      <c r="B205" s="24" t="s">
        <v>346</v>
      </c>
      <c r="C205" s="24" t="s">
        <v>44</v>
      </c>
      <c r="D205" s="25">
        <v>2424.9</v>
      </c>
      <c r="E205" s="26"/>
      <c r="F205" s="26"/>
      <c r="G205" s="26"/>
      <c r="H205" s="27" t="s">
        <v>61</v>
      </c>
      <c r="I205" s="24" t="s">
        <v>48</v>
      </c>
      <c r="J205" s="24">
        <v>9600</v>
      </c>
      <c r="K205" s="24">
        <v>23279040</v>
      </c>
      <c r="L205" s="28" t="s">
        <v>355</v>
      </c>
      <c r="M205" s="29" t="s">
        <v>50</v>
      </c>
      <c r="N205" s="30"/>
      <c r="O205" s="29" t="s">
        <v>50</v>
      </c>
      <c r="P205" s="24"/>
      <c r="Q205" s="24"/>
      <c r="R205" s="24"/>
      <c r="S205" s="24">
        <v>10</v>
      </c>
      <c r="T205" s="36"/>
      <c r="U205" s="24">
        <v>0</v>
      </c>
      <c r="V205" s="35"/>
      <c r="W205" s="24">
        <f t="shared" si="5"/>
        <v>10</v>
      </c>
      <c r="X205" s="30"/>
      <c r="Y205" s="24"/>
      <c r="Z205" s="24"/>
    </row>
    <row r="206" spans="1:26" ht="15.75" hidden="1" customHeight="1">
      <c r="A206" s="13" t="s">
        <v>42</v>
      </c>
      <c r="B206" s="24" t="s">
        <v>346</v>
      </c>
      <c r="C206" s="24" t="s">
        <v>44</v>
      </c>
      <c r="D206" s="25">
        <v>2492.61</v>
      </c>
      <c r="E206" s="26"/>
      <c r="F206" s="26"/>
      <c r="G206" s="26"/>
      <c r="H206" s="27" t="s">
        <v>52</v>
      </c>
      <c r="I206" s="24" t="s">
        <v>356</v>
      </c>
      <c r="J206" s="24">
        <v>9600</v>
      </c>
      <c r="K206" s="24">
        <v>23929056</v>
      </c>
      <c r="L206" s="28" t="s">
        <v>357</v>
      </c>
      <c r="M206" s="29" t="s">
        <v>50</v>
      </c>
      <c r="N206" s="30"/>
      <c r="O206" s="29" t="s">
        <v>50</v>
      </c>
      <c r="P206" s="24"/>
      <c r="Q206" s="24"/>
      <c r="R206" s="24"/>
      <c r="S206" s="24">
        <v>10</v>
      </c>
      <c r="T206" s="36"/>
      <c r="U206" s="24">
        <v>2</v>
      </c>
      <c r="V206" s="35"/>
      <c r="W206" s="24">
        <f t="shared" si="5"/>
        <v>12</v>
      </c>
      <c r="X206" s="30"/>
      <c r="Y206" s="24"/>
      <c r="Z206" s="24"/>
    </row>
    <row r="207" spans="1:26" ht="15.75" hidden="1" customHeight="1">
      <c r="A207" s="13" t="s">
        <v>42</v>
      </c>
      <c r="B207" s="24" t="s">
        <v>346</v>
      </c>
      <c r="C207" s="24" t="s">
        <v>44</v>
      </c>
      <c r="D207" s="25">
        <v>2517.38</v>
      </c>
      <c r="E207" s="26"/>
      <c r="F207" s="26"/>
      <c r="G207" s="26"/>
      <c r="H207" s="27" t="s">
        <v>63</v>
      </c>
      <c r="I207" s="24" t="s">
        <v>48</v>
      </c>
      <c r="J207" s="24">
        <v>9600</v>
      </c>
      <c r="K207" s="24">
        <v>24166848</v>
      </c>
      <c r="L207" s="28" t="s">
        <v>358</v>
      </c>
      <c r="M207" s="29" t="s">
        <v>50</v>
      </c>
      <c r="N207" s="30"/>
      <c r="O207" s="29" t="s">
        <v>50</v>
      </c>
      <c r="P207" s="24"/>
      <c r="Q207" s="24"/>
      <c r="R207" s="24"/>
      <c r="S207" s="24">
        <v>10</v>
      </c>
      <c r="T207" s="36"/>
      <c r="U207" s="24">
        <v>2</v>
      </c>
      <c r="V207" s="35"/>
      <c r="W207" s="24">
        <f t="shared" si="5"/>
        <v>12</v>
      </c>
      <c r="X207" s="30"/>
      <c r="Y207" s="24"/>
      <c r="Z207" s="24"/>
    </row>
    <row r="208" spans="1:26" ht="15.75" hidden="1" customHeight="1">
      <c r="A208" s="13" t="s">
        <v>42</v>
      </c>
      <c r="B208" s="24" t="s">
        <v>359</v>
      </c>
      <c r="C208" s="24" t="s">
        <v>44</v>
      </c>
      <c r="D208" s="25">
        <v>715</v>
      </c>
      <c r="E208" s="26">
        <f>F208</f>
        <v>7700</v>
      </c>
      <c r="F208" s="26">
        <v>7700</v>
      </c>
      <c r="G208" s="38" t="s">
        <v>360</v>
      </c>
      <c r="H208" s="27" t="s">
        <v>55</v>
      </c>
      <c r="I208" s="24" t="s">
        <v>56</v>
      </c>
      <c r="J208" s="24">
        <v>468000</v>
      </c>
      <c r="K208" s="24">
        <v>334620000</v>
      </c>
      <c r="L208" s="28" t="s">
        <v>361</v>
      </c>
      <c r="M208" s="29" t="s">
        <v>50</v>
      </c>
      <c r="N208" s="30"/>
      <c r="O208" s="29" t="s">
        <v>50</v>
      </c>
      <c r="P208" s="24"/>
      <c r="Q208" s="24"/>
      <c r="R208" s="24"/>
      <c r="S208" s="24">
        <v>10</v>
      </c>
      <c r="T208" s="24">
        <v>15</v>
      </c>
      <c r="U208" s="24">
        <v>0</v>
      </c>
      <c r="V208" s="35">
        <v>65</v>
      </c>
      <c r="W208" s="24">
        <f t="shared" si="5"/>
        <v>90</v>
      </c>
      <c r="X208" s="30"/>
      <c r="Y208" s="24"/>
      <c r="Z208" s="24"/>
    </row>
    <row r="209" spans="1:26" ht="15.75" hidden="1" customHeight="1">
      <c r="A209" s="13" t="s">
        <v>42</v>
      </c>
      <c r="B209" s="24" t="s">
        <v>359</v>
      </c>
      <c r="C209" s="24" t="s">
        <v>44</v>
      </c>
      <c r="D209" s="25">
        <v>814</v>
      </c>
      <c r="E209" s="26"/>
      <c r="F209" s="26"/>
      <c r="G209" s="26"/>
      <c r="H209" s="27" t="s">
        <v>145</v>
      </c>
      <c r="I209" s="24" t="s">
        <v>146</v>
      </c>
      <c r="J209" s="24">
        <v>468000</v>
      </c>
      <c r="K209" s="24">
        <v>380952000</v>
      </c>
      <c r="L209" s="28" t="s">
        <v>362</v>
      </c>
      <c r="M209" s="29" t="s">
        <v>50</v>
      </c>
      <c r="N209" s="30"/>
      <c r="O209" s="29" t="s">
        <v>50</v>
      </c>
      <c r="P209" s="24"/>
      <c r="Q209" s="24"/>
      <c r="R209" s="24"/>
      <c r="S209" s="24">
        <v>10</v>
      </c>
      <c r="T209" s="24">
        <v>15</v>
      </c>
      <c r="U209" s="24">
        <v>0</v>
      </c>
      <c r="V209" s="31">
        <f t="shared" ref="V209:V220" si="13">+V208*D208/D209</f>
        <v>57.094594594594597</v>
      </c>
      <c r="W209" s="32">
        <f t="shared" si="5"/>
        <v>82.094594594594597</v>
      </c>
      <c r="X209" s="30"/>
      <c r="Y209" s="24"/>
      <c r="Z209" s="24"/>
    </row>
    <row r="210" spans="1:26" ht="15.75" hidden="1" customHeight="1">
      <c r="A210" s="13" t="s">
        <v>42</v>
      </c>
      <c r="B210" s="24" t="s">
        <v>359</v>
      </c>
      <c r="C210" s="24" t="s">
        <v>44</v>
      </c>
      <c r="D210" s="25">
        <v>860.75</v>
      </c>
      <c r="E210" s="26"/>
      <c r="F210" s="26"/>
      <c r="G210" s="26"/>
      <c r="H210" s="27" t="s">
        <v>63</v>
      </c>
      <c r="I210" s="24" t="s">
        <v>64</v>
      </c>
      <c r="J210" s="24">
        <v>468000</v>
      </c>
      <c r="K210" s="24">
        <v>402831000</v>
      </c>
      <c r="L210" s="28" t="s">
        <v>363</v>
      </c>
      <c r="M210" s="29" t="s">
        <v>50</v>
      </c>
      <c r="N210" s="30"/>
      <c r="O210" s="29" t="s">
        <v>50</v>
      </c>
      <c r="P210" s="24"/>
      <c r="Q210" s="24"/>
      <c r="R210" s="24"/>
      <c r="S210" s="24">
        <v>10</v>
      </c>
      <c r="T210" s="24">
        <v>15</v>
      </c>
      <c r="U210" s="24">
        <v>2</v>
      </c>
      <c r="V210" s="31">
        <f t="shared" si="13"/>
        <v>53.993610223642172</v>
      </c>
      <c r="W210" s="32">
        <f t="shared" si="5"/>
        <v>80.993610223642179</v>
      </c>
      <c r="X210" s="30"/>
      <c r="Y210" s="24"/>
      <c r="Z210" s="24"/>
    </row>
    <row r="211" spans="1:26" ht="15.75" hidden="1" customHeight="1">
      <c r="A211" s="13" t="s">
        <v>42</v>
      </c>
      <c r="B211" s="24" t="s">
        <v>359</v>
      </c>
      <c r="C211" s="24" t="s">
        <v>44</v>
      </c>
      <c r="D211" s="25">
        <v>868.43</v>
      </c>
      <c r="E211" s="26"/>
      <c r="F211" s="26"/>
      <c r="G211" s="26"/>
      <c r="H211" s="27" t="s">
        <v>68</v>
      </c>
      <c r="I211" s="24" t="s">
        <v>64</v>
      </c>
      <c r="J211" s="24">
        <v>468000</v>
      </c>
      <c r="K211" s="24">
        <v>406425240</v>
      </c>
      <c r="L211" s="28" t="s">
        <v>364</v>
      </c>
      <c r="M211" s="29" t="s">
        <v>50</v>
      </c>
      <c r="N211" s="30"/>
      <c r="O211" s="29" t="s">
        <v>50</v>
      </c>
      <c r="P211" s="24"/>
      <c r="Q211" s="24"/>
      <c r="R211" s="24"/>
      <c r="S211" s="24">
        <v>10</v>
      </c>
      <c r="T211" s="24">
        <v>15</v>
      </c>
      <c r="U211" s="24">
        <v>0</v>
      </c>
      <c r="V211" s="31">
        <f t="shared" si="13"/>
        <v>53.516115288509148</v>
      </c>
      <c r="W211" s="32">
        <f t="shared" si="5"/>
        <v>78.516115288509155</v>
      </c>
      <c r="X211" s="30"/>
      <c r="Y211" s="24"/>
      <c r="Z211" s="24"/>
    </row>
    <row r="212" spans="1:26" ht="15.75" hidden="1" customHeight="1">
      <c r="A212" s="13" t="s">
        <v>42</v>
      </c>
      <c r="B212" s="24" t="s">
        <v>359</v>
      </c>
      <c r="C212" s="24" t="s">
        <v>75</v>
      </c>
      <c r="D212" s="25">
        <v>886.55</v>
      </c>
      <c r="E212" s="26"/>
      <c r="F212" s="26"/>
      <c r="G212" s="26"/>
      <c r="H212" s="27" t="s">
        <v>63</v>
      </c>
      <c r="I212" s="24" t="s">
        <v>48</v>
      </c>
      <c r="J212" s="24">
        <v>468000</v>
      </c>
      <c r="K212" s="24">
        <v>414905400</v>
      </c>
      <c r="L212" s="28" t="s">
        <v>365</v>
      </c>
      <c r="M212" s="29" t="s">
        <v>50</v>
      </c>
      <c r="N212" s="30"/>
      <c r="O212" s="29" t="s">
        <v>50</v>
      </c>
      <c r="P212" s="24"/>
      <c r="Q212" s="24"/>
      <c r="R212" s="24"/>
      <c r="S212" s="24">
        <v>10</v>
      </c>
      <c r="T212" s="24">
        <v>15</v>
      </c>
      <c r="U212" s="24">
        <v>2</v>
      </c>
      <c r="V212" s="31">
        <f t="shared" si="13"/>
        <v>52.422311206361741</v>
      </c>
      <c r="W212" s="32">
        <f t="shared" si="5"/>
        <v>79.422311206361741</v>
      </c>
      <c r="X212" s="30"/>
      <c r="Y212" s="24"/>
      <c r="Z212" s="24"/>
    </row>
    <row r="213" spans="1:26" ht="15.75" hidden="1" customHeight="1">
      <c r="A213" s="13" t="s">
        <v>42</v>
      </c>
      <c r="B213" s="24" t="s">
        <v>359</v>
      </c>
      <c r="C213" s="24" t="s">
        <v>44</v>
      </c>
      <c r="D213" s="25">
        <v>944</v>
      </c>
      <c r="E213" s="26"/>
      <c r="F213" s="26"/>
      <c r="G213" s="26"/>
      <c r="H213" s="27" t="s">
        <v>71</v>
      </c>
      <c r="I213" s="24" t="s">
        <v>66</v>
      </c>
      <c r="J213" s="24">
        <v>468000</v>
      </c>
      <c r="K213" s="24">
        <v>441792000</v>
      </c>
      <c r="L213" s="28" t="s">
        <v>366</v>
      </c>
      <c r="M213" s="29" t="s">
        <v>50</v>
      </c>
      <c r="N213" s="30"/>
      <c r="O213" s="29" t="s">
        <v>50</v>
      </c>
      <c r="P213" s="24"/>
      <c r="Q213" s="24"/>
      <c r="R213" s="24"/>
      <c r="S213" s="24">
        <v>10</v>
      </c>
      <c r="T213" s="24">
        <v>15</v>
      </c>
      <c r="U213" s="24">
        <v>1</v>
      </c>
      <c r="V213" s="31">
        <f t="shared" si="13"/>
        <v>49.23199152542373</v>
      </c>
      <c r="W213" s="32">
        <f t="shared" si="5"/>
        <v>75.231991525423723</v>
      </c>
      <c r="X213" s="30"/>
      <c r="Y213" s="24"/>
      <c r="Z213" s="24"/>
    </row>
    <row r="214" spans="1:26" ht="15.75" hidden="1" customHeight="1">
      <c r="A214" s="13" t="s">
        <v>42</v>
      </c>
      <c r="B214" s="24" t="s">
        <v>359</v>
      </c>
      <c r="C214" s="24" t="s">
        <v>44</v>
      </c>
      <c r="D214" s="25">
        <v>954.86</v>
      </c>
      <c r="E214" s="26"/>
      <c r="F214" s="26"/>
      <c r="G214" s="26"/>
      <c r="H214" s="27" t="s">
        <v>52</v>
      </c>
      <c r="I214" s="24" t="s">
        <v>367</v>
      </c>
      <c r="J214" s="24">
        <v>468000</v>
      </c>
      <c r="K214" s="24">
        <v>446874480</v>
      </c>
      <c r="L214" s="28" t="s">
        <v>368</v>
      </c>
      <c r="M214" s="29" t="s">
        <v>50</v>
      </c>
      <c r="N214" s="30"/>
      <c r="O214" s="29" t="s">
        <v>50</v>
      </c>
      <c r="P214" s="24"/>
      <c r="Q214" s="24"/>
      <c r="R214" s="24"/>
      <c r="S214" s="24">
        <v>10</v>
      </c>
      <c r="T214" s="24">
        <v>15</v>
      </c>
      <c r="U214" s="24">
        <v>2</v>
      </c>
      <c r="V214" s="31">
        <f t="shared" si="13"/>
        <v>48.672056636574993</v>
      </c>
      <c r="W214" s="32">
        <f t="shared" si="5"/>
        <v>75.672056636574993</v>
      </c>
      <c r="X214" s="30"/>
      <c r="Y214" s="24"/>
      <c r="Z214" s="24"/>
    </row>
    <row r="215" spans="1:26" ht="15.75" hidden="1" customHeight="1">
      <c r="A215" s="13" t="s">
        <v>42</v>
      </c>
      <c r="B215" s="24" t="s">
        <v>359</v>
      </c>
      <c r="C215" s="24" t="s">
        <v>44</v>
      </c>
      <c r="D215" s="25">
        <v>969</v>
      </c>
      <c r="E215" s="26"/>
      <c r="F215" s="26"/>
      <c r="G215" s="26"/>
      <c r="H215" s="27" t="s">
        <v>47</v>
      </c>
      <c r="I215" s="24" t="s">
        <v>48</v>
      </c>
      <c r="J215" s="24">
        <v>468000</v>
      </c>
      <c r="K215" s="24">
        <v>453492000</v>
      </c>
      <c r="L215" s="28" t="s">
        <v>369</v>
      </c>
      <c r="M215" s="29" t="s">
        <v>50</v>
      </c>
      <c r="N215" s="30"/>
      <c r="O215" s="29" t="s">
        <v>50</v>
      </c>
      <c r="P215" s="24"/>
      <c r="Q215" s="24"/>
      <c r="R215" s="24"/>
      <c r="S215" s="24">
        <v>10</v>
      </c>
      <c r="T215" s="24">
        <v>15</v>
      </c>
      <c r="U215" s="24">
        <v>0</v>
      </c>
      <c r="V215" s="31">
        <f t="shared" si="13"/>
        <v>47.961816305469554</v>
      </c>
      <c r="W215" s="32">
        <f t="shared" si="5"/>
        <v>72.961816305469554</v>
      </c>
      <c r="X215" s="30"/>
      <c r="Y215" s="24"/>
      <c r="Z215" s="24"/>
    </row>
    <row r="216" spans="1:26" ht="15.75" hidden="1" customHeight="1">
      <c r="A216" s="13" t="s">
        <v>42</v>
      </c>
      <c r="B216" s="24" t="s">
        <v>359</v>
      </c>
      <c r="C216" s="24" t="s">
        <v>44</v>
      </c>
      <c r="D216" s="25">
        <v>973</v>
      </c>
      <c r="E216" s="26"/>
      <c r="F216" s="26"/>
      <c r="G216" s="26"/>
      <c r="H216" s="27" t="s">
        <v>58</v>
      </c>
      <c r="I216" s="24" t="s">
        <v>353</v>
      </c>
      <c r="J216" s="24">
        <v>468000</v>
      </c>
      <c r="K216" s="24">
        <v>455364000</v>
      </c>
      <c r="L216" s="28" t="s">
        <v>370</v>
      </c>
      <c r="M216" s="29" t="s">
        <v>50</v>
      </c>
      <c r="N216" s="30"/>
      <c r="O216" s="29" t="s">
        <v>50</v>
      </c>
      <c r="P216" s="24"/>
      <c r="Q216" s="24"/>
      <c r="R216" s="24"/>
      <c r="S216" s="24">
        <v>10</v>
      </c>
      <c r="T216" s="24">
        <v>15</v>
      </c>
      <c r="U216" s="24">
        <v>1</v>
      </c>
      <c r="V216" s="31">
        <f t="shared" si="13"/>
        <v>47.764645426515933</v>
      </c>
      <c r="W216" s="32">
        <f t="shared" si="5"/>
        <v>73.764645426515926</v>
      </c>
      <c r="X216" s="30"/>
      <c r="Y216" s="24"/>
      <c r="Z216" s="24"/>
    </row>
    <row r="217" spans="1:26" ht="15.75" hidden="1" customHeight="1">
      <c r="A217" s="13" t="s">
        <v>42</v>
      </c>
      <c r="B217" s="24" t="s">
        <v>359</v>
      </c>
      <c r="C217" s="24" t="s">
        <v>51</v>
      </c>
      <c r="D217" s="25">
        <v>1035.94</v>
      </c>
      <c r="E217" s="26"/>
      <c r="F217" s="26"/>
      <c r="G217" s="26"/>
      <c r="H217" s="27" t="s">
        <v>63</v>
      </c>
      <c r="I217" s="24" t="s">
        <v>66</v>
      </c>
      <c r="J217" s="24">
        <v>468000</v>
      </c>
      <c r="K217" s="24">
        <v>484819920</v>
      </c>
      <c r="L217" s="28" t="s">
        <v>371</v>
      </c>
      <c r="M217" s="29" t="s">
        <v>50</v>
      </c>
      <c r="N217" s="30"/>
      <c r="O217" s="29" t="s">
        <v>50</v>
      </c>
      <c r="P217" s="24"/>
      <c r="Q217" s="24"/>
      <c r="R217" s="24"/>
      <c r="S217" s="24">
        <v>10</v>
      </c>
      <c r="T217" s="24">
        <v>15</v>
      </c>
      <c r="U217" s="24">
        <v>2</v>
      </c>
      <c r="V217" s="31">
        <f t="shared" si="13"/>
        <v>44.862636832248967</v>
      </c>
      <c r="W217" s="32">
        <f t="shared" si="5"/>
        <v>71.862636832248967</v>
      </c>
      <c r="X217" s="30"/>
      <c r="Y217" s="24"/>
      <c r="Z217" s="24"/>
    </row>
    <row r="218" spans="1:26" ht="15.75" hidden="1" customHeight="1">
      <c r="A218" s="13" t="s">
        <v>42</v>
      </c>
      <c r="B218" s="24" t="s">
        <v>359</v>
      </c>
      <c r="C218" s="24" t="s">
        <v>44</v>
      </c>
      <c r="D218" s="25">
        <v>1050</v>
      </c>
      <c r="E218" s="26"/>
      <c r="F218" s="26"/>
      <c r="G218" s="26"/>
      <c r="H218" s="27" t="s">
        <v>61</v>
      </c>
      <c r="I218" s="24" t="s">
        <v>56</v>
      </c>
      <c r="J218" s="24">
        <v>468000</v>
      </c>
      <c r="K218" s="24">
        <v>491400000</v>
      </c>
      <c r="L218" s="28" t="s">
        <v>372</v>
      </c>
      <c r="M218" s="29" t="s">
        <v>50</v>
      </c>
      <c r="N218" s="30"/>
      <c r="O218" s="29" t="s">
        <v>50</v>
      </c>
      <c r="P218" s="24"/>
      <c r="Q218" s="24"/>
      <c r="R218" s="24"/>
      <c r="S218" s="24">
        <v>10</v>
      </c>
      <c r="T218" s="24">
        <v>15</v>
      </c>
      <c r="U218" s="24">
        <v>0</v>
      </c>
      <c r="V218" s="31">
        <f t="shared" si="13"/>
        <v>44.261904761904759</v>
      </c>
      <c r="W218" s="32">
        <f t="shared" si="5"/>
        <v>69.261904761904759</v>
      </c>
      <c r="X218" s="30"/>
      <c r="Y218" s="24"/>
      <c r="Z218" s="24"/>
    </row>
    <row r="219" spans="1:26" ht="15.75" hidden="1" customHeight="1">
      <c r="A219" s="13" t="s">
        <v>42</v>
      </c>
      <c r="B219" s="24" t="s">
        <v>359</v>
      </c>
      <c r="C219" s="24" t="s">
        <v>44</v>
      </c>
      <c r="D219" s="25">
        <v>1110.95</v>
      </c>
      <c r="E219" s="26"/>
      <c r="F219" s="26"/>
      <c r="G219" s="26"/>
      <c r="H219" s="27" t="s">
        <v>110</v>
      </c>
      <c r="I219" s="24" t="s">
        <v>64</v>
      </c>
      <c r="J219" s="24">
        <v>468000</v>
      </c>
      <c r="K219" s="24">
        <v>519924600</v>
      </c>
      <c r="L219" s="28" t="s">
        <v>373</v>
      </c>
      <c r="M219" s="29" t="s">
        <v>50</v>
      </c>
      <c r="N219" s="30"/>
      <c r="O219" s="29" t="s">
        <v>50</v>
      </c>
      <c r="P219" s="24"/>
      <c r="Q219" s="24"/>
      <c r="R219" s="24"/>
      <c r="S219" s="24">
        <v>10</v>
      </c>
      <c r="T219" s="24">
        <v>15</v>
      </c>
      <c r="U219" s="24">
        <v>0</v>
      </c>
      <c r="V219" s="31">
        <f t="shared" si="13"/>
        <v>41.833565867050723</v>
      </c>
      <c r="W219" s="32">
        <f t="shared" si="5"/>
        <v>66.833565867050723</v>
      </c>
      <c r="X219" s="30"/>
      <c r="Y219" s="24"/>
      <c r="Z219" s="24"/>
    </row>
    <row r="220" spans="1:26" ht="15.75" hidden="1" customHeight="1">
      <c r="A220" s="13" t="s">
        <v>42</v>
      </c>
      <c r="B220" s="24" t="s">
        <v>359</v>
      </c>
      <c r="C220" s="24" t="s">
        <v>44</v>
      </c>
      <c r="D220" s="25">
        <v>1340</v>
      </c>
      <c r="E220" s="26"/>
      <c r="F220" s="26"/>
      <c r="G220" s="26"/>
      <c r="H220" s="27" t="s">
        <v>77</v>
      </c>
      <c r="I220" s="24" t="s">
        <v>374</v>
      </c>
      <c r="J220" s="24">
        <v>468000</v>
      </c>
      <c r="K220" s="24">
        <v>627120000</v>
      </c>
      <c r="L220" s="28" t="s">
        <v>375</v>
      </c>
      <c r="M220" s="29" t="s">
        <v>50</v>
      </c>
      <c r="N220" s="30"/>
      <c r="O220" s="29" t="s">
        <v>50</v>
      </c>
      <c r="P220" s="24"/>
      <c r="Q220" s="24"/>
      <c r="R220" s="24"/>
      <c r="S220" s="24">
        <v>10</v>
      </c>
      <c r="T220" s="24">
        <v>15</v>
      </c>
      <c r="U220" s="24">
        <v>0</v>
      </c>
      <c r="V220" s="31">
        <f t="shared" si="13"/>
        <v>34.682835820895519</v>
      </c>
      <c r="W220" s="32">
        <f t="shared" si="5"/>
        <v>59.682835820895519</v>
      </c>
      <c r="X220" s="30"/>
      <c r="Y220" s="24"/>
      <c r="Z220" s="24" t="s">
        <v>80</v>
      </c>
    </row>
    <row r="221" spans="1:26" ht="15.75" hidden="1" customHeight="1">
      <c r="A221" s="13" t="s">
        <v>42</v>
      </c>
      <c r="B221" s="24" t="s">
        <v>376</v>
      </c>
      <c r="C221" s="24" t="s">
        <v>44</v>
      </c>
      <c r="D221" s="25">
        <v>831.2</v>
      </c>
      <c r="E221" s="26">
        <f>F221</f>
        <v>7310.27</v>
      </c>
      <c r="F221" s="26">
        <v>7310.27</v>
      </c>
      <c r="G221" s="38" t="s">
        <v>360</v>
      </c>
      <c r="H221" s="27" t="s">
        <v>55</v>
      </c>
      <c r="I221" s="24" t="s">
        <v>56</v>
      </c>
      <c r="J221" s="24">
        <v>55200</v>
      </c>
      <c r="K221" s="24">
        <v>45882240</v>
      </c>
      <c r="L221" s="28" t="s">
        <v>361</v>
      </c>
      <c r="M221" s="29" t="s">
        <v>50</v>
      </c>
      <c r="N221" s="30"/>
      <c r="O221" s="29" t="s">
        <v>50</v>
      </c>
      <c r="P221" s="24"/>
      <c r="Q221" s="24"/>
      <c r="R221" s="24"/>
      <c r="S221" s="24">
        <v>10</v>
      </c>
      <c r="T221" s="24">
        <v>15</v>
      </c>
      <c r="U221" s="24">
        <v>0</v>
      </c>
      <c r="V221" s="35">
        <v>65</v>
      </c>
      <c r="W221" s="24">
        <f t="shared" si="5"/>
        <v>90</v>
      </c>
      <c r="X221" s="30"/>
      <c r="Y221" s="24"/>
      <c r="Z221" s="24"/>
    </row>
    <row r="222" spans="1:26" ht="15.75" hidden="1" customHeight="1">
      <c r="A222" s="13" t="s">
        <v>42</v>
      </c>
      <c r="B222" s="24" t="s">
        <v>376</v>
      </c>
      <c r="C222" s="24" t="s">
        <v>44</v>
      </c>
      <c r="D222" s="25">
        <v>918.74</v>
      </c>
      <c r="E222" s="26"/>
      <c r="F222" s="26"/>
      <c r="G222" s="26"/>
      <c r="H222" s="27" t="s">
        <v>52</v>
      </c>
      <c r="I222" s="24" t="s">
        <v>377</v>
      </c>
      <c r="J222" s="24">
        <v>55200</v>
      </c>
      <c r="K222" s="24">
        <v>50714448</v>
      </c>
      <c r="L222" s="28" t="s">
        <v>368</v>
      </c>
      <c r="M222" s="29" t="s">
        <v>50</v>
      </c>
      <c r="N222" s="30"/>
      <c r="O222" s="29" t="s">
        <v>50</v>
      </c>
      <c r="P222" s="24"/>
      <c r="Q222" s="24"/>
      <c r="R222" s="24"/>
      <c r="S222" s="24">
        <v>10</v>
      </c>
      <c r="T222" s="24">
        <v>15</v>
      </c>
      <c r="U222" s="24">
        <v>2</v>
      </c>
      <c r="V222" s="31">
        <f t="shared" ref="V222:V228" si="14">+V221*D221/D222</f>
        <v>58.80662646668263</v>
      </c>
      <c r="W222" s="32">
        <f t="shared" si="5"/>
        <v>85.80662646668263</v>
      </c>
      <c r="X222" s="30"/>
      <c r="Y222" s="24"/>
      <c r="Z222" s="24"/>
    </row>
    <row r="223" spans="1:26" ht="15.75" hidden="1" customHeight="1">
      <c r="A223" s="13" t="s">
        <v>42</v>
      </c>
      <c r="B223" s="24" t="s">
        <v>376</v>
      </c>
      <c r="C223" s="24" t="s">
        <v>44</v>
      </c>
      <c r="D223" s="25">
        <v>921.65</v>
      </c>
      <c r="E223" s="26"/>
      <c r="F223" s="26"/>
      <c r="G223" s="26"/>
      <c r="H223" s="27" t="s">
        <v>63</v>
      </c>
      <c r="I223" s="24" t="s">
        <v>48</v>
      </c>
      <c r="J223" s="24">
        <v>55200</v>
      </c>
      <c r="K223" s="24">
        <v>50875080</v>
      </c>
      <c r="L223" s="28" t="s">
        <v>378</v>
      </c>
      <c r="M223" s="29" t="s">
        <v>50</v>
      </c>
      <c r="N223" s="30"/>
      <c r="O223" s="29" t="s">
        <v>50</v>
      </c>
      <c r="P223" s="24"/>
      <c r="Q223" s="24"/>
      <c r="R223" s="24"/>
      <c r="S223" s="24">
        <v>10</v>
      </c>
      <c r="T223" s="24">
        <v>15</v>
      </c>
      <c r="U223" s="24">
        <v>2</v>
      </c>
      <c r="V223" s="31">
        <f t="shared" si="14"/>
        <v>58.620951554277653</v>
      </c>
      <c r="W223" s="32">
        <f t="shared" si="5"/>
        <v>85.620951554277653</v>
      </c>
      <c r="X223" s="30"/>
      <c r="Y223" s="24"/>
      <c r="Z223" s="24"/>
    </row>
    <row r="224" spans="1:26" ht="15.75" hidden="1" customHeight="1">
      <c r="A224" s="13" t="s">
        <v>42</v>
      </c>
      <c r="B224" s="24" t="s">
        <v>376</v>
      </c>
      <c r="C224" s="24" t="s">
        <v>44</v>
      </c>
      <c r="D224" s="25">
        <v>953.99</v>
      </c>
      <c r="E224" s="26"/>
      <c r="F224" s="26"/>
      <c r="G224" s="26"/>
      <c r="H224" s="27" t="s">
        <v>71</v>
      </c>
      <c r="I224" s="24" t="s">
        <v>66</v>
      </c>
      <c r="J224" s="24">
        <v>55200</v>
      </c>
      <c r="K224" s="24">
        <v>52660248</v>
      </c>
      <c r="L224" s="28" t="s">
        <v>379</v>
      </c>
      <c r="M224" s="29" t="s">
        <v>50</v>
      </c>
      <c r="N224" s="30"/>
      <c r="O224" s="29" t="s">
        <v>50</v>
      </c>
      <c r="P224" s="24"/>
      <c r="Q224" s="24"/>
      <c r="R224" s="24"/>
      <c r="S224" s="24">
        <v>10</v>
      </c>
      <c r="T224" s="24">
        <v>15</v>
      </c>
      <c r="U224" s="24">
        <v>1</v>
      </c>
      <c r="V224" s="31">
        <f t="shared" si="14"/>
        <v>56.633717334563258</v>
      </c>
      <c r="W224" s="32">
        <f t="shared" si="5"/>
        <v>82.633717334563258</v>
      </c>
      <c r="X224" s="30"/>
      <c r="Y224" s="24"/>
      <c r="Z224" s="24"/>
    </row>
    <row r="225" spans="1:26" ht="15.75" hidden="1" customHeight="1">
      <c r="A225" s="13" t="s">
        <v>42</v>
      </c>
      <c r="B225" s="24" t="s">
        <v>376</v>
      </c>
      <c r="C225" s="24" t="s">
        <v>44</v>
      </c>
      <c r="D225" s="25">
        <v>1099</v>
      </c>
      <c r="E225" s="26"/>
      <c r="F225" s="26"/>
      <c r="G225" s="26"/>
      <c r="H225" s="27" t="s">
        <v>58</v>
      </c>
      <c r="I225" s="24" t="s">
        <v>353</v>
      </c>
      <c r="J225" s="24">
        <v>55200</v>
      </c>
      <c r="K225" s="24">
        <v>60664800</v>
      </c>
      <c r="L225" s="28" t="s">
        <v>380</v>
      </c>
      <c r="M225" s="29" t="s">
        <v>50</v>
      </c>
      <c r="N225" s="30"/>
      <c r="O225" s="29" t="s">
        <v>50</v>
      </c>
      <c r="P225" s="24"/>
      <c r="Q225" s="24"/>
      <c r="R225" s="24"/>
      <c r="S225" s="24">
        <v>10</v>
      </c>
      <c r="T225" s="24">
        <v>15</v>
      </c>
      <c r="U225" s="24">
        <v>1</v>
      </c>
      <c r="V225" s="31">
        <f t="shared" si="14"/>
        <v>49.161055505004548</v>
      </c>
      <c r="W225" s="32">
        <f t="shared" si="5"/>
        <v>75.161055505004555</v>
      </c>
      <c r="X225" s="30"/>
      <c r="Y225" s="24"/>
      <c r="Z225" s="24"/>
    </row>
    <row r="226" spans="1:26" ht="15.75" hidden="1" customHeight="1">
      <c r="A226" s="13" t="s">
        <v>42</v>
      </c>
      <c r="B226" s="24" t="s">
        <v>376</v>
      </c>
      <c r="C226" s="24" t="s">
        <v>44</v>
      </c>
      <c r="D226" s="25">
        <v>1186</v>
      </c>
      <c r="E226" s="26"/>
      <c r="F226" s="26"/>
      <c r="G226" s="26"/>
      <c r="H226" s="27" t="s">
        <v>47</v>
      </c>
      <c r="I226" s="24" t="s">
        <v>48</v>
      </c>
      <c r="J226" s="24">
        <v>55200</v>
      </c>
      <c r="K226" s="24">
        <v>65467200</v>
      </c>
      <c r="L226" s="28" t="s">
        <v>381</v>
      </c>
      <c r="M226" s="29" t="s">
        <v>50</v>
      </c>
      <c r="N226" s="30"/>
      <c r="O226" s="29" t="s">
        <v>50</v>
      </c>
      <c r="P226" s="24"/>
      <c r="Q226" s="24"/>
      <c r="R226" s="24"/>
      <c r="S226" s="24">
        <v>10</v>
      </c>
      <c r="T226" s="24">
        <v>15</v>
      </c>
      <c r="U226" s="24">
        <v>0</v>
      </c>
      <c r="V226" s="31">
        <f t="shared" si="14"/>
        <v>45.554806070826309</v>
      </c>
      <c r="W226" s="32">
        <f t="shared" si="5"/>
        <v>70.554806070826316</v>
      </c>
      <c r="X226" s="30"/>
      <c r="Y226" s="24"/>
      <c r="Z226" s="24"/>
    </row>
    <row r="227" spans="1:26" ht="15.75" hidden="1" customHeight="1">
      <c r="A227" s="13" t="s">
        <v>42</v>
      </c>
      <c r="B227" s="24" t="s">
        <v>376</v>
      </c>
      <c r="C227" s="24" t="s">
        <v>44</v>
      </c>
      <c r="D227" s="25">
        <v>1240</v>
      </c>
      <c r="E227" s="26"/>
      <c r="F227" s="26"/>
      <c r="G227" s="26"/>
      <c r="H227" s="27" t="s">
        <v>68</v>
      </c>
      <c r="I227" s="24" t="s">
        <v>143</v>
      </c>
      <c r="J227" s="24">
        <v>55200</v>
      </c>
      <c r="K227" s="24">
        <v>68448000</v>
      </c>
      <c r="L227" s="28" t="s">
        <v>382</v>
      </c>
      <c r="M227" s="29" t="s">
        <v>50</v>
      </c>
      <c r="N227" s="30"/>
      <c r="O227" s="29" t="s">
        <v>50</v>
      </c>
      <c r="P227" s="24"/>
      <c r="Q227" s="24"/>
      <c r="R227" s="24"/>
      <c r="S227" s="24">
        <v>10</v>
      </c>
      <c r="T227" s="24">
        <v>15</v>
      </c>
      <c r="U227" s="24">
        <v>0</v>
      </c>
      <c r="V227" s="31">
        <f t="shared" si="14"/>
        <v>43.570967741935483</v>
      </c>
      <c r="W227" s="32">
        <f t="shared" si="5"/>
        <v>68.570967741935476</v>
      </c>
      <c r="X227" s="30"/>
      <c r="Y227" s="24"/>
      <c r="Z227" s="24"/>
    </row>
    <row r="228" spans="1:26" ht="15.75" hidden="1" customHeight="1">
      <c r="A228" s="13" t="s">
        <v>42</v>
      </c>
      <c r="B228" s="24" t="s">
        <v>376</v>
      </c>
      <c r="C228" s="24" t="s">
        <v>44</v>
      </c>
      <c r="D228" s="25">
        <v>1360</v>
      </c>
      <c r="E228" s="26"/>
      <c r="F228" s="26"/>
      <c r="G228" s="26"/>
      <c r="H228" s="27" t="s">
        <v>77</v>
      </c>
      <c r="I228" s="24" t="s">
        <v>383</v>
      </c>
      <c r="J228" s="24">
        <v>55200</v>
      </c>
      <c r="K228" s="24">
        <v>75072000</v>
      </c>
      <c r="L228" s="28" t="s">
        <v>384</v>
      </c>
      <c r="M228" s="29" t="s">
        <v>50</v>
      </c>
      <c r="N228" s="30"/>
      <c r="O228" s="29" t="s">
        <v>50</v>
      </c>
      <c r="P228" s="24"/>
      <c r="Q228" s="24"/>
      <c r="R228" s="24"/>
      <c r="S228" s="24">
        <v>10</v>
      </c>
      <c r="T228" s="24">
        <v>15</v>
      </c>
      <c r="U228" s="24">
        <v>0</v>
      </c>
      <c r="V228" s="31">
        <f t="shared" si="14"/>
        <v>39.726470588235294</v>
      </c>
      <c r="W228" s="32">
        <f t="shared" si="5"/>
        <v>64.726470588235287</v>
      </c>
      <c r="X228" s="30"/>
      <c r="Y228" s="24"/>
      <c r="Z228" s="24" t="s">
        <v>80</v>
      </c>
    </row>
    <row r="229" spans="1:26" ht="15.75" hidden="1" customHeight="1">
      <c r="A229" s="13" t="s">
        <v>42</v>
      </c>
      <c r="B229" s="24" t="s">
        <v>385</v>
      </c>
      <c r="C229" s="24" t="s">
        <v>44</v>
      </c>
      <c r="D229" s="25">
        <v>898</v>
      </c>
      <c r="E229" s="26">
        <v>1400</v>
      </c>
      <c r="F229" s="26">
        <v>14000</v>
      </c>
      <c r="G229" s="38" t="s">
        <v>386</v>
      </c>
      <c r="H229" s="27" t="s">
        <v>47</v>
      </c>
      <c r="I229" s="24" t="s">
        <v>387</v>
      </c>
      <c r="J229" s="24">
        <v>1200000</v>
      </c>
      <c r="K229" s="24">
        <v>1077600000</v>
      </c>
      <c r="L229" s="28" t="s">
        <v>388</v>
      </c>
      <c r="M229" s="29" t="s">
        <v>50</v>
      </c>
      <c r="N229" s="30"/>
      <c r="O229" s="29" t="s">
        <v>50</v>
      </c>
      <c r="P229" s="24"/>
      <c r="Q229" s="24"/>
      <c r="R229" s="24"/>
      <c r="S229" s="24">
        <v>10</v>
      </c>
      <c r="T229" s="24">
        <v>15</v>
      </c>
      <c r="U229" s="24">
        <v>0</v>
      </c>
      <c r="V229" s="35">
        <v>65</v>
      </c>
      <c r="W229" s="24">
        <f t="shared" si="5"/>
        <v>90</v>
      </c>
      <c r="X229" s="30"/>
      <c r="Y229" s="24"/>
      <c r="Z229" s="24"/>
    </row>
    <row r="230" spans="1:26" ht="15.75" hidden="1" customHeight="1">
      <c r="A230" s="13" t="s">
        <v>42</v>
      </c>
      <c r="B230" s="24" t="s">
        <v>385</v>
      </c>
      <c r="C230" s="24" t="s">
        <v>44</v>
      </c>
      <c r="D230" s="25">
        <v>915</v>
      </c>
      <c r="E230" s="26">
        <v>1351.17</v>
      </c>
      <c r="F230" s="26">
        <v>13511.7</v>
      </c>
      <c r="G230" s="38" t="s">
        <v>360</v>
      </c>
      <c r="H230" s="27" t="s">
        <v>55</v>
      </c>
      <c r="I230" s="24" t="s">
        <v>56</v>
      </c>
      <c r="J230" s="24">
        <v>1200000</v>
      </c>
      <c r="K230" s="24">
        <v>1098000000</v>
      </c>
      <c r="L230" s="28" t="s">
        <v>361</v>
      </c>
      <c r="M230" s="29" t="s">
        <v>50</v>
      </c>
      <c r="N230" s="30"/>
      <c r="O230" s="29" t="s">
        <v>50</v>
      </c>
      <c r="P230" s="24"/>
      <c r="Q230" s="24"/>
      <c r="R230" s="24"/>
      <c r="S230" s="24">
        <v>10</v>
      </c>
      <c r="T230" s="24">
        <v>15</v>
      </c>
      <c r="U230" s="24">
        <v>0</v>
      </c>
      <c r="V230" s="31">
        <f t="shared" ref="V230:V244" si="15">+V229*D229/D230</f>
        <v>63.792349726775953</v>
      </c>
      <c r="W230" s="32">
        <f t="shared" si="5"/>
        <v>88.792349726775953</v>
      </c>
      <c r="X230" s="30"/>
      <c r="Y230" s="24"/>
      <c r="Z230" s="24"/>
    </row>
    <row r="231" spans="1:26" ht="15.75" hidden="1" customHeight="1">
      <c r="A231" s="13" t="s">
        <v>42</v>
      </c>
      <c r="B231" s="24" t="s">
        <v>385</v>
      </c>
      <c r="C231" s="24" t="s">
        <v>44</v>
      </c>
      <c r="D231" s="25">
        <v>918</v>
      </c>
      <c r="E231" s="26"/>
      <c r="F231" s="26"/>
      <c r="G231" s="26"/>
      <c r="H231" s="27" t="s">
        <v>68</v>
      </c>
      <c r="I231" s="24" t="s">
        <v>389</v>
      </c>
      <c r="J231" s="24">
        <v>1200000</v>
      </c>
      <c r="K231" s="24">
        <v>1101600000</v>
      </c>
      <c r="L231" s="28" t="s">
        <v>390</v>
      </c>
      <c r="M231" s="29" t="s">
        <v>50</v>
      </c>
      <c r="N231" s="30"/>
      <c r="O231" s="29" t="s">
        <v>50</v>
      </c>
      <c r="P231" s="24"/>
      <c r="Q231" s="24"/>
      <c r="R231" s="24"/>
      <c r="S231" s="24">
        <v>10</v>
      </c>
      <c r="T231" s="24">
        <v>15</v>
      </c>
      <c r="U231" s="24">
        <v>0</v>
      </c>
      <c r="V231" s="31">
        <f t="shared" si="15"/>
        <v>63.583877995642702</v>
      </c>
      <c r="W231" s="32">
        <f t="shared" si="5"/>
        <v>88.583877995642695</v>
      </c>
      <c r="X231" s="30"/>
      <c r="Y231" s="24"/>
      <c r="Z231" s="24"/>
    </row>
    <row r="232" spans="1:26" ht="15.75" hidden="1" customHeight="1">
      <c r="A232" s="13" t="s">
        <v>42</v>
      </c>
      <c r="B232" s="24" t="s">
        <v>385</v>
      </c>
      <c r="C232" s="24" t="s">
        <v>51</v>
      </c>
      <c r="D232" s="25">
        <v>929.11</v>
      </c>
      <c r="E232" s="26"/>
      <c r="F232" s="26"/>
      <c r="G232" s="26"/>
      <c r="H232" s="27" t="s">
        <v>52</v>
      </c>
      <c r="I232" s="24" t="s">
        <v>391</v>
      </c>
      <c r="J232" s="24">
        <v>1200000</v>
      </c>
      <c r="K232" s="24">
        <v>1114932000</v>
      </c>
      <c r="L232" s="28" t="s">
        <v>392</v>
      </c>
      <c r="M232" s="29" t="s">
        <v>50</v>
      </c>
      <c r="N232" s="30"/>
      <c r="O232" s="29" t="s">
        <v>50</v>
      </c>
      <c r="P232" s="24"/>
      <c r="Q232" s="24"/>
      <c r="R232" s="24"/>
      <c r="S232" s="24">
        <v>10</v>
      </c>
      <c r="T232" s="24">
        <v>15</v>
      </c>
      <c r="U232" s="24">
        <v>2</v>
      </c>
      <c r="V232" s="31">
        <f t="shared" si="15"/>
        <v>62.823562333846368</v>
      </c>
      <c r="W232" s="32">
        <f t="shared" si="5"/>
        <v>89.823562333846368</v>
      </c>
      <c r="X232" s="30"/>
      <c r="Y232" s="24"/>
      <c r="Z232" s="24"/>
    </row>
    <row r="233" spans="1:26" ht="15.75" hidden="1" customHeight="1">
      <c r="A233" s="13" t="s">
        <v>42</v>
      </c>
      <c r="B233" s="24" t="s">
        <v>385</v>
      </c>
      <c r="C233" s="24" t="s">
        <v>44</v>
      </c>
      <c r="D233" s="25">
        <v>984.73</v>
      </c>
      <c r="E233" s="26"/>
      <c r="F233" s="26"/>
      <c r="G233" s="26"/>
      <c r="H233" s="27" t="s">
        <v>63</v>
      </c>
      <c r="I233" s="24" t="s">
        <v>64</v>
      </c>
      <c r="J233" s="24">
        <v>1200000</v>
      </c>
      <c r="K233" s="24">
        <v>1181676000</v>
      </c>
      <c r="L233" s="28" t="s">
        <v>393</v>
      </c>
      <c r="M233" s="29" t="s">
        <v>50</v>
      </c>
      <c r="N233" s="30"/>
      <c r="O233" s="29" t="s">
        <v>50</v>
      </c>
      <c r="P233" s="24"/>
      <c r="Q233" s="24"/>
      <c r="R233" s="24"/>
      <c r="S233" s="24">
        <v>10</v>
      </c>
      <c r="T233" s="24">
        <v>15</v>
      </c>
      <c r="U233" s="24">
        <v>2</v>
      </c>
      <c r="V233" s="31">
        <f t="shared" si="15"/>
        <v>59.275131254252436</v>
      </c>
      <c r="W233" s="32">
        <f t="shared" si="5"/>
        <v>86.275131254252443</v>
      </c>
      <c r="X233" s="30"/>
      <c r="Y233" s="24"/>
      <c r="Z233" s="24"/>
    </row>
    <row r="234" spans="1:26" ht="15.75" hidden="1" customHeight="1">
      <c r="A234" s="13" t="s">
        <v>42</v>
      </c>
      <c r="B234" s="24" t="s">
        <v>385</v>
      </c>
      <c r="C234" s="24" t="s">
        <v>51</v>
      </c>
      <c r="D234" s="25">
        <v>986.48</v>
      </c>
      <c r="E234" s="26"/>
      <c r="F234" s="26"/>
      <c r="G234" s="26"/>
      <c r="H234" s="27" t="s">
        <v>63</v>
      </c>
      <c r="I234" s="24" t="s">
        <v>389</v>
      </c>
      <c r="J234" s="24">
        <v>1200000</v>
      </c>
      <c r="K234" s="24">
        <v>1183776000</v>
      </c>
      <c r="L234" s="28" t="s">
        <v>394</v>
      </c>
      <c r="M234" s="29" t="s">
        <v>50</v>
      </c>
      <c r="N234" s="30"/>
      <c r="O234" s="29" t="s">
        <v>50</v>
      </c>
      <c r="P234" s="24"/>
      <c r="Q234" s="24"/>
      <c r="R234" s="24"/>
      <c r="S234" s="24">
        <v>10</v>
      </c>
      <c r="T234" s="24">
        <v>15</v>
      </c>
      <c r="U234" s="24">
        <v>2</v>
      </c>
      <c r="V234" s="31">
        <f t="shared" si="15"/>
        <v>59.169978103965612</v>
      </c>
      <c r="W234" s="32">
        <f t="shared" si="5"/>
        <v>86.169978103965605</v>
      </c>
      <c r="X234" s="30"/>
      <c r="Y234" s="24"/>
      <c r="Z234" s="24"/>
    </row>
    <row r="235" spans="1:26" ht="15.75" hidden="1" customHeight="1">
      <c r="A235" s="13" t="s">
        <v>42</v>
      </c>
      <c r="B235" s="24" t="s">
        <v>385</v>
      </c>
      <c r="C235" s="24" t="s">
        <v>44</v>
      </c>
      <c r="D235" s="25">
        <v>986.62</v>
      </c>
      <c r="E235" s="26"/>
      <c r="F235" s="26"/>
      <c r="G235" s="26"/>
      <c r="H235" s="27" t="s">
        <v>71</v>
      </c>
      <c r="I235" s="24" t="s">
        <v>66</v>
      </c>
      <c r="J235" s="24">
        <v>1200000</v>
      </c>
      <c r="K235" s="24">
        <v>1183944000</v>
      </c>
      <c r="L235" s="28" t="s">
        <v>395</v>
      </c>
      <c r="M235" s="29" t="s">
        <v>50</v>
      </c>
      <c r="N235" s="30"/>
      <c r="O235" s="29" t="s">
        <v>50</v>
      </c>
      <c r="P235" s="24"/>
      <c r="Q235" s="24"/>
      <c r="R235" s="24"/>
      <c r="S235" s="24">
        <v>10</v>
      </c>
      <c r="T235" s="24">
        <v>15</v>
      </c>
      <c r="U235" s="24">
        <v>1</v>
      </c>
      <c r="V235" s="31">
        <f t="shared" si="15"/>
        <v>59.161581966714643</v>
      </c>
      <c r="W235" s="32">
        <f t="shared" si="5"/>
        <v>85.161581966714635</v>
      </c>
      <c r="X235" s="30"/>
      <c r="Y235" s="24"/>
      <c r="Z235" s="24"/>
    </row>
    <row r="236" spans="1:26" ht="15.75" hidden="1" customHeight="1">
      <c r="A236" s="13" t="s">
        <v>42</v>
      </c>
      <c r="B236" s="24" t="s">
        <v>385</v>
      </c>
      <c r="C236" s="24" t="s">
        <v>51</v>
      </c>
      <c r="D236" s="25">
        <v>999</v>
      </c>
      <c r="E236" s="26"/>
      <c r="F236" s="26"/>
      <c r="G236" s="26"/>
      <c r="H236" s="27" t="s">
        <v>47</v>
      </c>
      <c r="I236" s="24" t="s">
        <v>48</v>
      </c>
      <c r="J236" s="24">
        <v>1200000</v>
      </c>
      <c r="K236" s="24">
        <v>1198800000</v>
      </c>
      <c r="L236" s="28" t="s">
        <v>388</v>
      </c>
      <c r="M236" s="29" t="s">
        <v>50</v>
      </c>
      <c r="N236" s="30"/>
      <c r="O236" s="29" t="s">
        <v>50</v>
      </c>
      <c r="P236" s="24"/>
      <c r="Q236" s="24"/>
      <c r="R236" s="24"/>
      <c r="S236" s="24">
        <v>10</v>
      </c>
      <c r="T236" s="24">
        <v>15</v>
      </c>
      <c r="U236" s="24">
        <v>0</v>
      </c>
      <c r="V236" s="31">
        <f t="shared" si="15"/>
        <v>58.428428428428425</v>
      </c>
      <c r="W236" s="32">
        <f t="shared" si="5"/>
        <v>83.428428428428418</v>
      </c>
      <c r="X236" s="30"/>
      <c r="Y236" s="24"/>
      <c r="Z236" s="24"/>
    </row>
    <row r="237" spans="1:26" ht="15.75" hidden="1" customHeight="1">
      <c r="A237" s="13" t="s">
        <v>42</v>
      </c>
      <c r="B237" s="24" t="s">
        <v>385</v>
      </c>
      <c r="C237" s="24" t="s">
        <v>75</v>
      </c>
      <c r="D237" s="25">
        <v>1007.44</v>
      </c>
      <c r="E237" s="26"/>
      <c r="F237" s="26"/>
      <c r="G237" s="26"/>
      <c r="H237" s="27" t="s">
        <v>52</v>
      </c>
      <c r="I237" s="24" t="s">
        <v>396</v>
      </c>
      <c r="J237" s="24">
        <v>1200000</v>
      </c>
      <c r="K237" s="24">
        <v>1208928000</v>
      </c>
      <c r="L237" s="28" t="s">
        <v>397</v>
      </c>
      <c r="M237" s="29" t="s">
        <v>50</v>
      </c>
      <c r="N237" s="30"/>
      <c r="O237" s="29" t="s">
        <v>50</v>
      </c>
      <c r="P237" s="24"/>
      <c r="Q237" s="24"/>
      <c r="R237" s="24"/>
      <c r="S237" s="24">
        <v>10</v>
      </c>
      <c r="T237" s="24">
        <v>15</v>
      </c>
      <c r="U237" s="24">
        <v>2</v>
      </c>
      <c r="V237" s="31">
        <f t="shared" si="15"/>
        <v>57.938934328595245</v>
      </c>
      <c r="W237" s="32">
        <f t="shared" si="5"/>
        <v>84.938934328595252</v>
      </c>
      <c r="X237" s="30"/>
      <c r="Y237" s="24"/>
      <c r="Z237" s="24"/>
    </row>
    <row r="238" spans="1:26" ht="15.75" hidden="1" customHeight="1">
      <c r="A238" s="13" t="s">
        <v>42</v>
      </c>
      <c r="B238" s="24" t="s">
        <v>385</v>
      </c>
      <c r="C238" s="24" t="s">
        <v>44</v>
      </c>
      <c r="D238" s="25">
        <v>1012</v>
      </c>
      <c r="E238" s="26"/>
      <c r="F238" s="26"/>
      <c r="G238" s="26"/>
      <c r="H238" s="27" t="s">
        <v>58</v>
      </c>
      <c r="I238" s="24" t="s">
        <v>353</v>
      </c>
      <c r="J238" s="24">
        <v>1200000</v>
      </c>
      <c r="K238" s="24">
        <v>1214400000</v>
      </c>
      <c r="L238" s="28" t="s">
        <v>398</v>
      </c>
      <c r="M238" s="29" t="s">
        <v>50</v>
      </c>
      <c r="N238" s="30"/>
      <c r="O238" s="29" t="s">
        <v>50</v>
      </c>
      <c r="P238" s="24"/>
      <c r="Q238" s="24"/>
      <c r="R238" s="24"/>
      <c r="S238" s="24">
        <v>10</v>
      </c>
      <c r="T238" s="24">
        <v>15</v>
      </c>
      <c r="U238" s="24">
        <v>1</v>
      </c>
      <c r="V238" s="31">
        <f t="shared" si="15"/>
        <v>57.677865612648219</v>
      </c>
      <c r="W238" s="32">
        <f t="shared" si="5"/>
        <v>83.677865612648219</v>
      </c>
      <c r="X238" s="30"/>
      <c r="Y238" s="24"/>
      <c r="Z238" s="24"/>
    </row>
    <row r="239" spans="1:26" ht="15.75" hidden="1" customHeight="1">
      <c r="A239" s="13" t="s">
        <v>42</v>
      </c>
      <c r="B239" s="24" t="s">
        <v>385</v>
      </c>
      <c r="C239" s="24" t="s">
        <v>75</v>
      </c>
      <c r="D239" s="25">
        <v>1067.3399999999999</v>
      </c>
      <c r="E239" s="26"/>
      <c r="F239" s="26"/>
      <c r="G239" s="26"/>
      <c r="H239" s="27" t="s">
        <v>63</v>
      </c>
      <c r="I239" s="24" t="s">
        <v>66</v>
      </c>
      <c r="J239" s="24">
        <v>1200000</v>
      </c>
      <c r="K239" s="24">
        <v>1280808000</v>
      </c>
      <c r="L239" s="28" t="s">
        <v>399</v>
      </c>
      <c r="M239" s="29" t="s">
        <v>50</v>
      </c>
      <c r="N239" s="30"/>
      <c r="O239" s="29" t="s">
        <v>50</v>
      </c>
      <c r="P239" s="24"/>
      <c r="Q239" s="24"/>
      <c r="R239" s="24"/>
      <c r="S239" s="24">
        <v>10</v>
      </c>
      <c r="T239" s="24">
        <v>15</v>
      </c>
      <c r="U239" s="24">
        <v>2</v>
      </c>
      <c r="V239" s="31">
        <f t="shared" si="15"/>
        <v>54.687353608034933</v>
      </c>
      <c r="W239" s="32">
        <f t="shared" si="5"/>
        <v>81.687353608034925</v>
      </c>
      <c r="X239" s="30"/>
      <c r="Y239" s="24"/>
      <c r="Z239" s="24"/>
    </row>
    <row r="240" spans="1:26" ht="15.75" hidden="1" customHeight="1">
      <c r="A240" s="13" t="s">
        <v>42</v>
      </c>
      <c r="B240" s="24" t="s">
        <v>385</v>
      </c>
      <c r="C240" s="24" t="s">
        <v>294</v>
      </c>
      <c r="D240" s="25">
        <v>1283.96</v>
      </c>
      <c r="E240" s="26"/>
      <c r="F240" s="26"/>
      <c r="G240" s="26"/>
      <c r="H240" s="27" t="s">
        <v>63</v>
      </c>
      <c r="I240" s="24" t="s">
        <v>48</v>
      </c>
      <c r="J240" s="24">
        <v>1200000</v>
      </c>
      <c r="K240" s="24">
        <v>1540752000</v>
      </c>
      <c r="L240" s="28" t="s">
        <v>400</v>
      </c>
      <c r="M240" s="29" t="s">
        <v>50</v>
      </c>
      <c r="N240" s="30"/>
      <c r="O240" s="29" t="s">
        <v>50</v>
      </c>
      <c r="P240" s="24"/>
      <c r="Q240" s="24"/>
      <c r="R240" s="24"/>
      <c r="S240" s="24">
        <v>10</v>
      </c>
      <c r="T240" s="24">
        <v>15</v>
      </c>
      <c r="U240" s="24">
        <v>2</v>
      </c>
      <c r="V240" s="31">
        <f t="shared" si="15"/>
        <v>45.460917785600799</v>
      </c>
      <c r="W240" s="32">
        <f t="shared" si="5"/>
        <v>72.460917785600799</v>
      </c>
      <c r="X240" s="30"/>
      <c r="Y240" s="24"/>
      <c r="Z240" s="24"/>
    </row>
    <row r="241" spans="1:26" ht="15.75" hidden="1" customHeight="1">
      <c r="A241" s="13" t="s">
        <v>42</v>
      </c>
      <c r="B241" s="24" t="s">
        <v>385</v>
      </c>
      <c r="C241" s="24" t="s">
        <v>44</v>
      </c>
      <c r="D241" s="25">
        <v>1292.97</v>
      </c>
      <c r="E241" s="26"/>
      <c r="F241" s="26"/>
      <c r="G241" s="26"/>
      <c r="H241" s="27" t="s">
        <v>52</v>
      </c>
      <c r="I241" s="24" t="s">
        <v>377</v>
      </c>
      <c r="J241" s="24">
        <v>1200000</v>
      </c>
      <c r="K241" s="24">
        <v>1551564000</v>
      </c>
      <c r="L241" s="28" t="s">
        <v>368</v>
      </c>
      <c r="M241" s="29" t="s">
        <v>50</v>
      </c>
      <c r="N241" s="30"/>
      <c r="O241" s="29" t="s">
        <v>50</v>
      </c>
      <c r="P241" s="24"/>
      <c r="Q241" s="24"/>
      <c r="R241" s="24"/>
      <c r="S241" s="24">
        <v>10</v>
      </c>
      <c r="T241" s="24">
        <v>15</v>
      </c>
      <c r="U241" s="24">
        <v>2</v>
      </c>
      <c r="V241" s="31">
        <f t="shared" si="15"/>
        <v>45.144125540422436</v>
      </c>
      <c r="W241" s="32">
        <f t="shared" si="5"/>
        <v>72.144125540422436</v>
      </c>
      <c r="X241" s="30"/>
      <c r="Y241" s="24"/>
      <c r="Z241" s="24"/>
    </row>
    <row r="242" spans="1:26" ht="15.75" hidden="1" customHeight="1">
      <c r="A242" s="13" t="s">
        <v>42</v>
      </c>
      <c r="B242" s="24" t="s">
        <v>385</v>
      </c>
      <c r="C242" s="24" t="s">
        <v>44</v>
      </c>
      <c r="D242" s="25">
        <v>1334.96</v>
      </c>
      <c r="E242" s="26"/>
      <c r="F242" s="26"/>
      <c r="G242" s="26"/>
      <c r="H242" s="27" t="s">
        <v>110</v>
      </c>
      <c r="I242" s="24" t="s">
        <v>387</v>
      </c>
      <c r="J242" s="24">
        <v>1200000</v>
      </c>
      <c r="K242" s="24">
        <v>1601952000</v>
      </c>
      <c r="L242" s="28" t="s">
        <v>401</v>
      </c>
      <c r="M242" s="29" t="s">
        <v>50</v>
      </c>
      <c r="N242" s="30"/>
      <c r="O242" s="29" t="s">
        <v>50</v>
      </c>
      <c r="P242" s="24"/>
      <c r="Q242" s="24"/>
      <c r="R242" s="24"/>
      <c r="S242" s="24">
        <v>10</v>
      </c>
      <c r="T242" s="24">
        <v>15</v>
      </c>
      <c r="U242" s="24">
        <v>0</v>
      </c>
      <c r="V242" s="31">
        <f t="shared" si="15"/>
        <v>43.724156529034573</v>
      </c>
      <c r="W242" s="32">
        <f t="shared" si="5"/>
        <v>68.724156529034573</v>
      </c>
      <c r="X242" s="30"/>
      <c r="Y242" s="24"/>
      <c r="Z242" s="24"/>
    </row>
    <row r="243" spans="1:26" ht="15.75" hidden="1" customHeight="1">
      <c r="A243" s="13" t="s">
        <v>42</v>
      </c>
      <c r="B243" s="24" t="s">
        <v>385</v>
      </c>
      <c r="C243" s="24" t="s">
        <v>44</v>
      </c>
      <c r="D243" s="25">
        <v>1360</v>
      </c>
      <c r="E243" s="26"/>
      <c r="F243" s="26"/>
      <c r="G243" s="26"/>
      <c r="H243" s="27" t="s">
        <v>77</v>
      </c>
      <c r="I243" s="24" t="s">
        <v>374</v>
      </c>
      <c r="J243" s="24">
        <v>1200000</v>
      </c>
      <c r="K243" s="24">
        <v>1632000000</v>
      </c>
      <c r="L243" s="28" t="s">
        <v>402</v>
      </c>
      <c r="M243" s="29" t="s">
        <v>50</v>
      </c>
      <c r="N243" s="30"/>
      <c r="O243" s="29" t="s">
        <v>50</v>
      </c>
      <c r="P243" s="24"/>
      <c r="Q243" s="24"/>
      <c r="R243" s="24"/>
      <c r="S243" s="24">
        <v>10</v>
      </c>
      <c r="T243" s="24">
        <v>15</v>
      </c>
      <c r="U243" s="24">
        <v>0</v>
      </c>
      <c r="V243" s="31">
        <f t="shared" si="15"/>
        <v>42.919117647058819</v>
      </c>
      <c r="W243" s="32">
        <f t="shared" si="5"/>
        <v>67.919117647058812</v>
      </c>
      <c r="X243" s="30"/>
      <c r="Y243" s="24"/>
      <c r="Z243" s="24"/>
    </row>
    <row r="244" spans="1:26" ht="15.75" hidden="1" customHeight="1">
      <c r="A244" s="13" t="s">
        <v>42</v>
      </c>
      <c r="B244" s="24" t="s">
        <v>385</v>
      </c>
      <c r="C244" s="24" t="s">
        <v>44</v>
      </c>
      <c r="D244" s="25">
        <v>1424.5</v>
      </c>
      <c r="E244" s="26"/>
      <c r="F244" s="26"/>
      <c r="G244" s="26"/>
      <c r="H244" s="27" t="s">
        <v>61</v>
      </c>
      <c r="I244" s="24" t="s">
        <v>48</v>
      </c>
      <c r="J244" s="24">
        <v>1200000</v>
      </c>
      <c r="K244" s="24">
        <v>1709400000</v>
      </c>
      <c r="L244" s="28" t="s">
        <v>403</v>
      </c>
      <c r="M244" s="29" t="s">
        <v>50</v>
      </c>
      <c r="N244" s="30"/>
      <c r="O244" s="29" t="s">
        <v>50</v>
      </c>
      <c r="P244" s="24"/>
      <c r="Q244" s="24"/>
      <c r="R244" s="24"/>
      <c r="S244" s="24">
        <v>10</v>
      </c>
      <c r="T244" s="24">
        <v>15</v>
      </c>
      <c r="U244" s="24">
        <v>0</v>
      </c>
      <c r="V244" s="31">
        <f t="shared" si="15"/>
        <v>40.975780975780971</v>
      </c>
      <c r="W244" s="32">
        <f t="shared" si="5"/>
        <v>65.975780975780964</v>
      </c>
      <c r="X244" s="30"/>
      <c r="Y244" s="24"/>
      <c r="Z244" s="24"/>
    </row>
    <row r="245" spans="1:26" ht="15.75" hidden="1" customHeight="1">
      <c r="A245" s="13" t="s">
        <v>42</v>
      </c>
      <c r="B245" s="24" t="s">
        <v>404</v>
      </c>
      <c r="C245" s="24" t="s">
        <v>44</v>
      </c>
      <c r="D245" s="25">
        <v>1372.8</v>
      </c>
      <c r="E245" s="26">
        <v>1450.635</v>
      </c>
      <c r="F245" s="26">
        <v>17407.62</v>
      </c>
      <c r="G245" s="38" t="s">
        <v>405</v>
      </c>
      <c r="H245" s="27" t="s">
        <v>55</v>
      </c>
      <c r="I245" s="24" t="s">
        <v>56</v>
      </c>
      <c r="J245" s="24">
        <v>150000</v>
      </c>
      <c r="K245" s="24">
        <v>205920000</v>
      </c>
      <c r="L245" s="28" t="s">
        <v>406</v>
      </c>
      <c r="M245" s="29" t="s">
        <v>50</v>
      </c>
      <c r="N245" s="30"/>
      <c r="O245" s="29" t="s">
        <v>50</v>
      </c>
      <c r="P245" s="24"/>
      <c r="Q245" s="24"/>
      <c r="R245" s="24"/>
      <c r="S245" s="24">
        <v>10</v>
      </c>
      <c r="T245" s="24">
        <v>15</v>
      </c>
      <c r="U245" s="24">
        <v>0</v>
      </c>
      <c r="V245" s="35">
        <v>65</v>
      </c>
      <c r="W245" s="24">
        <f t="shared" si="5"/>
        <v>90</v>
      </c>
      <c r="X245" s="30"/>
      <c r="Y245" s="24"/>
      <c r="Z245" s="24"/>
    </row>
    <row r="246" spans="1:26" ht="15.75" hidden="1" customHeight="1">
      <c r="A246" s="13" t="s">
        <v>42</v>
      </c>
      <c r="B246" s="24" t="s">
        <v>404</v>
      </c>
      <c r="C246" s="24" t="s">
        <v>51</v>
      </c>
      <c r="D246" s="25">
        <v>1388.52</v>
      </c>
      <c r="E246" s="26"/>
      <c r="F246" s="26"/>
      <c r="G246" s="26"/>
      <c r="H246" s="27" t="s">
        <v>52</v>
      </c>
      <c r="I246" s="24" t="s">
        <v>407</v>
      </c>
      <c r="J246" s="24">
        <v>150000</v>
      </c>
      <c r="K246" s="24">
        <v>208278000</v>
      </c>
      <c r="L246" s="28" t="s">
        <v>408</v>
      </c>
      <c r="M246" s="29" t="s">
        <v>50</v>
      </c>
      <c r="N246" s="30"/>
      <c r="O246" s="29" t="s">
        <v>50</v>
      </c>
      <c r="P246" s="24"/>
      <c r="Q246" s="24"/>
      <c r="R246" s="24"/>
      <c r="S246" s="24">
        <v>10</v>
      </c>
      <c r="T246" s="24">
        <v>15</v>
      </c>
      <c r="U246" s="24">
        <v>2</v>
      </c>
      <c r="V246" s="31">
        <f t="shared" ref="V246:V259" si="16">+V245*D245/D246</f>
        <v>64.264108547230151</v>
      </c>
      <c r="W246" s="32">
        <f t="shared" si="5"/>
        <v>91.264108547230151</v>
      </c>
      <c r="X246" s="30"/>
      <c r="Y246" s="24"/>
      <c r="Z246" s="24"/>
    </row>
    <row r="247" spans="1:26" ht="15.75" hidden="1" customHeight="1">
      <c r="A247" s="13" t="s">
        <v>42</v>
      </c>
      <c r="B247" s="24" t="s">
        <v>404</v>
      </c>
      <c r="C247" s="24" t="s">
        <v>44</v>
      </c>
      <c r="D247" s="25">
        <v>1399.77</v>
      </c>
      <c r="E247" s="26"/>
      <c r="F247" s="26"/>
      <c r="G247" s="26"/>
      <c r="H247" s="27" t="s">
        <v>58</v>
      </c>
      <c r="I247" s="24" t="s">
        <v>353</v>
      </c>
      <c r="J247" s="24">
        <v>150000</v>
      </c>
      <c r="K247" s="24">
        <v>209965500</v>
      </c>
      <c r="L247" s="28" t="s">
        <v>409</v>
      </c>
      <c r="M247" s="29" t="s">
        <v>50</v>
      </c>
      <c r="N247" s="30"/>
      <c r="O247" s="29" t="s">
        <v>50</v>
      </c>
      <c r="P247" s="24"/>
      <c r="Q247" s="24"/>
      <c r="R247" s="24"/>
      <c r="S247" s="24">
        <v>10</v>
      </c>
      <c r="T247" s="24">
        <v>15</v>
      </c>
      <c r="U247" s="24">
        <v>1</v>
      </c>
      <c r="V247" s="31">
        <f t="shared" si="16"/>
        <v>63.74761567971882</v>
      </c>
      <c r="W247" s="32">
        <f t="shared" si="5"/>
        <v>89.74761567971882</v>
      </c>
      <c r="X247" s="30"/>
      <c r="Y247" s="24"/>
      <c r="Z247" s="24"/>
    </row>
    <row r="248" spans="1:26" ht="15.75" hidden="1" customHeight="1">
      <c r="A248" s="13" t="s">
        <v>42</v>
      </c>
      <c r="B248" s="24" t="s">
        <v>404</v>
      </c>
      <c r="C248" s="24" t="s">
        <v>44</v>
      </c>
      <c r="D248" s="25">
        <v>1421.9</v>
      </c>
      <c r="E248" s="26"/>
      <c r="F248" s="26"/>
      <c r="G248" s="26"/>
      <c r="H248" s="27" t="s">
        <v>61</v>
      </c>
      <c r="I248" s="24" t="s">
        <v>56</v>
      </c>
      <c r="J248" s="24">
        <v>150000</v>
      </c>
      <c r="K248" s="24">
        <v>213285000</v>
      </c>
      <c r="L248" s="28" t="s">
        <v>410</v>
      </c>
      <c r="M248" s="29" t="s">
        <v>50</v>
      </c>
      <c r="N248" s="30"/>
      <c r="O248" s="29" t="s">
        <v>50</v>
      </c>
      <c r="P248" s="24"/>
      <c r="Q248" s="24"/>
      <c r="R248" s="24"/>
      <c r="S248" s="24">
        <v>10</v>
      </c>
      <c r="T248" s="24">
        <v>15</v>
      </c>
      <c r="U248" s="24">
        <v>0</v>
      </c>
      <c r="V248" s="31">
        <f t="shared" si="16"/>
        <v>62.75546803572685</v>
      </c>
      <c r="W248" s="32">
        <f t="shared" si="5"/>
        <v>87.75546803572685</v>
      </c>
      <c r="X248" s="30"/>
      <c r="Y248" s="24"/>
      <c r="Z248" s="24"/>
    </row>
    <row r="249" spans="1:26" ht="15.75" hidden="1" customHeight="1">
      <c r="A249" s="13" t="s">
        <v>42</v>
      </c>
      <c r="B249" s="24" t="s">
        <v>404</v>
      </c>
      <c r="C249" s="24" t="s">
        <v>44</v>
      </c>
      <c r="D249" s="25">
        <v>1444</v>
      </c>
      <c r="E249" s="26"/>
      <c r="F249" s="26"/>
      <c r="G249" s="26"/>
      <c r="H249" s="27" t="s">
        <v>47</v>
      </c>
      <c r="I249" s="24" t="s">
        <v>48</v>
      </c>
      <c r="J249" s="24">
        <v>150000</v>
      </c>
      <c r="K249" s="24">
        <v>216600000</v>
      </c>
      <c r="L249" s="28" t="s">
        <v>49</v>
      </c>
      <c r="M249" s="29" t="s">
        <v>50</v>
      </c>
      <c r="N249" s="30"/>
      <c r="O249" s="29" t="s">
        <v>50</v>
      </c>
      <c r="P249" s="24"/>
      <c r="Q249" s="24"/>
      <c r="R249" s="24"/>
      <c r="S249" s="24">
        <v>10</v>
      </c>
      <c r="T249" s="24">
        <v>15</v>
      </c>
      <c r="U249" s="24">
        <v>0</v>
      </c>
      <c r="V249" s="31">
        <f t="shared" si="16"/>
        <v>61.795013850415522</v>
      </c>
      <c r="W249" s="32">
        <f t="shared" si="5"/>
        <v>86.795013850415529</v>
      </c>
      <c r="X249" s="30"/>
      <c r="Y249" s="24"/>
      <c r="Z249" s="24"/>
    </row>
    <row r="250" spans="1:26" ht="15.75" hidden="1" customHeight="1">
      <c r="A250" s="13" t="s">
        <v>42</v>
      </c>
      <c r="B250" s="24" t="s">
        <v>404</v>
      </c>
      <c r="C250" s="24" t="s">
        <v>44</v>
      </c>
      <c r="D250" s="25">
        <v>1447.37</v>
      </c>
      <c r="E250" s="26"/>
      <c r="F250" s="26"/>
      <c r="G250" s="26"/>
      <c r="H250" s="27" t="s">
        <v>68</v>
      </c>
      <c r="I250" s="24" t="s">
        <v>48</v>
      </c>
      <c r="J250" s="24">
        <v>150000</v>
      </c>
      <c r="K250" s="24">
        <v>217105500</v>
      </c>
      <c r="L250" s="28" t="s">
        <v>411</v>
      </c>
      <c r="M250" s="29" t="s">
        <v>50</v>
      </c>
      <c r="N250" s="30"/>
      <c r="O250" s="29" t="s">
        <v>50</v>
      </c>
      <c r="P250" s="24"/>
      <c r="Q250" s="24"/>
      <c r="R250" s="24"/>
      <c r="S250" s="24">
        <v>10</v>
      </c>
      <c r="T250" s="24">
        <v>15</v>
      </c>
      <c r="U250" s="24">
        <v>0</v>
      </c>
      <c r="V250" s="31">
        <f t="shared" si="16"/>
        <v>61.651132744218842</v>
      </c>
      <c r="W250" s="32">
        <f t="shared" si="5"/>
        <v>86.651132744218842</v>
      </c>
      <c r="X250" s="30"/>
      <c r="Y250" s="24"/>
      <c r="Z250" s="24"/>
    </row>
    <row r="251" spans="1:26" ht="15.75" hidden="1" customHeight="1">
      <c r="A251" s="13" t="s">
        <v>42</v>
      </c>
      <c r="B251" s="24" t="s">
        <v>404</v>
      </c>
      <c r="C251" s="24" t="s">
        <v>51</v>
      </c>
      <c r="D251" s="25">
        <v>1447.37</v>
      </c>
      <c r="E251" s="26"/>
      <c r="F251" s="26"/>
      <c r="G251" s="26"/>
      <c r="H251" s="27" t="s">
        <v>68</v>
      </c>
      <c r="I251" s="24" t="s">
        <v>64</v>
      </c>
      <c r="J251" s="24">
        <v>150000</v>
      </c>
      <c r="K251" s="24">
        <v>217105500</v>
      </c>
      <c r="L251" s="28" t="s">
        <v>412</v>
      </c>
      <c r="M251" s="29" t="s">
        <v>50</v>
      </c>
      <c r="N251" s="30"/>
      <c r="O251" s="29" t="s">
        <v>50</v>
      </c>
      <c r="P251" s="24"/>
      <c r="Q251" s="24"/>
      <c r="R251" s="24"/>
      <c r="S251" s="24">
        <v>10</v>
      </c>
      <c r="T251" s="24">
        <v>15</v>
      </c>
      <c r="U251" s="24">
        <v>0</v>
      </c>
      <c r="V251" s="31">
        <f t="shared" si="16"/>
        <v>61.651132744218842</v>
      </c>
      <c r="W251" s="32">
        <f t="shared" si="5"/>
        <v>86.651132744218842</v>
      </c>
      <c r="X251" s="30"/>
      <c r="Y251" s="24"/>
      <c r="Z251" s="24"/>
    </row>
    <row r="252" spans="1:26" ht="15.75" hidden="1" customHeight="1">
      <c r="A252" s="13" t="s">
        <v>42</v>
      </c>
      <c r="B252" s="24" t="s">
        <v>404</v>
      </c>
      <c r="C252" s="24" t="s">
        <v>44</v>
      </c>
      <c r="D252" s="25">
        <v>1505.56</v>
      </c>
      <c r="E252" s="26"/>
      <c r="F252" s="26"/>
      <c r="G252" s="26"/>
      <c r="H252" s="27" t="s">
        <v>63</v>
      </c>
      <c r="I252" s="24" t="s">
        <v>66</v>
      </c>
      <c r="J252" s="24">
        <v>150000</v>
      </c>
      <c r="K252" s="24">
        <v>225834000</v>
      </c>
      <c r="L252" s="28" t="s">
        <v>413</v>
      </c>
      <c r="M252" s="29" t="s">
        <v>50</v>
      </c>
      <c r="N252" s="30"/>
      <c r="O252" s="29" t="s">
        <v>50</v>
      </c>
      <c r="P252" s="24"/>
      <c r="Q252" s="24"/>
      <c r="R252" s="24"/>
      <c r="S252" s="24">
        <v>10</v>
      </c>
      <c r="T252" s="24">
        <v>15</v>
      </c>
      <c r="U252" s="24">
        <v>2</v>
      </c>
      <c r="V252" s="31">
        <f t="shared" si="16"/>
        <v>59.268312123063858</v>
      </c>
      <c r="W252" s="32">
        <f t="shared" si="5"/>
        <v>86.268312123063851</v>
      </c>
      <c r="X252" s="30"/>
      <c r="Y252" s="24"/>
      <c r="Z252" s="24"/>
    </row>
    <row r="253" spans="1:26" ht="15.75" hidden="1" customHeight="1">
      <c r="A253" s="13" t="s">
        <v>42</v>
      </c>
      <c r="B253" s="24" t="s">
        <v>404</v>
      </c>
      <c r="C253" s="24" t="s">
        <v>44</v>
      </c>
      <c r="D253" s="25">
        <v>1510.68</v>
      </c>
      <c r="E253" s="26"/>
      <c r="F253" s="26"/>
      <c r="G253" s="26"/>
      <c r="H253" s="27" t="s">
        <v>71</v>
      </c>
      <c r="I253" s="24" t="s">
        <v>66</v>
      </c>
      <c r="J253" s="24">
        <v>150000</v>
      </c>
      <c r="K253" s="24">
        <v>226602000</v>
      </c>
      <c r="L253" s="28" t="s">
        <v>414</v>
      </c>
      <c r="M253" s="29" t="s">
        <v>50</v>
      </c>
      <c r="N253" s="30"/>
      <c r="O253" s="29" t="s">
        <v>50</v>
      </c>
      <c r="P253" s="24"/>
      <c r="Q253" s="24"/>
      <c r="R253" s="24"/>
      <c r="S253" s="24">
        <v>10</v>
      </c>
      <c r="T253" s="24">
        <v>15</v>
      </c>
      <c r="U253" s="24">
        <v>1</v>
      </c>
      <c r="V253" s="31">
        <f t="shared" si="16"/>
        <v>59.067439828421648</v>
      </c>
      <c r="W253" s="32">
        <f t="shared" si="5"/>
        <v>85.067439828421641</v>
      </c>
      <c r="X253" s="30"/>
      <c r="Y253" s="24"/>
      <c r="Z253" s="24"/>
    </row>
    <row r="254" spans="1:26" ht="15.75" hidden="1" customHeight="1">
      <c r="A254" s="13" t="s">
        <v>42</v>
      </c>
      <c r="B254" s="24" t="s">
        <v>404</v>
      </c>
      <c r="C254" s="24" t="s">
        <v>44</v>
      </c>
      <c r="D254" s="25">
        <v>1588.01</v>
      </c>
      <c r="E254" s="26"/>
      <c r="F254" s="26"/>
      <c r="G254" s="26"/>
      <c r="H254" s="27" t="s">
        <v>196</v>
      </c>
      <c r="I254" s="24" t="s">
        <v>415</v>
      </c>
      <c r="J254" s="24">
        <v>150000</v>
      </c>
      <c r="K254" s="24">
        <v>238201500</v>
      </c>
      <c r="L254" s="28" t="s">
        <v>416</v>
      </c>
      <c r="M254" s="29" t="s">
        <v>50</v>
      </c>
      <c r="N254" s="30"/>
      <c r="O254" s="29" t="s">
        <v>50</v>
      </c>
      <c r="P254" s="24"/>
      <c r="Q254" s="24"/>
      <c r="R254" s="24"/>
      <c r="S254" s="24">
        <v>10</v>
      </c>
      <c r="T254" s="24">
        <v>15</v>
      </c>
      <c r="U254" s="24">
        <v>0</v>
      </c>
      <c r="V254" s="31">
        <f t="shared" si="16"/>
        <v>56.191081920139048</v>
      </c>
      <c r="W254" s="32">
        <f t="shared" si="5"/>
        <v>81.191081920139055</v>
      </c>
      <c r="X254" s="30"/>
      <c r="Y254" s="24"/>
      <c r="Z254" s="24"/>
    </row>
    <row r="255" spans="1:26" ht="15.75" hidden="1" customHeight="1">
      <c r="A255" s="13" t="s">
        <v>42</v>
      </c>
      <c r="B255" s="24" t="s">
        <v>404</v>
      </c>
      <c r="C255" s="24" t="s">
        <v>75</v>
      </c>
      <c r="D255" s="25">
        <v>1592.52</v>
      </c>
      <c r="E255" s="26"/>
      <c r="F255" s="26"/>
      <c r="G255" s="26"/>
      <c r="H255" s="27" t="s">
        <v>63</v>
      </c>
      <c r="I255" s="24" t="s">
        <v>48</v>
      </c>
      <c r="J255" s="24">
        <v>150000</v>
      </c>
      <c r="K255" s="24">
        <v>238878000</v>
      </c>
      <c r="L255" s="28" t="s">
        <v>417</v>
      </c>
      <c r="M255" s="29" t="s">
        <v>50</v>
      </c>
      <c r="N255" s="30"/>
      <c r="O255" s="29" t="s">
        <v>50</v>
      </c>
      <c r="P255" s="24"/>
      <c r="Q255" s="24"/>
      <c r="R255" s="24"/>
      <c r="S255" s="24">
        <v>10</v>
      </c>
      <c r="T255" s="24">
        <v>15</v>
      </c>
      <c r="U255" s="24">
        <v>2</v>
      </c>
      <c r="V255" s="31">
        <f t="shared" si="16"/>
        <v>56.031949363273313</v>
      </c>
      <c r="W255" s="32">
        <f t="shared" si="5"/>
        <v>83.031949363273313</v>
      </c>
      <c r="X255" s="30"/>
      <c r="Y255" s="24"/>
      <c r="Z255" s="24"/>
    </row>
    <row r="256" spans="1:26" ht="15.75" hidden="1" customHeight="1">
      <c r="A256" s="13" t="s">
        <v>42</v>
      </c>
      <c r="B256" s="24" t="s">
        <v>404</v>
      </c>
      <c r="C256" s="24" t="s">
        <v>51</v>
      </c>
      <c r="D256" s="25">
        <v>1762.27</v>
      </c>
      <c r="E256" s="26"/>
      <c r="F256" s="26"/>
      <c r="G256" s="26"/>
      <c r="H256" s="27" t="s">
        <v>63</v>
      </c>
      <c r="I256" s="24" t="s">
        <v>64</v>
      </c>
      <c r="J256" s="24">
        <v>150000</v>
      </c>
      <c r="K256" s="24">
        <v>264340500</v>
      </c>
      <c r="L256" s="28" t="s">
        <v>418</v>
      </c>
      <c r="M256" s="29" t="s">
        <v>50</v>
      </c>
      <c r="N256" s="30"/>
      <c r="O256" s="29" t="s">
        <v>50</v>
      </c>
      <c r="P256" s="24"/>
      <c r="Q256" s="24"/>
      <c r="R256" s="24"/>
      <c r="S256" s="24">
        <v>10</v>
      </c>
      <c r="T256" s="24">
        <v>15</v>
      </c>
      <c r="U256" s="24">
        <v>2</v>
      </c>
      <c r="V256" s="31">
        <f t="shared" si="16"/>
        <v>50.634692754231764</v>
      </c>
      <c r="W256" s="32">
        <f t="shared" si="5"/>
        <v>77.634692754231764</v>
      </c>
      <c r="X256" s="30"/>
      <c r="Y256" s="24"/>
      <c r="Z256" s="24"/>
    </row>
    <row r="257" spans="1:32" ht="15.75" hidden="1" customHeight="1">
      <c r="A257" s="13" t="s">
        <v>42</v>
      </c>
      <c r="B257" s="24" t="s">
        <v>404</v>
      </c>
      <c r="C257" s="24" t="s">
        <v>44</v>
      </c>
      <c r="D257" s="25">
        <v>1763.99</v>
      </c>
      <c r="E257" s="26"/>
      <c r="F257" s="26"/>
      <c r="G257" s="26"/>
      <c r="H257" s="27" t="s">
        <v>52</v>
      </c>
      <c r="I257" s="24" t="s">
        <v>419</v>
      </c>
      <c r="J257" s="24">
        <v>150000</v>
      </c>
      <c r="K257" s="24">
        <v>264598500</v>
      </c>
      <c r="L257" s="28" t="s">
        <v>420</v>
      </c>
      <c r="M257" s="29" t="s">
        <v>50</v>
      </c>
      <c r="N257" s="30"/>
      <c r="O257" s="29" t="s">
        <v>50</v>
      </c>
      <c r="P257" s="24"/>
      <c r="Q257" s="24"/>
      <c r="R257" s="24"/>
      <c r="S257" s="24">
        <v>10</v>
      </c>
      <c r="T257" s="24">
        <v>15</v>
      </c>
      <c r="U257" s="24">
        <v>2</v>
      </c>
      <c r="V257" s="31">
        <f t="shared" si="16"/>
        <v>50.585320778462474</v>
      </c>
      <c r="W257" s="32">
        <f t="shared" si="5"/>
        <v>77.585320778462474</v>
      </c>
      <c r="X257" s="30"/>
      <c r="Y257" s="24"/>
      <c r="Z257" s="24"/>
    </row>
    <row r="258" spans="1:32" ht="15.75" hidden="1" customHeight="1">
      <c r="A258" s="13" t="s">
        <v>42</v>
      </c>
      <c r="B258" s="24" t="s">
        <v>404</v>
      </c>
      <c r="C258" s="24" t="s">
        <v>44</v>
      </c>
      <c r="D258" s="25">
        <v>2100</v>
      </c>
      <c r="E258" s="26"/>
      <c r="F258" s="26"/>
      <c r="G258" s="26"/>
      <c r="H258" s="27" t="s">
        <v>77</v>
      </c>
      <c r="I258" s="24" t="s">
        <v>421</v>
      </c>
      <c r="J258" s="24">
        <v>150000</v>
      </c>
      <c r="K258" s="24">
        <v>315000000</v>
      </c>
      <c r="L258" s="28" t="s">
        <v>422</v>
      </c>
      <c r="M258" s="29" t="s">
        <v>50</v>
      </c>
      <c r="N258" s="30"/>
      <c r="O258" s="29" t="s">
        <v>50</v>
      </c>
      <c r="P258" s="24"/>
      <c r="Q258" s="24"/>
      <c r="R258" s="24"/>
      <c r="S258" s="24">
        <v>10</v>
      </c>
      <c r="T258" s="24">
        <v>15</v>
      </c>
      <c r="U258" s="24">
        <v>0</v>
      </c>
      <c r="V258" s="31">
        <f t="shared" si="16"/>
        <v>42.491428571428578</v>
      </c>
      <c r="W258" s="32">
        <f t="shared" si="5"/>
        <v>67.491428571428571</v>
      </c>
      <c r="X258" s="30"/>
      <c r="Y258" s="24"/>
      <c r="Z258" s="24"/>
    </row>
    <row r="259" spans="1:32" ht="15.75" hidden="1" customHeight="1">
      <c r="A259" s="13" t="s">
        <v>42</v>
      </c>
      <c r="B259" s="24" t="s">
        <v>404</v>
      </c>
      <c r="C259" s="24" t="s">
        <v>44</v>
      </c>
      <c r="D259" s="25">
        <v>2214.9</v>
      </c>
      <c r="E259" s="26"/>
      <c r="F259" s="26"/>
      <c r="G259" s="26"/>
      <c r="H259" s="27" t="s">
        <v>110</v>
      </c>
      <c r="I259" s="24" t="s">
        <v>64</v>
      </c>
      <c r="J259" s="24">
        <v>150000</v>
      </c>
      <c r="K259" s="24">
        <v>332235000</v>
      </c>
      <c r="L259" s="28" t="s">
        <v>423</v>
      </c>
      <c r="M259" s="29" t="s">
        <v>50</v>
      </c>
      <c r="N259" s="30"/>
      <c r="O259" s="29" t="s">
        <v>50</v>
      </c>
      <c r="P259" s="24"/>
      <c r="Q259" s="24"/>
      <c r="R259" s="24"/>
      <c r="S259" s="24">
        <v>10</v>
      </c>
      <c r="T259" s="24">
        <v>15</v>
      </c>
      <c r="U259" s="24">
        <v>0</v>
      </c>
      <c r="V259" s="31">
        <f t="shared" si="16"/>
        <v>40.287146146552899</v>
      </c>
      <c r="W259" s="32">
        <f t="shared" si="5"/>
        <v>65.287146146552899</v>
      </c>
      <c r="X259" s="30"/>
      <c r="Y259" s="24"/>
      <c r="Z259" s="24"/>
    </row>
    <row r="260" spans="1:32" ht="15.75" hidden="1" customHeight="1">
      <c r="A260" s="39" t="s">
        <v>424</v>
      </c>
      <c r="B260" s="36" t="s">
        <v>425</v>
      </c>
      <c r="C260" s="36" t="s">
        <v>44</v>
      </c>
      <c r="D260" s="40">
        <v>22826</v>
      </c>
      <c r="E260" s="41"/>
      <c r="F260" s="26"/>
      <c r="G260" s="41"/>
      <c r="H260" s="42" t="s">
        <v>189</v>
      </c>
      <c r="I260" s="36" t="s">
        <v>260</v>
      </c>
      <c r="J260" s="24">
        <v>1000</v>
      </c>
      <c r="K260" s="24">
        <v>22826000</v>
      </c>
      <c r="L260" s="43" t="s">
        <v>426</v>
      </c>
      <c r="M260" s="44" t="s">
        <v>50</v>
      </c>
      <c r="N260" s="45"/>
      <c r="O260" s="44" t="s">
        <v>50</v>
      </c>
      <c r="P260" s="36"/>
      <c r="Q260" s="36"/>
      <c r="R260" s="36"/>
      <c r="S260" s="36">
        <v>10</v>
      </c>
      <c r="T260" s="36">
        <v>15</v>
      </c>
      <c r="U260" s="36">
        <v>0</v>
      </c>
      <c r="V260" s="46">
        <v>0</v>
      </c>
      <c r="W260" s="36">
        <f t="shared" si="5"/>
        <v>25</v>
      </c>
      <c r="X260" s="45" t="s">
        <v>427</v>
      </c>
      <c r="Y260" s="36"/>
      <c r="Z260" s="36" t="s">
        <v>428</v>
      </c>
      <c r="AA260" s="47"/>
      <c r="AB260" s="47"/>
      <c r="AC260" s="47"/>
      <c r="AD260" s="47"/>
      <c r="AE260" s="47"/>
      <c r="AF260" s="47"/>
    </row>
    <row r="261" spans="1:32" ht="15.75" hidden="1" customHeight="1">
      <c r="A261" s="13" t="s">
        <v>424</v>
      </c>
      <c r="B261" s="24" t="s">
        <v>425</v>
      </c>
      <c r="C261" s="24" t="s">
        <v>44</v>
      </c>
      <c r="D261" s="25">
        <v>87150</v>
      </c>
      <c r="E261" s="26">
        <v>839325.42500000005</v>
      </c>
      <c r="F261" s="26">
        <v>1678650.85</v>
      </c>
      <c r="G261" s="38" t="s">
        <v>429</v>
      </c>
      <c r="H261" s="27" t="s">
        <v>95</v>
      </c>
      <c r="I261" s="24" t="s">
        <v>430</v>
      </c>
      <c r="J261" s="24">
        <v>1000</v>
      </c>
      <c r="K261" s="24">
        <v>87150000</v>
      </c>
      <c r="L261" s="28" t="s">
        <v>431</v>
      </c>
      <c r="M261" s="29" t="s">
        <v>50</v>
      </c>
      <c r="N261" s="30"/>
      <c r="O261" s="29" t="s">
        <v>50</v>
      </c>
      <c r="P261" s="24"/>
      <c r="Q261" s="24"/>
      <c r="R261" s="24"/>
      <c r="S261" s="24">
        <v>10</v>
      </c>
      <c r="T261" s="24">
        <v>15</v>
      </c>
      <c r="U261" s="24">
        <v>1</v>
      </c>
      <c r="V261" s="35">
        <v>65</v>
      </c>
      <c r="W261" s="24">
        <f t="shared" si="5"/>
        <v>91</v>
      </c>
      <c r="X261" s="30"/>
      <c r="Y261" s="24"/>
      <c r="Z261" s="24"/>
    </row>
    <row r="262" spans="1:32" ht="15.75" hidden="1" customHeight="1">
      <c r="A262" s="13" t="s">
        <v>424</v>
      </c>
      <c r="B262" s="24" t="s">
        <v>425</v>
      </c>
      <c r="C262" s="24" t="s">
        <v>44</v>
      </c>
      <c r="D262" s="25">
        <v>88068.18</v>
      </c>
      <c r="E262" s="26"/>
      <c r="F262" s="26"/>
      <c r="G262" s="26"/>
      <c r="H262" s="27" t="s">
        <v>92</v>
      </c>
      <c r="I262" s="24" t="s">
        <v>432</v>
      </c>
      <c r="J262" s="24">
        <v>1000</v>
      </c>
      <c r="K262" s="24">
        <v>88068180</v>
      </c>
      <c r="L262" s="28" t="s">
        <v>433</v>
      </c>
      <c r="M262" s="29" t="s">
        <v>50</v>
      </c>
      <c r="N262" s="30"/>
      <c r="O262" s="29" t="s">
        <v>50</v>
      </c>
      <c r="P262" s="24"/>
      <c r="Q262" s="24"/>
      <c r="R262" s="24"/>
      <c r="S262" s="24">
        <v>10</v>
      </c>
      <c r="T262" s="24">
        <v>15</v>
      </c>
      <c r="U262" s="24">
        <v>0</v>
      </c>
      <c r="V262" s="31">
        <f t="shared" ref="V262:V278" si="17">+V261*D261/D262</f>
        <v>64.322323908589922</v>
      </c>
      <c r="W262" s="32">
        <f t="shared" si="5"/>
        <v>89.322323908589922</v>
      </c>
      <c r="X262" s="30"/>
      <c r="Y262" s="24"/>
      <c r="Z262" s="24"/>
    </row>
    <row r="263" spans="1:32" ht="15.75" hidden="1" customHeight="1">
      <c r="A263" s="13" t="s">
        <v>424</v>
      </c>
      <c r="B263" s="24" t="s">
        <v>425</v>
      </c>
      <c r="C263" s="24" t="s">
        <v>44</v>
      </c>
      <c r="D263" s="25">
        <v>88275.92</v>
      </c>
      <c r="E263" s="26"/>
      <c r="F263" s="26"/>
      <c r="G263" s="26"/>
      <c r="H263" s="27" t="s">
        <v>434</v>
      </c>
      <c r="I263" s="24" t="s">
        <v>435</v>
      </c>
      <c r="J263" s="24">
        <v>1000</v>
      </c>
      <c r="K263" s="24">
        <v>88275920</v>
      </c>
      <c r="L263" s="28" t="s">
        <v>436</v>
      </c>
      <c r="M263" s="29" t="s">
        <v>50</v>
      </c>
      <c r="N263" s="30"/>
      <c r="O263" s="29" t="s">
        <v>50</v>
      </c>
      <c r="P263" s="24"/>
      <c r="Q263" s="24"/>
      <c r="R263" s="24"/>
      <c r="S263" s="24">
        <v>10</v>
      </c>
      <c r="T263" s="24">
        <v>15</v>
      </c>
      <c r="U263" s="24">
        <v>1</v>
      </c>
      <c r="V263" s="31">
        <f t="shared" si="17"/>
        <v>64.170953981561453</v>
      </c>
      <c r="W263" s="32">
        <f t="shared" si="5"/>
        <v>90.170953981561453</v>
      </c>
      <c r="X263" s="30"/>
      <c r="Y263" s="24"/>
      <c r="Z263" s="24"/>
    </row>
    <row r="264" spans="1:32" ht="15.75" hidden="1" customHeight="1">
      <c r="A264" s="13" t="s">
        <v>424</v>
      </c>
      <c r="B264" s="24" t="s">
        <v>425</v>
      </c>
      <c r="C264" s="24" t="s">
        <v>51</v>
      </c>
      <c r="D264" s="25">
        <v>89326.45</v>
      </c>
      <c r="E264" s="26"/>
      <c r="F264" s="26"/>
      <c r="G264" s="26"/>
      <c r="H264" s="27" t="s">
        <v>95</v>
      </c>
      <c r="I264" s="24" t="s">
        <v>437</v>
      </c>
      <c r="J264" s="24">
        <v>1000</v>
      </c>
      <c r="K264" s="24">
        <v>89326450</v>
      </c>
      <c r="L264" s="28" t="s">
        <v>438</v>
      </c>
      <c r="M264" s="29" t="s">
        <v>50</v>
      </c>
      <c r="N264" s="30"/>
      <c r="O264" s="29" t="s">
        <v>50</v>
      </c>
      <c r="P264" s="24"/>
      <c r="Q264" s="24"/>
      <c r="R264" s="24"/>
      <c r="S264" s="24">
        <v>10</v>
      </c>
      <c r="T264" s="24">
        <v>15</v>
      </c>
      <c r="U264" s="24">
        <v>1</v>
      </c>
      <c r="V264" s="31">
        <f t="shared" si="17"/>
        <v>63.416266962361092</v>
      </c>
      <c r="W264" s="32">
        <f t="shared" si="5"/>
        <v>89.416266962361092</v>
      </c>
      <c r="X264" s="30"/>
      <c r="Y264" s="24"/>
      <c r="Z264" s="24"/>
    </row>
    <row r="265" spans="1:32" ht="15.75" hidden="1" customHeight="1">
      <c r="A265" s="13" t="s">
        <v>424</v>
      </c>
      <c r="B265" s="24" t="s">
        <v>425</v>
      </c>
      <c r="C265" s="24" t="s">
        <v>51</v>
      </c>
      <c r="D265" s="25">
        <v>89591.65</v>
      </c>
      <c r="E265" s="26"/>
      <c r="F265" s="26"/>
      <c r="G265" s="26"/>
      <c r="H265" s="27" t="s">
        <v>92</v>
      </c>
      <c r="I265" s="24" t="s">
        <v>439</v>
      </c>
      <c r="J265" s="24">
        <v>1000</v>
      </c>
      <c r="K265" s="24">
        <v>89591650</v>
      </c>
      <c r="L265" s="28" t="s">
        <v>440</v>
      </c>
      <c r="M265" s="29" t="s">
        <v>50</v>
      </c>
      <c r="N265" s="30"/>
      <c r="O265" s="29" t="s">
        <v>50</v>
      </c>
      <c r="P265" s="24"/>
      <c r="Q265" s="24"/>
      <c r="R265" s="24"/>
      <c r="S265" s="24">
        <v>10</v>
      </c>
      <c r="T265" s="24">
        <v>15</v>
      </c>
      <c r="U265" s="24">
        <v>0</v>
      </c>
      <c r="V265" s="31">
        <f t="shared" si="17"/>
        <v>63.228548642646949</v>
      </c>
      <c r="W265" s="32">
        <f t="shared" si="5"/>
        <v>88.228548642646956</v>
      </c>
      <c r="X265" s="30"/>
      <c r="Y265" s="24"/>
      <c r="Z265" s="24"/>
    </row>
    <row r="266" spans="1:32" ht="15.75" hidden="1" customHeight="1">
      <c r="A266" s="13" t="s">
        <v>424</v>
      </c>
      <c r="B266" s="24" t="s">
        <v>425</v>
      </c>
      <c r="C266" s="24" t="s">
        <v>44</v>
      </c>
      <c r="D266" s="25">
        <v>92744.12</v>
      </c>
      <c r="E266" s="26"/>
      <c r="F266" s="26"/>
      <c r="G266" s="26"/>
      <c r="H266" s="27" t="s">
        <v>52</v>
      </c>
      <c r="I266" s="24" t="s">
        <v>441</v>
      </c>
      <c r="J266" s="24">
        <v>1000</v>
      </c>
      <c r="K266" s="24">
        <v>92744120</v>
      </c>
      <c r="L266" s="28" t="s">
        <v>442</v>
      </c>
      <c r="M266" s="29" t="s">
        <v>50</v>
      </c>
      <c r="N266" s="30"/>
      <c r="O266" s="29" t="s">
        <v>50</v>
      </c>
      <c r="P266" s="24"/>
      <c r="Q266" s="24"/>
      <c r="R266" s="24"/>
      <c r="S266" s="24">
        <v>10</v>
      </c>
      <c r="T266" s="24">
        <v>15</v>
      </c>
      <c r="U266" s="24">
        <v>2</v>
      </c>
      <c r="V266" s="31">
        <f t="shared" si="17"/>
        <v>61.079343898028256</v>
      </c>
      <c r="W266" s="32">
        <f t="shared" si="5"/>
        <v>88.079343898028256</v>
      </c>
      <c r="X266" s="30"/>
      <c r="Y266" s="24"/>
      <c r="Z266" s="24"/>
    </row>
    <row r="267" spans="1:32" ht="15.75" hidden="1" customHeight="1">
      <c r="A267" s="13" t="s">
        <v>424</v>
      </c>
      <c r="B267" s="24" t="s">
        <v>425</v>
      </c>
      <c r="C267" s="24" t="s">
        <v>44</v>
      </c>
      <c r="D267" s="25">
        <v>97588</v>
      </c>
      <c r="E267" s="26"/>
      <c r="F267" s="26"/>
      <c r="G267" s="26"/>
      <c r="H267" s="27" t="s">
        <v>77</v>
      </c>
      <c r="I267" s="24" t="s">
        <v>443</v>
      </c>
      <c r="J267" s="24">
        <v>1000</v>
      </c>
      <c r="K267" s="24">
        <v>97588000</v>
      </c>
      <c r="L267" s="28" t="s">
        <v>444</v>
      </c>
      <c r="M267" s="29" t="s">
        <v>50</v>
      </c>
      <c r="N267" s="30"/>
      <c r="O267" s="29" t="s">
        <v>50</v>
      </c>
      <c r="P267" s="24"/>
      <c r="Q267" s="24"/>
      <c r="R267" s="24"/>
      <c r="S267" s="24">
        <v>10</v>
      </c>
      <c r="T267" s="24">
        <v>15</v>
      </c>
      <c r="U267" s="24">
        <v>0</v>
      </c>
      <c r="V267" s="31">
        <f t="shared" si="17"/>
        <v>58.047608312497438</v>
      </c>
      <c r="W267" s="32">
        <f t="shared" si="5"/>
        <v>83.047608312497431</v>
      </c>
      <c r="X267" s="30"/>
      <c r="Y267" s="24"/>
      <c r="Z267" s="24"/>
    </row>
    <row r="268" spans="1:32" ht="15.75" hidden="1" customHeight="1">
      <c r="A268" s="13" t="s">
        <v>424</v>
      </c>
      <c r="B268" s="24" t="s">
        <v>425</v>
      </c>
      <c r="C268" s="24" t="s">
        <v>44</v>
      </c>
      <c r="D268" s="25">
        <v>98156.61</v>
      </c>
      <c r="E268" s="26"/>
      <c r="F268" s="26"/>
      <c r="G268" s="26"/>
      <c r="H268" s="27" t="s">
        <v>445</v>
      </c>
      <c r="I268" s="24" t="s">
        <v>435</v>
      </c>
      <c r="J268" s="24">
        <v>1000</v>
      </c>
      <c r="K268" s="24">
        <v>98156610</v>
      </c>
      <c r="L268" s="28" t="s">
        <v>446</v>
      </c>
      <c r="M268" s="29" t="s">
        <v>50</v>
      </c>
      <c r="N268" s="30"/>
      <c r="O268" s="29" t="s">
        <v>50</v>
      </c>
      <c r="P268" s="24"/>
      <c r="Q268" s="24"/>
      <c r="R268" s="24"/>
      <c r="S268" s="24">
        <v>10</v>
      </c>
      <c r="T268" s="24">
        <v>15</v>
      </c>
      <c r="U268" s="24">
        <v>0</v>
      </c>
      <c r="V268" s="31">
        <f t="shared" si="17"/>
        <v>57.711345165649057</v>
      </c>
      <c r="W268" s="32">
        <f t="shared" si="5"/>
        <v>82.71134516564905</v>
      </c>
      <c r="X268" s="30"/>
      <c r="Y268" s="24"/>
      <c r="Z268" s="24"/>
    </row>
    <row r="269" spans="1:32" ht="15.75" hidden="1" customHeight="1">
      <c r="A269" s="13" t="s">
        <v>424</v>
      </c>
      <c r="B269" s="24" t="s">
        <v>425</v>
      </c>
      <c r="C269" s="24" t="s">
        <v>44</v>
      </c>
      <c r="D269" s="25">
        <v>98544.39</v>
      </c>
      <c r="E269" s="26"/>
      <c r="F269" s="26"/>
      <c r="G269" s="26"/>
      <c r="H269" s="27" t="s">
        <v>68</v>
      </c>
      <c r="I269" s="24" t="s">
        <v>447</v>
      </c>
      <c r="J269" s="24">
        <v>1000</v>
      </c>
      <c r="K269" s="24">
        <v>98544390</v>
      </c>
      <c r="L269" s="28" t="s">
        <v>448</v>
      </c>
      <c r="M269" s="29" t="s">
        <v>50</v>
      </c>
      <c r="N269" s="30"/>
      <c r="O269" s="29" t="s">
        <v>50</v>
      </c>
      <c r="P269" s="24"/>
      <c r="Q269" s="24"/>
      <c r="R269" s="24"/>
      <c r="S269" s="24">
        <v>10</v>
      </c>
      <c r="T269" s="24">
        <v>15</v>
      </c>
      <c r="U269" s="24">
        <v>0</v>
      </c>
      <c r="V269" s="31">
        <f t="shared" si="17"/>
        <v>57.484246439599453</v>
      </c>
      <c r="W269" s="32">
        <f t="shared" si="5"/>
        <v>82.484246439599445</v>
      </c>
      <c r="X269" s="30"/>
      <c r="Y269" s="24"/>
      <c r="Z269" s="24"/>
    </row>
    <row r="270" spans="1:32" ht="15.75" hidden="1" customHeight="1">
      <c r="A270" s="13" t="s">
        <v>424</v>
      </c>
      <c r="B270" s="24" t="s">
        <v>425</v>
      </c>
      <c r="C270" s="24" t="s">
        <v>44</v>
      </c>
      <c r="D270" s="25">
        <v>129866.27</v>
      </c>
      <c r="E270" s="26"/>
      <c r="F270" s="26"/>
      <c r="G270" s="26"/>
      <c r="H270" s="27" t="s">
        <v>222</v>
      </c>
      <c r="I270" s="24" t="s">
        <v>449</v>
      </c>
      <c r="J270" s="24">
        <v>1000</v>
      </c>
      <c r="K270" s="24">
        <v>129866270</v>
      </c>
      <c r="L270" s="28" t="s">
        <v>450</v>
      </c>
      <c r="M270" s="29" t="s">
        <v>50</v>
      </c>
      <c r="N270" s="30"/>
      <c r="O270" s="29" t="s">
        <v>50</v>
      </c>
      <c r="P270" s="24"/>
      <c r="Q270" s="24"/>
      <c r="R270" s="24"/>
      <c r="S270" s="24">
        <v>10</v>
      </c>
      <c r="T270" s="24">
        <v>15</v>
      </c>
      <c r="U270" s="24">
        <v>0</v>
      </c>
      <c r="V270" s="31">
        <f t="shared" si="17"/>
        <v>43.619871426198657</v>
      </c>
      <c r="W270" s="32">
        <f t="shared" si="5"/>
        <v>68.619871426198657</v>
      </c>
      <c r="X270" s="30"/>
      <c r="Y270" s="24"/>
      <c r="Z270" s="24"/>
    </row>
    <row r="271" spans="1:32" ht="15.75" hidden="1" customHeight="1">
      <c r="A271" s="13" t="s">
        <v>424</v>
      </c>
      <c r="B271" s="24" t="s">
        <v>425</v>
      </c>
      <c r="C271" s="24" t="s">
        <v>75</v>
      </c>
      <c r="D271" s="25">
        <v>143642.01999999999</v>
      </c>
      <c r="E271" s="26"/>
      <c r="F271" s="26"/>
      <c r="G271" s="26"/>
      <c r="H271" s="27" t="s">
        <v>95</v>
      </c>
      <c r="I271" s="24" t="s">
        <v>451</v>
      </c>
      <c r="J271" s="24">
        <v>1000</v>
      </c>
      <c r="K271" s="24">
        <v>143642020</v>
      </c>
      <c r="L271" s="28" t="s">
        <v>452</v>
      </c>
      <c r="M271" s="29" t="s">
        <v>50</v>
      </c>
      <c r="N271" s="30"/>
      <c r="O271" s="29" t="s">
        <v>50</v>
      </c>
      <c r="P271" s="24"/>
      <c r="Q271" s="24"/>
      <c r="R271" s="24"/>
      <c r="S271" s="24">
        <v>10</v>
      </c>
      <c r="T271" s="24">
        <v>15</v>
      </c>
      <c r="U271" s="24">
        <v>1</v>
      </c>
      <c r="V271" s="31">
        <f t="shared" si="17"/>
        <v>39.436579908859542</v>
      </c>
      <c r="W271" s="32">
        <f t="shared" si="5"/>
        <v>65.436579908859542</v>
      </c>
      <c r="X271" s="30"/>
      <c r="Y271" s="24"/>
      <c r="Z271" s="24" t="s">
        <v>80</v>
      </c>
    </row>
    <row r="272" spans="1:32" ht="15.75" hidden="1" customHeight="1">
      <c r="A272" s="13" t="s">
        <v>424</v>
      </c>
      <c r="B272" s="24" t="s">
        <v>425</v>
      </c>
      <c r="C272" s="24" t="s">
        <v>44</v>
      </c>
      <c r="D272" s="25">
        <v>144336.54999999999</v>
      </c>
      <c r="E272" s="26"/>
      <c r="F272" s="26"/>
      <c r="G272" s="26"/>
      <c r="H272" s="27" t="s">
        <v>63</v>
      </c>
      <c r="I272" s="24" t="s">
        <v>260</v>
      </c>
      <c r="J272" s="24">
        <v>1000</v>
      </c>
      <c r="K272" s="24">
        <v>144336550</v>
      </c>
      <c r="L272" s="28" t="s">
        <v>453</v>
      </c>
      <c r="M272" s="29" t="s">
        <v>50</v>
      </c>
      <c r="N272" s="30"/>
      <c r="O272" s="29" t="s">
        <v>50</v>
      </c>
      <c r="P272" s="24"/>
      <c r="Q272" s="24"/>
      <c r="R272" s="24"/>
      <c r="S272" s="24">
        <v>10</v>
      </c>
      <c r="T272" s="24">
        <v>15</v>
      </c>
      <c r="U272" s="24">
        <v>2</v>
      </c>
      <c r="V272" s="31">
        <f t="shared" si="17"/>
        <v>39.246815861955966</v>
      </c>
      <c r="W272" s="32">
        <f t="shared" si="5"/>
        <v>66.246815861955966</v>
      </c>
      <c r="X272" s="30"/>
      <c r="Y272" s="24"/>
      <c r="Z272" s="24" t="s">
        <v>80</v>
      </c>
    </row>
    <row r="273" spans="1:26" ht="15.75" hidden="1" customHeight="1">
      <c r="A273" s="13" t="s">
        <v>424</v>
      </c>
      <c r="B273" s="24" t="s">
        <v>425</v>
      </c>
      <c r="C273" s="24" t="s">
        <v>294</v>
      </c>
      <c r="D273" s="25">
        <v>151417.06</v>
      </c>
      <c r="E273" s="26"/>
      <c r="F273" s="26"/>
      <c r="G273" s="26"/>
      <c r="H273" s="27" t="s">
        <v>92</v>
      </c>
      <c r="I273" s="24" t="s">
        <v>454</v>
      </c>
      <c r="J273" s="24">
        <v>1000</v>
      </c>
      <c r="K273" s="24">
        <v>151417060</v>
      </c>
      <c r="L273" s="28" t="s">
        <v>455</v>
      </c>
      <c r="M273" s="29" t="s">
        <v>50</v>
      </c>
      <c r="N273" s="30"/>
      <c r="O273" s="29" t="s">
        <v>50</v>
      </c>
      <c r="P273" s="24"/>
      <c r="Q273" s="24"/>
      <c r="R273" s="24"/>
      <c r="S273" s="24">
        <v>10</v>
      </c>
      <c r="T273" s="24">
        <v>15</v>
      </c>
      <c r="U273" s="24">
        <v>0</v>
      </c>
      <c r="V273" s="31">
        <f t="shared" si="17"/>
        <v>37.411570400323448</v>
      </c>
      <c r="W273" s="32">
        <f t="shared" si="5"/>
        <v>62.411570400323448</v>
      </c>
      <c r="X273" s="30"/>
      <c r="Y273" s="24"/>
      <c r="Z273" s="24" t="s">
        <v>80</v>
      </c>
    </row>
    <row r="274" spans="1:26" ht="15.75" hidden="1" customHeight="1">
      <c r="A274" s="13" t="s">
        <v>424</v>
      </c>
      <c r="B274" s="24" t="s">
        <v>425</v>
      </c>
      <c r="C274" s="24" t="s">
        <v>75</v>
      </c>
      <c r="D274" s="25">
        <v>162603.54999999999</v>
      </c>
      <c r="E274" s="26"/>
      <c r="F274" s="26"/>
      <c r="G274" s="26"/>
      <c r="H274" s="27" t="s">
        <v>92</v>
      </c>
      <c r="I274" s="24" t="s">
        <v>456</v>
      </c>
      <c r="J274" s="24">
        <v>1000</v>
      </c>
      <c r="K274" s="24">
        <v>162603550</v>
      </c>
      <c r="L274" s="28" t="s">
        <v>457</v>
      </c>
      <c r="M274" s="29" t="s">
        <v>50</v>
      </c>
      <c r="N274" s="30"/>
      <c r="O274" s="29" t="s">
        <v>50</v>
      </c>
      <c r="P274" s="24"/>
      <c r="Q274" s="24"/>
      <c r="R274" s="24"/>
      <c r="S274" s="24">
        <v>10</v>
      </c>
      <c r="T274" s="24">
        <v>15</v>
      </c>
      <c r="U274" s="24">
        <v>0</v>
      </c>
      <c r="V274" s="31">
        <f t="shared" si="17"/>
        <v>34.837800281728164</v>
      </c>
      <c r="W274" s="32">
        <f t="shared" si="5"/>
        <v>59.837800281728164</v>
      </c>
      <c r="X274" s="30"/>
      <c r="Y274" s="24"/>
      <c r="Z274" s="24" t="s">
        <v>80</v>
      </c>
    </row>
    <row r="275" spans="1:26" ht="15.75" hidden="1" customHeight="1">
      <c r="A275" s="13" t="s">
        <v>424</v>
      </c>
      <c r="B275" s="24" t="s">
        <v>425</v>
      </c>
      <c r="C275" s="24" t="s">
        <v>44</v>
      </c>
      <c r="D275" s="25">
        <v>184475.13</v>
      </c>
      <c r="E275" s="26"/>
      <c r="F275" s="26"/>
      <c r="G275" s="26"/>
      <c r="H275" s="27" t="s">
        <v>71</v>
      </c>
      <c r="I275" s="24" t="s">
        <v>458</v>
      </c>
      <c r="J275" s="24">
        <v>1000</v>
      </c>
      <c r="K275" s="24">
        <v>184475130</v>
      </c>
      <c r="L275" s="28" t="s">
        <v>459</v>
      </c>
      <c r="M275" s="29" t="s">
        <v>50</v>
      </c>
      <c r="N275" s="30"/>
      <c r="O275" s="29" t="s">
        <v>50</v>
      </c>
      <c r="P275" s="24"/>
      <c r="Q275" s="24"/>
      <c r="R275" s="24"/>
      <c r="S275" s="24">
        <v>10</v>
      </c>
      <c r="T275" s="24">
        <v>15</v>
      </c>
      <c r="U275" s="24">
        <v>1</v>
      </c>
      <c r="V275" s="31">
        <f t="shared" si="17"/>
        <v>30.707391289004644</v>
      </c>
      <c r="W275" s="32">
        <f t="shared" si="5"/>
        <v>56.707391289004647</v>
      </c>
      <c r="X275" s="30"/>
      <c r="Y275" s="24"/>
      <c r="Z275" s="24" t="s">
        <v>80</v>
      </c>
    </row>
    <row r="276" spans="1:26" ht="15.75" hidden="1" customHeight="1">
      <c r="A276" s="13" t="s">
        <v>424</v>
      </c>
      <c r="B276" s="24" t="s">
        <v>425</v>
      </c>
      <c r="C276" s="24" t="s">
        <v>51</v>
      </c>
      <c r="D276" s="25">
        <v>345901.62</v>
      </c>
      <c r="E276" s="26"/>
      <c r="F276" s="26"/>
      <c r="G276" s="26"/>
      <c r="H276" s="27" t="s">
        <v>63</v>
      </c>
      <c r="I276" s="24" t="s">
        <v>460</v>
      </c>
      <c r="J276" s="24">
        <v>1000</v>
      </c>
      <c r="K276" s="24">
        <v>345901620</v>
      </c>
      <c r="L276" s="28" t="s">
        <v>461</v>
      </c>
      <c r="M276" s="29" t="s">
        <v>50</v>
      </c>
      <c r="N276" s="30"/>
      <c r="O276" s="29" t="s">
        <v>50</v>
      </c>
      <c r="P276" s="24"/>
      <c r="Q276" s="24"/>
      <c r="R276" s="24"/>
      <c r="S276" s="24">
        <v>10</v>
      </c>
      <c r="T276" s="24">
        <v>15</v>
      </c>
      <c r="U276" s="24">
        <v>2</v>
      </c>
      <c r="V276" s="31">
        <f t="shared" si="17"/>
        <v>16.376766318700675</v>
      </c>
      <c r="W276" s="32">
        <f t="shared" si="5"/>
        <v>43.376766318700675</v>
      </c>
      <c r="X276" s="30"/>
      <c r="Y276" s="24"/>
      <c r="Z276" s="24" t="s">
        <v>80</v>
      </c>
    </row>
    <row r="277" spans="1:26" ht="15.75" hidden="1" customHeight="1">
      <c r="A277" s="13" t="s">
        <v>424</v>
      </c>
      <c r="B277" s="24" t="s">
        <v>425</v>
      </c>
      <c r="C277" s="24" t="s">
        <v>44</v>
      </c>
      <c r="D277" s="25">
        <v>351267.5</v>
      </c>
      <c r="E277" s="26"/>
      <c r="F277" s="26"/>
      <c r="G277" s="26"/>
      <c r="H277" s="27" t="s">
        <v>255</v>
      </c>
      <c r="I277" s="24" t="s">
        <v>460</v>
      </c>
      <c r="J277" s="24">
        <v>1000</v>
      </c>
      <c r="K277" s="24">
        <v>351267500</v>
      </c>
      <c r="L277" s="28" t="s">
        <v>462</v>
      </c>
      <c r="M277" s="29" t="s">
        <v>50</v>
      </c>
      <c r="N277" s="30"/>
      <c r="O277" s="29" t="s">
        <v>50</v>
      </c>
      <c r="P277" s="24"/>
      <c r="Q277" s="24"/>
      <c r="R277" s="24"/>
      <c r="S277" s="24">
        <v>10</v>
      </c>
      <c r="T277" s="24">
        <v>15</v>
      </c>
      <c r="U277" s="24">
        <v>0</v>
      </c>
      <c r="V277" s="31">
        <f t="shared" si="17"/>
        <v>16.126598674799119</v>
      </c>
      <c r="W277" s="32">
        <f t="shared" si="5"/>
        <v>41.126598674799119</v>
      </c>
      <c r="X277" s="30"/>
      <c r="Y277" s="24"/>
      <c r="Z277" s="24" t="s">
        <v>80</v>
      </c>
    </row>
    <row r="278" spans="1:26" ht="15.75" hidden="1" customHeight="1">
      <c r="A278" s="13" t="s">
        <v>424</v>
      </c>
      <c r="B278" s="24" t="s">
        <v>425</v>
      </c>
      <c r="C278" s="24" t="s">
        <v>44</v>
      </c>
      <c r="D278" s="25">
        <v>446766.56</v>
      </c>
      <c r="E278" s="26"/>
      <c r="F278" s="26"/>
      <c r="G278" s="26"/>
      <c r="H278" s="27" t="s">
        <v>110</v>
      </c>
      <c r="I278" s="24" t="s">
        <v>463</v>
      </c>
      <c r="J278" s="24">
        <v>1000</v>
      </c>
      <c r="K278" s="24">
        <v>446766560</v>
      </c>
      <c r="L278" s="28" t="s">
        <v>464</v>
      </c>
      <c r="M278" s="29" t="s">
        <v>50</v>
      </c>
      <c r="N278" s="30"/>
      <c r="O278" s="29" t="s">
        <v>50</v>
      </c>
      <c r="P278" s="24"/>
      <c r="Q278" s="24"/>
      <c r="R278" s="24"/>
      <c r="S278" s="24">
        <v>10</v>
      </c>
      <c r="T278" s="24">
        <v>15</v>
      </c>
      <c r="U278" s="24">
        <v>0</v>
      </c>
      <c r="V278" s="31">
        <f t="shared" si="17"/>
        <v>12.679440466627582</v>
      </c>
      <c r="W278" s="32">
        <f t="shared" si="5"/>
        <v>37.679440466627582</v>
      </c>
      <c r="X278" s="30"/>
      <c r="Y278" s="24"/>
      <c r="Z278" s="24" t="s">
        <v>80</v>
      </c>
    </row>
    <row r="279" spans="1:26" ht="15.75" hidden="1" customHeight="1">
      <c r="A279" s="13" t="s">
        <v>424</v>
      </c>
      <c r="B279" s="24" t="s">
        <v>465</v>
      </c>
      <c r="C279" s="24" t="s">
        <v>44</v>
      </c>
      <c r="D279" s="25">
        <v>52173.27</v>
      </c>
      <c r="E279" s="26">
        <v>73419.851666666669</v>
      </c>
      <c r="F279" s="26">
        <v>440519.11</v>
      </c>
      <c r="G279" s="38" t="s">
        <v>466</v>
      </c>
      <c r="H279" s="27" t="s">
        <v>434</v>
      </c>
      <c r="I279" s="24" t="s">
        <v>467</v>
      </c>
      <c r="J279" s="24">
        <v>3500</v>
      </c>
      <c r="K279" s="24">
        <v>182606445</v>
      </c>
      <c r="L279" s="28" t="s">
        <v>468</v>
      </c>
      <c r="M279" s="29" t="s">
        <v>50</v>
      </c>
      <c r="N279" s="30"/>
      <c r="O279" s="29" t="s">
        <v>50</v>
      </c>
      <c r="P279" s="24"/>
      <c r="Q279" s="24"/>
      <c r="R279" s="24"/>
      <c r="S279" s="24">
        <v>10</v>
      </c>
      <c r="T279" s="24">
        <v>15</v>
      </c>
      <c r="U279" s="24">
        <v>1</v>
      </c>
      <c r="V279" s="35">
        <v>65</v>
      </c>
      <c r="W279" s="24">
        <f t="shared" si="5"/>
        <v>91</v>
      </c>
      <c r="X279" s="30"/>
      <c r="Y279" s="24"/>
      <c r="Z279" s="24"/>
    </row>
    <row r="280" spans="1:26" ht="15.75" hidden="1" customHeight="1">
      <c r="A280" s="13" t="s">
        <v>424</v>
      </c>
      <c r="B280" s="24" t="s">
        <v>465</v>
      </c>
      <c r="C280" s="24" t="s">
        <v>44</v>
      </c>
      <c r="D280" s="25">
        <v>54195.39</v>
      </c>
      <c r="E280" s="26"/>
      <c r="F280" s="26"/>
      <c r="G280" s="26"/>
      <c r="H280" s="27" t="s">
        <v>63</v>
      </c>
      <c r="I280" s="24" t="s">
        <v>469</v>
      </c>
      <c r="J280" s="24">
        <v>3500</v>
      </c>
      <c r="K280" s="24">
        <v>189683865</v>
      </c>
      <c r="L280" s="28" t="s">
        <v>470</v>
      </c>
      <c r="M280" s="29" t="s">
        <v>50</v>
      </c>
      <c r="N280" s="30"/>
      <c r="O280" s="29" t="s">
        <v>50</v>
      </c>
      <c r="P280" s="24"/>
      <c r="Q280" s="24"/>
      <c r="R280" s="24"/>
      <c r="S280" s="24">
        <v>10</v>
      </c>
      <c r="T280" s="24">
        <v>15</v>
      </c>
      <c r="U280" s="24">
        <v>2</v>
      </c>
      <c r="V280" s="31">
        <f t="shared" ref="V280:V281" si="18">+V279*D279/D280</f>
        <v>62.574742058318982</v>
      </c>
      <c r="W280" s="32">
        <f t="shared" si="5"/>
        <v>89.574742058318975</v>
      </c>
      <c r="X280" s="30"/>
      <c r="Y280" s="24"/>
      <c r="Z280" s="24"/>
    </row>
    <row r="281" spans="1:26" ht="15.75" hidden="1" customHeight="1">
      <c r="A281" s="13" t="s">
        <v>424</v>
      </c>
      <c r="B281" s="24" t="s">
        <v>465</v>
      </c>
      <c r="C281" s="24" t="s">
        <v>44</v>
      </c>
      <c r="D281" s="25">
        <v>68035.73</v>
      </c>
      <c r="E281" s="26"/>
      <c r="F281" s="26"/>
      <c r="G281" s="26"/>
      <c r="H281" s="27" t="s">
        <v>68</v>
      </c>
      <c r="I281" s="24" t="s">
        <v>469</v>
      </c>
      <c r="J281" s="24">
        <v>3500</v>
      </c>
      <c r="K281" s="24">
        <v>238125055</v>
      </c>
      <c r="L281" s="28" t="s">
        <v>471</v>
      </c>
      <c r="M281" s="29" t="s">
        <v>50</v>
      </c>
      <c r="N281" s="30"/>
      <c r="O281" s="29" t="s">
        <v>50</v>
      </c>
      <c r="P281" s="24"/>
      <c r="Q281" s="24"/>
      <c r="R281" s="24"/>
      <c r="S281" s="24">
        <v>10</v>
      </c>
      <c r="T281" s="24">
        <v>15</v>
      </c>
      <c r="U281" s="24">
        <v>0</v>
      </c>
      <c r="V281" s="31">
        <f t="shared" si="18"/>
        <v>49.845317306068445</v>
      </c>
      <c r="W281" s="32">
        <f t="shared" si="5"/>
        <v>74.845317306068438</v>
      </c>
      <c r="X281" s="30"/>
      <c r="Y281" s="24"/>
      <c r="Z281" s="24"/>
    </row>
    <row r="282" spans="1:26" ht="15.75" hidden="1" customHeight="1">
      <c r="A282" s="13" t="s">
        <v>424</v>
      </c>
      <c r="B282" s="24" t="s">
        <v>472</v>
      </c>
      <c r="C282" s="24" t="s">
        <v>44</v>
      </c>
      <c r="D282" s="25">
        <v>2294000</v>
      </c>
      <c r="E282" s="26">
        <v>3303537.4049999998</v>
      </c>
      <c r="F282" s="26">
        <v>6607074.8099999996</v>
      </c>
      <c r="G282" s="38" t="s">
        <v>473</v>
      </c>
      <c r="H282" s="27" t="s">
        <v>77</v>
      </c>
      <c r="I282" s="24" t="s">
        <v>474</v>
      </c>
      <c r="J282" s="24">
        <v>480</v>
      </c>
      <c r="K282" s="24">
        <v>1101120000</v>
      </c>
      <c r="L282" s="28" t="s">
        <v>475</v>
      </c>
      <c r="M282" s="29" t="s">
        <v>50</v>
      </c>
      <c r="N282" s="30"/>
      <c r="O282" s="29" t="s">
        <v>50</v>
      </c>
      <c r="P282" s="24"/>
      <c r="Q282" s="24"/>
      <c r="R282" s="24"/>
      <c r="S282" s="24">
        <v>10</v>
      </c>
      <c r="T282" s="24">
        <v>15</v>
      </c>
      <c r="U282" s="24">
        <v>0</v>
      </c>
      <c r="V282" s="35">
        <v>65</v>
      </c>
      <c r="W282" s="24">
        <f t="shared" si="5"/>
        <v>90</v>
      </c>
      <c r="X282" s="30"/>
      <c r="Y282" s="24"/>
      <c r="Z282" s="24"/>
    </row>
    <row r="283" spans="1:26" ht="15.75" hidden="1" customHeight="1">
      <c r="A283" s="13" t="s">
        <v>424</v>
      </c>
      <c r="B283" s="24" t="s">
        <v>472</v>
      </c>
      <c r="C283" s="24" t="s">
        <v>44</v>
      </c>
      <c r="D283" s="25">
        <v>2364988.2599999998</v>
      </c>
      <c r="E283" s="26"/>
      <c r="F283" s="26"/>
      <c r="G283" s="26"/>
      <c r="H283" s="27" t="s">
        <v>434</v>
      </c>
      <c r="I283" s="24" t="s">
        <v>474</v>
      </c>
      <c r="J283" s="24">
        <v>480</v>
      </c>
      <c r="K283" s="24">
        <v>1135194364.8</v>
      </c>
      <c r="L283" s="28" t="s">
        <v>476</v>
      </c>
      <c r="M283" s="29" t="s">
        <v>50</v>
      </c>
      <c r="N283" s="30"/>
      <c r="O283" s="29" t="s">
        <v>50</v>
      </c>
      <c r="P283" s="24"/>
      <c r="Q283" s="24"/>
      <c r="R283" s="24"/>
      <c r="S283" s="24">
        <v>10</v>
      </c>
      <c r="T283" s="24">
        <v>15</v>
      </c>
      <c r="U283" s="24">
        <v>1</v>
      </c>
      <c r="V283" s="31">
        <f t="shared" ref="V283:V290" si="19">+V282*D282/D283</f>
        <v>63.048938771476188</v>
      </c>
      <c r="W283" s="32">
        <f t="shared" si="5"/>
        <v>89.048938771476188</v>
      </c>
      <c r="X283" s="30"/>
      <c r="Y283" s="24"/>
      <c r="Z283" s="24"/>
    </row>
    <row r="284" spans="1:26" ht="15.75" hidden="1" customHeight="1">
      <c r="A284" s="13" t="s">
        <v>424</v>
      </c>
      <c r="B284" s="24" t="s">
        <v>472</v>
      </c>
      <c r="C284" s="24" t="s">
        <v>44</v>
      </c>
      <c r="D284" s="25">
        <v>2434670.9500000002</v>
      </c>
      <c r="E284" s="26"/>
      <c r="F284" s="26"/>
      <c r="G284" s="26"/>
      <c r="H284" s="27" t="s">
        <v>95</v>
      </c>
      <c r="I284" s="24" t="s">
        <v>477</v>
      </c>
      <c r="J284" s="24">
        <v>480</v>
      </c>
      <c r="K284" s="24">
        <v>1168642056</v>
      </c>
      <c r="L284" s="28" t="s">
        <v>478</v>
      </c>
      <c r="M284" s="29" t="s">
        <v>50</v>
      </c>
      <c r="N284" s="30"/>
      <c r="O284" s="29" t="s">
        <v>50</v>
      </c>
      <c r="P284" s="24"/>
      <c r="Q284" s="24"/>
      <c r="R284" s="24"/>
      <c r="S284" s="24">
        <v>10</v>
      </c>
      <c r="T284" s="24">
        <v>15</v>
      </c>
      <c r="U284" s="24">
        <v>1</v>
      </c>
      <c r="V284" s="31">
        <f t="shared" si="19"/>
        <v>61.244415800829259</v>
      </c>
      <c r="W284" s="32">
        <f t="shared" si="5"/>
        <v>87.244415800829259</v>
      </c>
      <c r="X284" s="30"/>
      <c r="Y284" s="24"/>
      <c r="Z284" s="24"/>
    </row>
    <row r="285" spans="1:26" ht="15.75" hidden="1" customHeight="1">
      <c r="A285" s="13" t="s">
        <v>424</v>
      </c>
      <c r="B285" s="24" t="s">
        <v>472</v>
      </c>
      <c r="C285" s="24" t="s">
        <v>44</v>
      </c>
      <c r="D285" s="25">
        <v>2467622</v>
      </c>
      <c r="E285" s="26"/>
      <c r="F285" s="26"/>
      <c r="G285" s="26"/>
      <c r="H285" s="27" t="s">
        <v>479</v>
      </c>
      <c r="I285" s="24" t="s">
        <v>480</v>
      </c>
      <c r="J285" s="24">
        <v>480</v>
      </c>
      <c r="K285" s="24">
        <v>1184458560</v>
      </c>
      <c r="L285" s="28" t="s">
        <v>481</v>
      </c>
      <c r="M285" s="29" t="s">
        <v>50</v>
      </c>
      <c r="N285" s="30"/>
      <c r="O285" s="29" t="s">
        <v>50</v>
      </c>
      <c r="P285" s="24"/>
      <c r="Q285" s="24"/>
      <c r="R285" s="24"/>
      <c r="S285" s="24">
        <v>10</v>
      </c>
      <c r="T285" s="24">
        <v>15</v>
      </c>
      <c r="U285" s="24">
        <v>0</v>
      </c>
      <c r="V285" s="31">
        <f t="shared" si="19"/>
        <v>60.426596942319364</v>
      </c>
      <c r="W285" s="32">
        <f t="shared" si="5"/>
        <v>85.426596942319364</v>
      </c>
      <c r="X285" s="30"/>
      <c r="Y285" s="24"/>
      <c r="Z285" s="24"/>
    </row>
    <row r="286" spans="1:26" ht="15.75" hidden="1" customHeight="1">
      <c r="A286" s="13" t="s">
        <v>424</v>
      </c>
      <c r="B286" s="24" t="s">
        <v>472</v>
      </c>
      <c r="C286" s="24" t="s">
        <v>44</v>
      </c>
      <c r="D286" s="25">
        <v>2539495.8199999998</v>
      </c>
      <c r="E286" s="26"/>
      <c r="F286" s="26"/>
      <c r="G286" s="26"/>
      <c r="H286" s="27" t="s">
        <v>52</v>
      </c>
      <c r="I286" s="24" t="s">
        <v>482</v>
      </c>
      <c r="J286" s="24">
        <v>480</v>
      </c>
      <c r="K286" s="24">
        <v>1218957993.5999999</v>
      </c>
      <c r="L286" s="28" t="s">
        <v>483</v>
      </c>
      <c r="M286" s="29" t="s">
        <v>50</v>
      </c>
      <c r="N286" s="30"/>
      <c r="O286" s="29" t="s">
        <v>50</v>
      </c>
      <c r="P286" s="24"/>
      <c r="Q286" s="24"/>
      <c r="R286" s="24"/>
      <c r="S286" s="24">
        <v>10</v>
      </c>
      <c r="T286" s="24">
        <v>15</v>
      </c>
      <c r="U286" s="24">
        <v>2</v>
      </c>
      <c r="V286" s="31">
        <f t="shared" si="19"/>
        <v>58.716379379588822</v>
      </c>
      <c r="W286" s="32">
        <f t="shared" si="5"/>
        <v>85.71637937958883</v>
      </c>
      <c r="X286" s="30"/>
      <c r="Y286" s="24"/>
      <c r="Z286" s="24"/>
    </row>
    <row r="287" spans="1:26" ht="15.75" hidden="1" customHeight="1">
      <c r="A287" s="13" t="s">
        <v>424</v>
      </c>
      <c r="B287" s="24" t="s">
        <v>472</v>
      </c>
      <c r="C287" s="24" t="s">
        <v>44</v>
      </c>
      <c r="D287" s="25">
        <v>2571880.73</v>
      </c>
      <c r="E287" s="26"/>
      <c r="F287" s="26"/>
      <c r="G287" s="26"/>
      <c r="H287" s="27" t="s">
        <v>63</v>
      </c>
      <c r="I287" s="24" t="s">
        <v>484</v>
      </c>
      <c r="J287" s="24">
        <v>480</v>
      </c>
      <c r="K287" s="24">
        <v>1234502750.4000001</v>
      </c>
      <c r="L287" s="28" t="s">
        <v>485</v>
      </c>
      <c r="M287" s="29" t="s">
        <v>50</v>
      </c>
      <c r="N287" s="30"/>
      <c r="O287" s="29" t="s">
        <v>50</v>
      </c>
      <c r="P287" s="24"/>
      <c r="Q287" s="24"/>
      <c r="R287" s="24"/>
      <c r="S287" s="24">
        <v>10</v>
      </c>
      <c r="T287" s="24">
        <v>15</v>
      </c>
      <c r="U287" s="24">
        <v>2</v>
      </c>
      <c r="V287" s="31">
        <f t="shared" si="19"/>
        <v>57.977027573903086</v>
      </c>
      <c r="W287" s="32">
        <f t="shared" si="5"/>
        <v>84.977027573903086</v>
      </c>
      <c r="X287" s="30"/>
      <c r="Y287" s="24"/>
      <c r="Z287" s="24"/>
    </row>
    <row r="288" spans="1:26" ht="15.75" hidden="1" customHeight="1">
      <c r="A288" s="13" t="s">
        <v>424</v>
      </c>
      <c r="B288" s="24" t="s">
        <v>472</v>
      </c>
      <c r="C288" s="24" t="s">
        <v>44</v>
      </c>
      <c r="D288" s="25">
        <v>2760373.3</v>
      </c>
      <c r="E288" s="26"/>
      <c r="F288" s="26"/>
      <c r="G288" s="26"/>
      <c r="H288" s="27" t="s">
        <v>68</v>
      </c>
      <c r="I288" s="24" t="s">
        <v>484</v>
      </c>
      <c r="J288" s="24">
        <v>480</v>
      </c>
      <c r="K288" s="24">
        <v>1324979184</v>
      </c>
      <c r="L288" s="28" t="s">
        <v>486</v>
      </c>
      <c r="M288" s="29" t="s">
        <v>50</v>
      </c>
      <c r="N288" s="30"/>
      <c r="O288" s="29" t="s">
        <v>50</v>
      </c>
      <c r="P288" s="24"/>
      <c r="Q288" s="24"/>
      <c r="R288" s="24"/>
      <c r="S288" s="24">
        <v>10</v>
      </c>
      <c r="T288" s="24">
        <v>15</v>
      </c>
      <c r="U288" s="24">
        <v>0</v>
      </c>
      <c r="V288" s="31">
        <f t="shared" si="19"/>
        <v>54.018056181024505</v>
      </c>
      <c r="W288" s="32">
        <f t="shared" si="5"/>
        <v>79.018056181024505</v>
      </c>
      <c r="X288" s="30"/>
      <c r="Y288" s="24"/>
      <c r="Z288" s="24"/>
    </row>
    <row r="289" spans="1:26" ht="15.75" hidden="1" customHeight="1">
      <c r="A289" s="13" t="s">
        <v>424</v>
      </c>
      <c r="B289" s="24" t="s">
        <v>472</v>
      </c>
      <c r="C289" s="24" t="s">
        <v>44</v>
      </c>
      <c r="D289" s="25">
        <v>4594440.51</v>
      </c>
      <c r="E289" s="26"/>
      <c r="F289" s="26"/>
      <c r="G289" s="26"/>
      <c r="H289" s="27" t="s">
        <v>71</v>
      </c>
      <c r="I289" s="24" t="s">
        <v>487</v>
      </c>
      <c r="J289" s="24">
        <v>480</v>
      </c>
      <c r="K289" s="24">
        <v>2205331444.8000002</v>
      </c>
      <c r="L289" s="28" t="s">
        <v>488</v>
      </c>
      <c r="M289" s="29" t="s">
        <v>50</v>
      </c>
      <c r="N289" s="30"/>
      <c r="O289" s="29" t="s">
        <v>50</v>
      </c>
      <c r="P289" s="24"/>
      <c r="Q289" s="24"/>
      <c r="R289" s="24"/>
      <c r="S289" s="24">
        <v>10</v>
      </c>
      <c r="T289" s="24">
        <v>15</v>
      </c>
      <c r="U289" s="24">
        <v>1</v>
      </c>
      <c r="V289" s="31">
        <f t="shared" si="19"/>
        <v>32.454441335230172</v>
      </c>
      <c r="W289" s="32">
        <f t="shared" si="5"/>
        <v>58.454441335230172</v>
      </c>
      <c r="X289" s="30"/>
      <c r="Y289" s="24"/>
      <c r="Z289" s="24" t="s">
        <v>80</v>
      </c>
    </row>
    <row r="290" spans="1:26" ht="15.75" hidden="1" customHeight="1">
      <c r="A290" s="13" t="s">
        <v>424</v>
      </c>
      <c r="B290" s="24" t="s">
        <v>472</v>
      </c>
      <c r="C290" s="24" t="s">
        <v>44</v>
      </c>
      <c r="D290" s="25">
        <v>6208000</v>
      </c>
      <c r="E290" s="26"/>
      <c r="F290" s="26"/>
      <c r="G290" s="26"/>
      <c r="H290" s="27" t="s">
        <v>47</v>
      </c>
      <c r="I290" s="24" t="s">
        <v>484</v>
      </c>
      <c r="J290" s="24">
        <v>480</v>
      </c>
      <c r="K290" s="24">
        <v>2979840000</v>
      </c>
      <c r="L290" s="28" t="s">
        <v>109</v>
      </c>
      <c r="M290" s="29" t="s">
        <v>50</v>
      </c>
      <c r="N290" s="30"/>
      <c r="O290" s="29" t="s">
        <v>50</v>
      </c>
      <c r="P290" s="24"/>
      <c r="Q290" s="24"/>
      <c r="R290" s="24"/>
      <c r="S290" s="24">
        <v>10</v>
      </c>
      <c r="T290" s="24">
        <v>15</v>
      </c>
      <c r="U290" s="24">
        <v>0</v>
      </c>
      <c r="V290" s="31">
        <f t="shared" si="19"/>
        <v>24.019007731958759</v>
      </c>
      <c r="W290" s="32">
        <f t="shared" si="5"/>
        <v>49.019007731958759</v>
      </c>
      <c r="X290" s="30"/>
      <c r="Y290" s="24"/>
      <c r="Z290" s="24" t="s">
        <v>80</v>
      </c>
    </row>
    <row r="291" spans="1:26" ht="15.75" hidden="1" customHeight="1">
      <c r="A291" s="13" t="s">
        <v>424</v>
      </c>
      <c r="B291" s="24" t="s">
        <v>489</v>
      </c>
      <c r="C291" s="24" t="s">
        <v>44</v>
      </c>
      <c r="D291" s="25">
        <v>1883.33</v>
      </c>
      <c r="E291" s="26">
        <v>148849.03066666666</v>
      </c>
      <c r="F291" s="26">
        <v>4465470.92</v>
      </c>
      <c r="G291" s="38" t="s">
        <v>490</v>
      </c>
      <c r="H291" s="27" t="s">
        <v>63</v>
      </c>
      <c r="I291" s="24" t="s">
        <v>491</v>
      </c>
      <c r="J291" s="24">
        <v>5400</v>
      </c>
      <c r="K291" s="24">
        <v>10169982</v>
      </c>
      <c r="L291" s="28" t="s">
        <v>492</v>
      </c>
      <c r="M291" s="29" t="s">
        <v>50</v>
      </c>
      <c r="N291" s="30"/>
      <c r="O291" s="29" t="s">
        <v>50</v>
      </c>
      <c r="P291" s="24"/>
      <c r="Q291" s="24"/>
      <c r="R291" s="24"/>
      <c r="S291" s="24">
        <v>10</v>
      </c>
      <c r="T291" s="24">
        <v>15</v>
      </c>
      <c r="U291" s="24">
        <v>2</v>
      </c>
      <c r="V291" s="35">
        <v>65</v>
      </c>
      <c r="W291" s="24">
        <f t="shared" si="5"/>
        <v>92</v>
      </c>
      <c r="X291" s="30"/>
      <c r="Y291" s="24"/>
      <c r="Z291" s="24"/>
    </row>
    <row r="292" spans="1:26" ht="15.75" hidden="1" customHeight="1">
      <c r="A292" s="13" t="s">
        <v>424</v>
      </c>
      <c r="B292" s="24" t="s">
        <v>489</v>
      </c>
      <c r="C292" s="24" t="s">
        <v>44</v>
      </c>
      <c r="D292" s="25">
        <v>1916.4</v>
      </c>
      <c r="E292" s="26"/>
      <c r="F292" s="26"/>
      <c r="G292" s="26"/>
      <c r="H292" s="27" t="s">
        <v>196</v>
      </c>
      <c r="I292" s="24" t="s">
        <v>493</v>
      </c>
      <c r="J292" s="24">
        <v>5400</v>
      </c>
      <c r="K292" s="24">
        <v>10348560</v>
      </c>
      <c r="L292" s="28" t="s">
        <v>494</v>
      </c>
      <c r="M292" s="29" t="s">
        <v>50</v>
      </c>
      <c r="N292" s="30"/>
      <c r="O292" s="29" t="s">
        <v>50</v>
      </c>
      <c r="P292" s="24"/>
      <c r="Q292" s="24"/>
      <c r="R292" s="24"/>
      <c r="S292" s="24">
        <v>10</v>
      </c>
      <c r="T292" s="24">
        <v>15</v>
      </c>
      <c r="U292" s="24">
        <v>0</v>
      </c>
      <c r="V292" s="31">
        <f t="shared" ref="V292:V310" si="20">+V291*D291/D292</f>
        <v>63.878339595074095</v>
      </c>
      <c r="W292" s="32">
        <f t="shared" si="5"/>
        <v>88.878339595074095</v>
      </c>
      <c r="X292" s="30"/>
      <c r="Y292" s="24"/>
      <c r="Z292" s="24"/>
    </row>
    <row r="293" spans="1:26" ht="15.75" hidden="1" customHeight="1">
      <c r="A293" s="13" t="s">
        <v>424</v>
      </c>
      <c r="B293" s="24" t="s">
        <v>489</v>
      </c>
      <c r="C293" s="24" t="s">
        <v>44</v>
      </c>
      <c r="D293" s="25">
        <v>2221.5100000000002</v>
      </c>
      <c r="E293" s="26"/>
      <c r="F293" s="26"/>
      <c r="G293" s="26"/>
      <c r="H293" s="27" t="s">
        <v>95</v>
      </c>
      <c r="I293" s="24" t="s">
        <v>495</v>
      </c>
      <c r="J293" s="24">
        <v>5400</v>
      </c>
      <c r="K293" s="24">
        <v>11996154</v>
      </c>
      <c r="L293" s="28" t="s">
        <v>496</v>
      </c>
      <c r="M293" s="29" t="s">
        <v>50</v>
      </c>
      <c r="N293" s="30"/>
      <c r="O293" s="29" t="s">
        <v>50</v>
      </c>
      <c r="P293" s="24"/>
      <c r="Q293" s="24"/>
      <c r="R293" s="24"/>
      <c r="S293" s="24">
        <v>10</v>
      </c>
      <c r="T293" s="24">
        <v>15</v>
      </c>
      <c r="U293" s="24">
        <v>1</v>
      </c>
      <c r="V293" s="31">
        <f t="shared" si="20"/>
        <v>55.105063672907157</v>
      </c>
      <c r="W293" s="32">
        <f t="shared" ref="W293:W547" si="21">SUM(S293:V293)</f>
        <v>81.105063672907164</v>
      </c>
      <c r="X293" s="30"/>
      <c r="Y293" s="24"/>
      <c r="Z293" s="24"/>
    </row>
    <row r="294" spans="1:26" ht="15.75" hidden="1" customHeight="1">
      <c r="A294" s="13" t="s">
        <v>424</v>
      </c>
      <c r="B294" s="24" t="s">
        <v>489</v>
      </c>
      <c r="C294" s="24" t="s">
        <v>294</v>
      </c>
      <c r="D294" s="25">
        <v>2397.41</v>
      </c>
      <c r="E294" s="26"/>
      <c r="F294" s="26"/>
      <c r="G294" s="26"/>
      <c r="H294" s="27" t="s">
        <v>52</v>
      </c>
      <c r="I294" s="24" t="s">
        <v>497</v>
      </c>
      <c r="J294" s="24">
        <v>5400</v>
      </c>
      <c r="K294" s="24">
        <v>12946014</v>
      </c>
      <c r="L294" s="28" t="s">
        <v>498</v>
      </c>
      <c r="M294" s="29" t="s">
        <v>50</v>
      </c>
      <c r="N294" s="30"/>
      <c r="O294" s="29" t="s">
        <v>50</v>
      </c>
      <c r="P294" s="24"/>
      <c r="Q294" s="24"/>
      <c r="R294" s="24"/>
      <c r="S294" s="24">
        <v>10</v>
      </c>
      <c r="T294" s="24">
        <v>15</v>
      </c>
      <c r="U294" s="24">
        <v>2</v>
      </c>
      <c r="V294" s="31">
        <f t="shared" si="20"/>
        <v>51.061958530247225</v>
      </c>
      <c r="W294" s="32">
        <f t="shared" si="21"/>
        <v>78.061958530247225</v>
      </c>
      <c r="X294" s="30"/>
      <c r="Y294" s="24"/>
      <c r="Z294" s="24"/>
    </row>
    <row r="295" spans="1:26" ht="15.75" hidden="1" customHeight="1">
      <c r="A295" s="13" t="s">
        <v>424</v>
      </c>
      <c r="B295" s="24" t="s">
        <v>489</v>
      </c>
      <c r="C295" s="24" t="s">
        <v>44</v>
      </c>
      <c r="D295" s="25">
        <v>2595.4899999999998</v>
      </c>
      <c r="E295" s="26"/>
      <c r="F295" s="26"/>
      <c r="G295" s="26"/>
      <c r="H295" s="27" t="s">
        <v>189</v>
      </c>
      <c r="I295" s="24" t="s">
        <v>499</v>
      </c>
      <c r="J295" s="24">
        <v>5400</v>
      </c>
      <c r="K295" s="24">
        <v>14015646</v>
      </c>
      <c r="L295" s="28" t="s">
        <v>500</v>
      </c>
      <c r="M295" s="29" t="s">
        <v>50</v>
      </c>
      <c r="N295" s="30"/>
      <c r="O295" s="29" t="s">
        <v>50</v>
      </c>
      <c r="P295" s="24"/>
      <c r="Q295" s="24"/>
      <c r="R295" s="24"/>
      <c r="S295" s="24">
        <v>10</v>
      </c>
      <c r="T295" s="24">
        <v>15</v>
      </c>
      <c r="U295" s="24">
        <v>0</v>
      </c>
      <c r="V295" s="31">
        <f t="shared" si="20"/>
        <v>47.16506324431996</v>
      </c>
      <c r="W295" s="32">
        <f t="shared" si="21"/>
        <v>72.165063244319953</v>
      </c>
      <c r="X295" s="30"/>
      <c r="Y295" s="24"/>
      <c r="Z295" s="24"/>
    </row>
    <row r="296" spans="1:26" ht="15.75" hidden="1" customHeight="1">
      <c r="A296" s="13" t="s">
        <v>424</v>
      </c>
      <c r="B296" s="24" t="s">
        <v>489</v>
      </c>
      <c r="C296" s="24" t="s">
        <v>51</v>
      </c>
      <c r="D296" s="25">
        <v>2997.95</v>
      </c>
      <c r="E296" s="26"/>
      <c r="F296" s="26"/>
      <c r="G296" s="26"/>
      <c r="H296" s="27" t="s">
        <v>95</v>
      </c>
      <c r="I296" s="24" t="s">
        <v>501</v>
      </c>
      <c r="J296" s="24">
        <v>5400</v>
      </c>
      <c r="K296" s="24">
        <v>16188930</v>
      </c>
      <c r="L296" s="28" t="s">
        <v>502</v>
      </c>
      <c r="M296" s="29" t="s">
        <v>50</v>
      </c>
      <c r="N296" s="30"/>
      <c r="O296" s="29" t="s">
        <v>50</v>
      </c>
      <c r="P296" s="24"/>
      <c r="Q296" s="24"/>
      <c r="R296" s="24"/>
      <c r="S296" s="24">
        <v>10</v>
      </c>
      <c r="T296" s="24">
        <v>15</v>
      </c>
      <c r="U296" s="24">
        <v>1</v>
      </c>
      <c r="V296" s="31">
        <f t="shared" si="20"/>
        <v>40.833386147200592</v>
      </c>
      <c r="W296" s="32">
        <f t="shared" si="21"/>
        <v>66.833386147200599</v>
      </c>
      <c r="X296" s="30"/>
      <c r="Y296" s="24"/>
      <c r="Z296" s="24"/>
    </row>
    <row r="297" spans="1:26" ht="15.75" hidden="1" customHeight="1">
      <c r="A297" s="13" t="s">
        <v>424</v>
      </c>
      <c r="B297" s="24" t="s">
        <v>489</v>
      </c>
      <c r="C297" s="24" t="s">
        <v>51</v>
      </c>
      <c r="D297" s="25">
        <v>3057.2</v>
      </c>
      <c r="E297" s="26"/>
      <c r="F297" s="26"/>
      <c r="G297" s="26"/>
      <c r="H297" s="27" t="s">
        <v>196</v>
      </c>
      <c r="I297" s="24" t="s">
        <v>503</v>
      </c>
      <c r="J297" s="24">
        <v>5400</v>
      </c>
      <c r="K297" s="24">
        <v>16508880</v>
      </c>
      <c r="L297" s="28" t="s">
        <v>504</v>
      </c>
      <c r="M297" s="29" t="s">
        <v>50</v>
      </c>
      <c r="N297" s="30"/>
      <c r="O297" s="29" t="s">
        <v>50</v>
      </c>
      <c r="P297" s="24"/>
      <c r="Q297" s="24"/>
      <c r="R297" s="24"/>
      <c r="S297" s="24">
        <v>10</v>
      </c>
      <c r="T297" s="24">
        <v>15</v>
      </c>
      <c r="U297" s="24">
        <v>0</v>
      </c>
      <c r="V297" s="31">
        <f t="shared" si="20"/>
        <v>40.042015569802437</v>
      </c>
      <c r="W297" s="32">
        <f t="shared" si="21"/>
        <v>65.04201556980243</v>
      </c>
      <c r="X297" s="30"/>
      <c r="Y297" s="24"/>
      <c r="Z297" s="24"/>
    </row>
    <row r="298" spans="1:26" ht="15.75" hidden="1" customHeight="1">
      <c r="A298" s="13" t="s">
        <v>424</v>
      </c>
      <c r="B298" s="24" t="s">
        <v>489</v>
      </c>
      <c r="C298" s="24" t="s">
        <v>51</v>
      </c>
      <c r="D298" s="25">
        <v>3091.1</v>
      </c>
      <c r="E298" s="26"/>
      <c r="F298" s="26"/>
      <c r="G298" s="26"/>
      <c r="H298" s="27" t="s">
        <v>63</v>
      </c>
      <c r="I298" s="24" t="s">
        <v>505</v>
      </c>
      <c r="J298" s="24">
        <v>5400</v>
      </c>
      <c r="K298" s="24">
        <v>16691940</v>
      </c>
      <c r="L298" s="28" t="s">
        <v>506</v>
      </c>
      <c r="M298" s="29" t="s">
        <v>50</v>
      </c>
      <c r="N298" s="30"/>
      <c r="O298" s="29" t="s">
        <v>50</v>
      </c>
      <c r="P298" s="24"/>
      <c r="Q298" s="24"/>
      <c r="R298" s="24"/>
      <c r="S298" s="24">
        <v>10</v>
      </c>
      <c r="T298" s="24">
        <v>15</v>
      </c>
      <c r="U298" s="24">
        <v>2</v>
      </c>
      <c r="V298" s="31">
        <f t="shared" si="20"/>
        <v>39.602875998835366</v>
      </c>
      <c r="W298" s="32">
        <f t="shared" si="21"/>
        <v>66.602875998835373</v>
      </c>
      <c r="X298" s="30"/>
      <c r="Y298" s="24"/>
      <c r="Z298" s="24" t="s">
        <v>80</v>
      </c>
    </row>
    <row r="299" spans="1:26" ht="15.75" hidden="1" customHeight="1">
      <c r="A299" s="13" t="s">
        <v>424</v>
      </c>
      <c r="B299" s="24" t="s">
        <v>489</v>
      </c>
      <c r="C299" s="24" t="s">
        <v>44</v>
      </c>
      <c r="D299" s="25">
        <v>3178</v>
      </c>
      <c r="E299" s="26"/>
      <c r="F299" s="26"/>
      <c r="G299" s="26"/>
      <c r="H299" s="27" t="s">
        <v>77</v>
      </c>
      <c r="I299" s="24" t="s">
        <v>507</v>
      </c>
      <c r="J299" s="24">
        <v>5400</v>
      </c>
      <c r="K299" s="24">
        <v>17161200</v>
      </c>
      <c r="L299" s="28" t="s">
        <v>508</v>
      </c>
      <c r="M299" s="29" t="s">
        <v>50</v>
      </c>
      <c r="N299" s="30"/>
      <c r="O299" s="29" t="s">
        <v>50</v>
      </c>
      <c r="P299" s="24"/>
      <c r="Q299" s="24"/>
      <c r="R299" s="24"/>
      <c r="S299" s="24">
        <v>10</v>
      </c>
      <c r="T299" s="24">
        <v>15</v>
      </c>
      <c r="U299" s="24">
        <v>0</v>
      </c>
      <c r="V299" s="31">
        <f t="shared" si="20"/>
        <v>38.519965387035867</v>
      </c>
      <c r="W299" s="32">
        <f t="shared" si="21"/>
        <v>63.519965387035867</v>
      </c>
      <c r="X299" s="30"/>
      <c r="Y299" s="24"/>
      <c r="Z299" s="24" t="s">
        <v>80</v>
      </c>
    </row>
    <row r="300" spans="1:26" ht="15.75" hidden="1" customHeight="1">
      <c r="A300" s="13" t="s">
        <v>424</v>
      </c>
      <c r="B300" s="24" t="s">
        <v>489</v>
      </c>
      <c r="C300" s="24" t="s">
        <v>75</v>
      </c>
      <c r="D300" s="25">
        <v>3261.24</v>
      </c>
      <c r="E300" s="26"/>
      <c r="F300" s="26"/>
      <c r="G300" s="26"/>
      <c r="H300" s="27" t="s">
        <v>52</v>
      </c>
      <c r="I300" s="24" t="s">
        <v>509</v>
      </c>
      <c r="J300" s="24">
        <v>5400</v>
      </c>
      <c r="K300" s="24">
        <v>17610696</v>
      </c>
      <c r="L300" s="28" t="s">
        <v>510</v>
      </c>
      <c r="M300" s="29" t="s">
        <v>50</v>
      </c>
      <c r="N300" s="30"/>
      <c r="O300" s="29" t="s">
        <v>50</v>
      </c>
      <c r="P300" s="24"/>
      <c r="Q300" s="24"/>
      <c r="R300" s="24"/>
      <c r="S300" s="24">
        <v>10</v>
      </c>
      <c r="T300" s="24">
        <v>15</v>
      </c>
      <c r="U300" s="24">
        <v>2</v>
      </c>
      <c r="V300" s="31">
        <f t="shared" si="20"/>
        <v>37.536780488403181</v>
      </c>
      <c r="W300" s="32">
        <f t="shared" si="21"/>
        <v>64.536780488403181</v>
      </c>
      <c r="X300" s="30"/>
      <c r="Y300" s="24"/>
      <c r="Z300" s="24" t="s">
        <v>80</v>
      </c>
    </row>
    <row r="301" spans="1:26" ht="15.75" hidden="1" customHeight="1">
      <c r="A301" s="13" t="s">
        <v>424</v>
      </c>
      <c r="B301" s="24" t="s">
        <v>489</v>
      </c>
      <c r="C301" s="24" t="s">
        <v>294</v>
      </c>
      <c r="D301" s="25">
        <v>3575.15</v>
      </c>
      <c r="E301" s="26"/>
      <c r="F301" s="26"/>
      <c r="G301" s="26"/>
      <c r="H301" s="27" t="s">
        <v>95</v>
      </c>
      <c r="I301" s="24" t="s">
        <v>511</v>
      </c>
      <c r="J301" s="24">
        <v>5400</v>
      </c>
      <c r="K301" s="24">
        <v>19305810</v>
      </c>
      <c r="L301" s="28" t="s">
        <v>512</v>
      </c>
      <c r="M301" s="29" t="s">
        <v>50</v>
      </c>
      <c r="N301" s="30"/>
      <c r="O301" s="29" t="s">
        <v>50</v>
      </c>
      <c r="P301" s="24"/>
      <c r="Q301" s="24"/>
      <c r="R301" s="24"/>
      <c r="S301" s="24">
        <v>10</v>
      </c>
      <c r="T301" s="24">
        <v>15</v>
      </c>
      <c r="U301" s="24">
        <v>1</v>
      </c>
      <c r="V301" s="31">
        <f t="shared" si="20"/>
        <v>34.24092695411381</v>
      </c>
      <c r="W301" s="32">
        <f t="shared" si="21"/>
        <v>60.24092695411381</v>
      </c>
      <c r="X301" s="30"/>
      <c r="Y301" s="24"/>
      <c r="Z301" s="24" t="s">
        <v>80</v>
      </c>
    </row>
    <row r="302" spans="1:26" ht="15.75" hidden="1" customHeight="1">
      <c r="A302" s="13" t="s">
        <v>424</v>
      </c>
      <c r="B302" s="24" t="s">
        <v>489</v>
      </c>
      <c r="C302" s="24" t="s">
        <v>75</v>
      </c>
      <c r="D302" s="25">
        <v>3608.93</v>
      </c>
      <c r="E302" s="26"/>
      <c r="F302" s="26"/>
      <c r="G302" s="26"/>
      <c r="H302" s="27" t="s">
        <v>63</v>
      </c>
      <c r="I302" s="24" t="s">
        <v>513</v>
      </c>
      <c r="J302" s="24">
        <v>5400</v>
      </c>
      <c r="K302" s="24">
        <v>19488222</v>
      </c>
      <c r="L302" s="28" t="s">
        <v>514</v>
      </c>
      <c r="M302" s="29" t="s">
        <v>50</v>
      </c>
      <c r="N302" s="30"/>
      <c r="O302" s="29" t="s">
        <v>50</v>
      </c>
      <c r="P302" s="24"/>
      <c r="Q302" s="24"/>
      <c r="R302" s="24"/>
      <c r="S302" s="24">
        <v>10</v>
      </c>
      <c r="T302" s="24">
        <v>15</v>
      </c>
      <c r="U302" s="24">
        <v>2</v>
      </c>
      <c r="V302" s="31">
        <f t="shared" si="20"/>
        <v>33.920427938474838</v>
      </c>
      <c r="W302" s="32">
        <f t="shared" si="21"/>
        <v>60.920427938474838</v>
      </c>
      <c r="X302" s="30"/>
      <c r="Y302" s="24"/>
      <c r="Z302" s="24" t="s">
        <v>80</v>
      </c>
    </row>
    <row r="303" spans="1:26" ht="15.75" hidden="1" customHeight="1">
      <c r="A303" s="13" t="s">
        <v>424</v>
      </c>
      <c r="B303" s="24" t="s">
        <v>489</v>
      </c>
      <c r="C303" s="24" t="s">
        <v>75</v>
      </c>
      <c r="D303" s="25">
        <v>3673.56</v>
      </c>
      <c r="E303" s="26"/>
      <c r="F303" s="26"/>
      <c r="G303" s="26"/>
      <c r="H303" s="27" t="s">
        <v>196</v>
      </c>
      <c r="I303" s="24" t="s">
        <v>515</v>
      </c>
      <c r="J303" s="24">
        <v>5400</v>
      </c>
      <c r="K303" s="24">
        <v>19837224</v>
      </c>
      <c r="L303" s="28" t="s">
        <v>516</v>
      </c>
      <c r="M303" s="29" t="s">
        <v>50</v>
      </c>
      <c r="N303" s="30"/>
      <c r="O303" s="29" t="s">
        <v>50</v>
      </c>
      <c r="P303" s="24"/>
      <c r="Q303" s="24"/>
      <c r="R303" s="24"/>
      <c r="S303" s="24">
        <v>10</v>
      </c>
      <c r="T303" s="24">
        <v>15</v>
      </c>
      <c r="U303" s="24">
        <v>0</v>
      </c>
      <c r="V303" s="31">
        <f t="shared" si="20"/>
        <v>33.323656072039107</v>
      </c>
      <c r="W303" s="32">
        <f t="shared" si="21"/>
        <v>58.323656072039107</v>
      </c>
      <c r="X303" s="30"/>
      <c r="Y303" s="24"/>
      <c r="Z303" s="24" t="s">
        <v>80</v>
      </c>
    </row>
    <row r="304" spans="1:26" ht="15.75" hidden="1" customHeight="1">
      <c r="A304" s="13" t="s">
        <v>424</v>
      </c>
      <c r="B304" s="24" t="s">
        <v>489</v>
      </c>
      <c r="C304" s="24" t="s">
        <v>44</v>
      </c>
      <c r="D304" s="25">
        <v>3678</v>
      </c>
      <c r="E304" s="26"/>
      <c r="F304" s="26"/>
      <c r="G304" s="26"/>
      <c r="H304" s="27" t="s">
        <v>47</v>
      </c>
      <c r="I304" s="24" t="s">
        <v>517</v>
      </c>
      <c r="J304" s="24">
        <v>5400</v>
      </c>
      <c r="K304" s="24">
        <v>19861200</v>
      </c>
      <c r="L304" s="28" t="s">
        <v>518</v>
      </c>
      <c r="M304" s="29" t="s">
        <v>50</v>
      </c>
      <c r="N304" s="30"/>
      <c r="O304" s="29" t="s">
        <v>50</v>
      </c>
      <c r="P304" s="24"/>
      <c r="Q304" s="24"/>
      <c r="R304" s="24"/>
      <c r="S304" s="24">
        <v>10</v>
      </c>
      <c r="T304" s="24">
        <v>15</v>
      </c>
      <c r="U304" s="24">
        <v>0</v>
      </c>
      <c r="V304" s="31">
        <f t="shared" si="20"/>
        <v>33.283428493746598</v>
      </c>
      <c r="W304" s="32">
        <f t="shared" si="21"/>
        <v>58.283428493746598</v>
      </c>
      <c r="X304" s="30"/>
      <c r="Y304" s="24"/>
      <c r="Z304" s="24" t="s">
        <v>80</v>
      </c>
    </row>
    <row r="305" spans="1:32" ht="15.75" hidden="1" customHeight="1">
      <c r="A305" s="13" t="s">
        <v>424</v>
      </c>
      <c r="B305" s="24" t="s">
        <v>489</v>
      </c>
      <c r="C305" s="24" t="s">
        <v>44</v>
      </c>
      <c r="D305" s="25">
        <v>3775.2</v>
      </c>
      <c r="E305" s="26"/>
      <c r="F305" s="26"/>
      <c r="G305" s="26"/>
      <c r="H305" s="27" t="s">
        <v>71</v>
      </c>
      <c r="I305" s="24" t="s">
        <v>519</v>
      </c>
      <c r="J305" s="24">
        <v>5400</v>
      </c>
      <c r="K305" s="24">
        <v>20386080</v>
      </c>
      <c r="L305" s="28" t="s">
        <v>520</v>
      </c>
      <c r="M305" s="29" t="s">
        <v>50</v>
      </c>
      <c r="N305" s="30"/>
      <c r="O305" s="29" t="s">
        <v>50</v>
      </c>
      <c r="P305" s="24"/>
      <c r="Q305" s="24"/>
      <c r="R305" s="24"/>
      <c r="S305" s="24">
        <v>10</v>
      </c>
      <c r="T305" s="24">
        <v>15</v>
      </c>
      <c r="U305" s="24">
        <v>1</v>
      </c>
      <c r="V305" s="31">
        <f t="shared" si="20"/>
        <v>32.426480716253444</v>
      </c>
      <c r="W305" s="32">
        <f t="shared" si="21"/>
        <v>58.426480716253444</v>
      </c>
      <c r="X305" s="30"/>
      <c r="Y305" s="24"/>
      <c r="Z305" s="24" t="s">
        <v>80</v>
      </c>
    </row>
    <row r="306" spans="1:32" ht="15.75" hidden="1" customHeight="1">
      <c r="A306" s="13" t="s">
        <v>424</v>
      </c>
      <c r="B306" s="24" t="s">
        <v>489</v>
      </c>
      <c r="C306" s="24" t="s">
        <v>51</v>
      </c>
      <c r="D306" s="25">
        <v>3812.56</v>
      </c>
      <c r="E306" s="26"/>
      <c r="F306" s="26"/>
      <c r="G306" s="26"/>
      <c r="H306" s="27" t="s">
        <v>52</v>
      </c>
      <c r="I306" s="24" t="s">
        <v>521</v>
      </c>
      <c r="J306" s="24">
        <v>5400</v>
      </c>
      <c r="K306" s="24">
        <v>20587824</v>
      </c>
      <c r="L306" s="28" t="s">
        <v>522</v>
      </c>
      <c r="M306" s="29" t="s">
        <v>50</v>
      </c>
      <c r="N306" s="30"/>
      <c r="O306" s="29" t="s">
        <v>50</v>
      </c>
      <c r="P306" s="24"/>
      <c r="Q306" s="24"/>
      <c r="R306" s="24"/>
      <c r="S306" s="24">
        <v>10</v>
      </c>
      <c r="T306" s="24">
        <v>15</v>
      </c>
      <c r="U306" s="24">
        <v>2</v>
      </c>
      <c r="V306" s="31">
        <f t="shared" si="20"/>
        <v>32.108727469207039</v>
      </c>
      <c r="W306" s="32">
        <f t="shared" si="21"/>
        <v>59.108727469207039</v>
      </c>
      <c r="X306" s="30"/>
      <c r="Y306" s="24"/>
      <c r="Z306" s="24" t="s">
        <v>80</v>
      </c>
    </row>
    <row r="307" spans="1:32" ht="15.75" hidden="1" customHeight="1">
      <c r="A307" s="13" t="s">
        <v>424</v>
      </c>
      <c r="B307" s="24" t="s">
        <v>489</v>
      </c>
      <c r="C307" s="24" t="s">
        <v>44</v>
      </c>
      <c r="D307" s="25">
        <v>4302.22</v>
      </c>
      <c r="E307" s="26"/>
      <c r="F307" s="26"/>
      <c r="G307" s="26"/>
      <c r="H307" s="27" t="s">
        <v>68</v>
      </c>
      <c r="I307" s="24" t="s">
        <v>513</v>
      </c>
      <c r="J307" s="24">
        <v>5400</v>
      </c>
      <c r="K307" s="24">
        <v>23231988</v>
      </c>
      <c r="L307" s="28" t="s">
        <v>523</v>
      </c>
      <c r="M307" s="29" t="s">
        <v>50</v>
      </c>
      <c r="N307" s="30"/>
      <c r="O307" s="29" t="s">
        <v>50</v>
      </c>
      <c r="P307" s="24"/>
      <c r="Q307" s="24"/>
      <c r="R307" s="24"/>
      <c r="S307" s="24">
        <v>10</v>
      </c>
      <c r="T307" s="24">
        <v>15</v>
      </c>
      <c r="U307" s="24">
        <v>0</v>
      </c>
      <c r="V307" s="31">
        <f t="shared" si="20"/>
        <v>28.454251525956362</v>
      </c>
      <c r="W307" s="32">
        <f t="shared" si="21"/>
        <v>53.454251525956366</v>
      </c>
      <c r="X307" s="30"/>
      <c r="Y307" s="24"/>
      <c r="Z307" s="24" t="s">
        <v>80</v>
      </c>
    </row>
    <row r="308" spans="1:32" ht="15.75" hidden="1" customHeight="1">
      <c r="A308" s="39" t="s">
        <v>424</v>
      </c>
      <c r="B308" s="36" t="s">
        <v>489</v>
      </c>
      <c r="C308" s="36" t="s">
        <v>75</v>
      </c>
      <c r="D308" s="40">
        <v>92874.64</v>
      </c>
      <c r="E308" s="41"/>
      <c r="F308" s="26"/>
      <c r="G308" s="41"/>
      <c r="H308" s="42" t="s">
        <v>95</v>
      </c>
      <c r="I308" s="36" t="s">
        <v>524</v>
      </c>
      <c r="J308" s="24">
        <v>5400</v>
      </c>
      <c r="K308" s="24">
        <v>501523056</v>
      </c>
      <c r="L308" s="43" t="s">
        <v>525</v>
      </c>
      <c r="M308" s="44" t="s">
        <v>50</v>
      </c>
      <c r="N308" s="45"/>
      <c r="O308" s="44" t="s">
        <v>50</v>
      </c>
      <c r="P308" s="36"/>
      <c r="Q308" s="36"/>
      <c r="R308" s="36"/>
      <c r="S308" s="36">
        <v>10</v>
      </c>
      <c r="T308" s="36">
        <v>15</v>
      </c>
      <c r="U308" s="36">
        <v>1</v>
      </c>
      <c r="V308" s="48">
        <f t="shared" si="20"/>
        <v>1.318082632675615</v>
      </c>
      <c r="W308" s="49">
        <f t="shared" si="21"/>
        <v>27.318082632675615</v>
      </c>
      <c r="X308" s="45"/>
      <c r="Y308" s="36"/>
      <c r="Z308" s="36" t="s">
        <v>80</v>
      </c>
      <c r="AA308" s="47"/>
      <c r="AB308" s="47"/>
      <c r="AC308" s="47"/>
      <c r="AD308" s="47"/>
      <c r="AE308" s="47"/>
      <c r="AF308" s="47"/>
    </row>
    <row r="309" spans="1:32" ht="15.75" hidden="1" customHeight="1">
      <c r="A309" s="39" t="s">
        <v>424</v>
      </c>
      <c r="B309" s="36" t="s">
        <v>489</v>
      </c>
      <c r="C309" s="36" t="s">
        <v>44</v>
      </c>
      <c r="D309" s="40">
        <v>98613.97</v>
      </c>
      <c r="E309" s="41"/>
      <c r="F309" s="26"/>
      <c r="G309" s="41"/>
      <c r="H309" s="42" t="s">
        <v>92</v>
      </c>
      <c r="I309" s="36" t="s">
        <v>526</v>
      </c>
      <c r="J309" s="24">
        <v>5400</v>
      </c>
      <c r="K309" s="24">
        <v>532515438</v>
      </c>
      <c r="L309" s="43" t="s">
        <v>527</v>
      </c>
      <c r="M309" s="44" t="s">
        <v>50</v>
      </c>
      <c r="N309" s="45"/>
      <c r="O309" s="44" t="s">
        <v>50</v>
      </c>
      <c r="P309" s="36"/>
      <c r="Q309" s="36"/>
      <c r="R309" s="36"/>
      <c r="S309" s="36">
        <v>10</v>
      </c>
      <c r="T309" s="36">
        <v>15</v>
      </c>
      <c r="U309" s="36">
        <v>0</v>
      </c>
      <c r="V309" s="48">
        <f t="shared" si="20"/>
        <v>1.2413702642739155</v>
      </c>
      <c r="W309" s="49">
        <f t="shared" si="21"/>
        <v>26.241370264273915</v>
      </c>
      <c r="X309" s="45"/>
      <c r="Y309" s="36"/>
      <c r="Z309" s="36" t="s">
        <v>80</v>
      </c>
      <c r="AA309" s="47"/>
      <c r="AB309" s="47"/>
      <c r="AC309" s="47"/>
      <c r="AD309" s="47"/>
      <c r="AE309" s="47"/>
      <c r="AF309" s="47"/>
    </row>
    <row r="310" spans="1:32" ht="15.75" hidden="1" customHeight="1">
      <c r="A310" s="39" t="s">
        <v>424</v>
      </c>
      <c r="B310" s="36" t="s">
        <v>489</v>
      </c>
      <c r="C310" s="36" t="s">
        <v>44</v>
      </c>
      <c r="D310" s="40">
        <v>98652.37</v>
      </c>
      <c r="E310" s="41"/>
      <c r="F310" s="26"/>
      <c r="G310" s="41"/>
      <c r="H310" s="42" t="s">
        <v>52</v>
      </c>
      <c r="I310" s="36" t="s">
        <v>528</v>
      </c>
      <c r="J310" s="24">
        <v>5400</v>
      </c>
      <c r="K310" s="24">
        <v>532722798</v>
      </c>
      <c r="L310" s="43" t="s">
        <v>529</v>
      </c>
      <c r="M310" s="44" t="s">
        <v>50</v>
      </c>
      <c r="N310" s="45"/>
      <c r="O310" s="44" t="s">
        <v>50</v>
      </c>
      <c r="P310" s="36"/>
      <c r="Q310" s="36"/>
      <c r="R310" s="36"/>
      <c r="S310" s="36">
        <v>10</v>
      </c>
      <c r="T310" s="36">
        <v>15</v>
      </c>
      <c r="U310" s="36">
        <v>2</v>
      </c>
      <c r="V310" s="48">
        <f t="shared" si="20"/>
        <v>1.2408870663725564</v>
      </c>
      <c r="W310" s="49">
        <f t="shared" si="21"/>
        <v>28.240887066372558</v>
      </c>
      <c r="X310" s="45"/>
      <c r="Y310" s="36"/>
      <c r="Z310" s="36" t="s">
        <v>80</v>
      </c>
      <c r="AA310" s="47"/>
      <c r="AB310" s="47"/>
      <c r="AC310" s="47"/>
      <c r="AD310" s="47"/>
      <c r="AE310" s="47"/>
      <c r="AF310" s="47"/>
    </row>
    <row r="311" spans="1:32" ht="15.75" hidden="1" customHeight="1">
      <c r="A311" s="13" t="s">
        <v>424</v>
      </c>
      <c r="B311" s="24" t="s">
        <v>530</v>
      </c>
      <c r="C311" s="24" t="s">
        <v>44</v>
      </c>
      <c r="D311" s="25">
        <v>161477.26999999999</v>
      </c>
      <c r="E311" s="26">
        <f>+F311</f>
        <v>342114.63</v>
      </c>
      <c r="F311" s="26">
        <v>342114.63</v>
      </c>
      <c r="G311" s="38" t="s">
        <v>531</v>
      </c>
      <c r="H311" s="27" t="s">
        <v>92</v>
      </c>
      <c r="I311" s="24" t="s">
        <v>532</v>
      </c>
      <c r="J311" s="24">
        <v>3600</v>
      </c>
      <c r="K311" s="24">
        <v>581318172</v>
      </c>
      <c r="L311" s="28" t="s">
        <v>533</v>
      </c>
      <c r="M311" s="29" t="s">
        <v>50</v>
      </c>
      <c r="N311" s="30"/>
      <c r="O311" s="29" t="s">
        <v>50</v>
      </c>
      <c r="P311" s="24"/>
      <c r="Q311" s="24"/>
      <c r="R311" s="24"/>
      <c r="S311" s="24">
        <v>10</v>
      </c>
      <c r="T311" s="24">
        <v>15</v>
      </c>
      <c r="U311" s="24">
        <v>0</v>
      </c>
      <c r="V311" s="35">
        <v>65</v>
      </c>
      <c r="W311" s="24">
        <f t="shared" si="21"/>
        <v>90</v>
      </c>
      <c r="X311" s="30"/>
      <c r="Y311" s="24"/>
      <c r="Z311" s="24"/>
    </row>
    <row r="312" spans="1:32" ht="15.75" hidden="1" customHeight="1">
      <c r="A312" s="13" t="s">
        <v>424</v>
      </c>
      <c r="B312" s="24" t="s">
        <v>530</v>
      </c>
      <c r="C312" s="24" t="s">
        <v>44</v>
      </c>
      <c r="D312" s="25">
        <v>187731</v>
      </c>
      <c r="E312" s="26"/>
      <c r="F312" s="26"/>
      <c r="G312" s="26"/>
      <c r="H312" s="27" t="s">
        <v>77</v>
      </c>
      <c r="I312" s="24" t="s">
        <v>534</v>
      </c>
      <c r="J312" s="24">
        <v>3600</v>
      </c>
      <c r="K312" s="24">
        <v>675831600</v>
      </c>
      <c r="L312" s="28" t="s">
        <v>535</v>
      </c>
      <c r="M312" s="29" t="s">
        <v>50</v>
      </c>
      <c r="N312" s="30"/>
      <c r="O312" s="29" t="s">
        <v>50</v>
      </c>
      <c r="P312" s="24"/>
      <c r="Q312" s="24"/>
      <c r="R312" s="24"/>
      <c r="S312" s="24">
        <v>10</v>
      </c>
      <c r="T312" s="24">
        <v>15</v>
      </c>
      <c r="U312" s="24">
        <v>0</v>
      </c>
      <c r="V312" s="31">
        <f t="shared" ref="V312:V320" si="22">+V311*D311/D312</f>
        <v>55.909905929228515</v>
      </c>
      <c r="W312" s="32">
        <f t="shared" si="21"/>
        <v>80.909905929228515</v>
      </c>
      <c r="X312" s="30"/>
      <c r="Y312" s="24"/>
      <c r="Z312" s="24"/>
    </row>
    <row r="313" spans="1:32" ht="15.75" hidden="1" customHeight="1">
      <c r="A313" s="13" t="s">
        <v>424</v>
      </c>
      <c r="B313" s="24" t="s">
        <v>530</v>
      </c>
      <c r="C313" s="24" t="s">
        <v>44</v>
      </c>
      <c r="D313" s="25">
        <v>219736.85</v>
      </c>
      <c r="E313" s="26"/>
      <c r="F313" s="26"/>
      <c r="G313" s="26"/>
      <c r="H313" s="27" t="s">
        <v>68</v>
      </c>
      <c r="I313" s="24" t="s">
        <v>536</v>
      </c>
      <c r="J313" s="24">
        <v>3600</v>
      </c>
      <c r="K313" s="24">
        <v>791052660</v>
      </c>
      <c r="L313" s="28" t="s">
        <v>537</v>
      </c>
      <c r="M313" s="29" t="s">
        <v>50</v>
      </c>
      <c r="N313" s="30"/>
      <c r="O313" s="29" t="s">
        <v>50</v>
      </c>
      <c r="P313" s="24"/>
      <c r="Q313" s="24"/>
      <c r="R313" s="24"/>
      <c r="S313" s="24">
        <v>10</v>
      </c>
      <c r="T313" s="24">
        <v>15</v>
      </c>
      <c r="U313" s="24">
        <v>0</v>
      </c>
      <c r="V313" s="31">
        <f t="shared" si="22"/>
        <v>47.766328451509153</v>
      </c>
      <c r="W313" s="32">
        <f t="shared" si="21"/>
        <v>72.766328451509153</v>
      </c>
      <c r="X313" s="30"/>
      <c r="Y313" s="24"/>
      <c r="Z313" s="24"/>
    </row>
    <row r="314" spans="1:32" ht="15.75" hidden="1" customHeight="1">
      <c r="A314" s="13" t="s">
        <v>424</v>
      </c>
      <c r="B314" s="24" t="s">
        <v>530</v>
      </c>
      <c r="C314" s="24" t="s">
        <v>44</v>
      </c>
      <c r="D314" s="25">
        <v>224931</v>
      </c>
      <c r="E314" s="26"/>
      <c r="F314" s="26"/>
      <c r="G314" s="26"/>
      <c r="H314" s="27" t="s">
        <v>479</v>
      </c>
      <c r="I314" s="24" t="s">
        <v>538</v>
      </c>
      <c r="J314" s="24">
        <v>3600</v>
      </c>
      <c r="K314" s="24">
        <v>809751600</v>
      </c>
      <c r="L314" s="28" t="s">
        <v>539</v>
      </c>
      <c r="M314" s="29" t="s">
        <v>50</v>
      </c>
      <c r="N314" s="30"/>
      <c r="O314" s="29" t="s">
        <v>50</v>
      </c>
      <c r="P314" s="24"/>
      <c r="Q314" s="24"/>
      <c r="R314" s="24"/>
      <c r="S314" s="24">
        <v>10</v>
      </c>
      <c r="T314" s="24">
        <v>15</v>
      </c>
      <c r="U314" s="24">
        <v>0</v>
      </c>
      <c r="V314" s="31">
        <f t="shared" si="22"/>
        <v>46.663299189529226</v>
      </c>
      <c r="W314" s="32">
        <f t="shared" si="21"/>
        <v>71.663299189529226</v>
      </c>
      <c r="X314" s="30"/>
      <c r="Y314" s="24"/>
      <c r="Z314" s="24"/>
    </row>
    <row r="315" spans="1:32" ht="15.75" hidden="1" customHeight="1">
      <c r="A315" s="13" t="s">
        <v>424</v>
      </c>
      <c r="B315" s="24" t="s">
        <v>530</v>
      </c>
      <c r="C315" s="24" t="s">
        <v>44</v>
      </c>
      <c r="D315" s="25">
        <v>243748.86</v>
      </c>
      <c r="E315" s="26"/>
      <c r="F315" s="26"/>
      <c r="G315" s="26"/>
      <c r="H315" s="27" t="s">
        <v>95</v>
      </c>
      <c r="I315" s="24" t="s">
        <v>540</v>
      </c>
      <c r="J315" s="24">
        <v>3600</v>
      </c>
      <c r="K315" s="24">
        <v>877495896</v>
      </c>
      <c r="L315" s="28" t="s">
        <v>541</v>
      </c>
      <c r="M315" s="29" t="s">
        <v>50</v>
      </c>
      <c r="N315" s="30"/>
      <c r="O315" s="29" t="s">
        <v>50</v>
      </c>
      <c r="P315" s="24"/>
      <c r="Q315" s="24"/>
      <c r="R315" s="24"/>
      <c r="S315" s="24">
        <v>10</v>
      </c>
      <c r="T315" s="24">
        <v>15</v>
      </c>
      <c r="U315" s="24">
        <v>1</v>
      </c>
      <c r="V315" s="31">
        <f t="shared" si="22"/>
        <v>43.060806725414018</v>
      </c>
      <c r="W315" s="32">
        <f t="shared" si="21"/>
        <v>69.060806725414011</v>
      </c>
      <c r="X315" s="30"/>
      <c r="Y315" s="24"/>
      <c r="Z315" s="24"/>
    </row>
    <row r="316" spans="1:32" ht="15.75" hidden="1" customHeight="1">
      <c r="A316" s="13" t="s">
        <v>424</v>
      </c>
      <c r="B316" s="24" t="s">
        <v>530</v>
      </c>
      <c r="C316" s="24" t="s">
        <v>44</v>
      </c>
      <c r="D316" s="25">
        <v>248231.15</v>
      </c>
      <c r="E316" s="26"/>
      <c r="F316" s="26"/>
      <c r="G316" s="26"/>
      <c r="H316" s="27" t="s">
        <v>63</v>
      </c>
      <c r="I316" s="24" t="s">
        <v>542</v>
      </c>
      <c r="J316" s="24">
        <v>3600</v>
      </c>
      <c r="K316" s="24">
        <v>893632140</v>
      </c>
      <c r="L316" s="28" t="s">
        <v>543</v>
      </c>
      <c r="M316" s="29" t="s">
        <v>50</v>
      </c>
      <c r="N316" s="30"/>
      <c r="O316" s="29" t="s">
        <v>50</v>
      </c>
      <c r="P316" s="24"/>
      <c r="Q316" s="24"/>
      <c r="R316" s="24"/>
      <c r="S316" s="24">
        <v>10</v>
      </c>
      <c r="T316" s="24">
        <v>15</v>
      </c>
      <c r="U316" s="24">
        <v>2</v>
      </c>
      <c r="V316" s="31">
        <f t="shared" si="22"/>
        <v>42.28326118619681</v>
      </c>
      <c r="W316" s="32">
        <f t="shared" si="21"/>
        <v>69.28326118619681</v>
      </c>
      <c r="X316" s="30"/>
      <c r="Y316" s="24"/>
      <c r="Z316" s="24"/>
    </row>
    <row r="317" spans="1:32" ht="15.75" hidden="1" customHeight="1">
      <c r="A317" s="13" t="s">
        <v>424</v>
      </c>
      <c r="B317" s="24" t="s">
        <v>530</v>
      </c>
      <c r="C317" s="24" t="s">
        <v>44</v>
      </c>
      <c r="D317" s="25">
        <v>258383.89</v>
      </c>
      <c r="E317" s="26"/>
      <c r="F317" s="26"/>
      <c r="G317" s="26"/>
      <c r="H317" s="27" t="s">
        <v>189</v>
      </c>
      <c r="I317" s="24" t="s">
        <v>542</v>
      </c>
      <c r="J317" s="24">
        <v>3600</v>
      </c>
      <c r="K317" s="24">
        <v>930182004</v>
      </c>
      <c r="L317" s="28" t="s">
        <v>544</v>
      </c>
      <c r="M317" s="29" t="s">
        <v>50</v>
      </c>
      <c r="N317" s="30"/>
      <c r="O317" s="29" t="s">
        <v>50</v>
      </c>
      <c r="P317" s="24"/>
      <c r="Q317" s="24"/>
      <c r="R317" s="24"/>
      <c r="S317" s="24">
        <v>10</v>
      </c>
      <c r="T317" s="24">
        <v>15</v>
      </c>
      <c r="U317" s="24">
        <v>0</v>
      </c>
      <c r="V317" s="31">
        <f t="shared" si="22"/>
        <v>40.621814889465433</v>
      </c>
      <c r="W317" s="32">
        <f t="shared" si="21"/>
        <v>65.621814889465441</v>
      </c>
      <c r="X317" s="30"/>
      <c r="Y317" s="24"/>
      <c r="Z317" s="24"/>
    </row>
    <row r="318" spans="1:32" ht="15.75" hidden="1" customHeight="1">
      <c r="A318" s="13" t="s">
        <v>424</v>
      </c>
      <c r="B318" s="24" t="s">
        <v>530</v>
      </c>
      <c r="C318" s="24" t="s">
        <v>44</v>
      </c>
      <c r="D318" s="25">
        <v>258725</v>
      </c>
      <c r="E318" s="26"/>
      <c r="F318" s="26"/>
      <c r="G318" s="26"/>
      <c r="H318" s="27" t="s">
        <v>545</v>
      </c>
      <c r="I318" s="24" t="s">
        <v>546</v>
      </c>
      <c r="J318" s="24">
        <v>3600</v>
      </c>
      <c r="K318" s="24">
        <v>931410000</v>
      </c>
      <c r="L318" s="28" t="s">
        <v>547</v>
      </c>
      <c r="M318" s="29" t="s">
        <v>50</v>
      </c>
      <c r="N318" s="30"/>
      <c r="O318" s="29" t="s">
        <v>50</v>
      </c>
      <c r="P318" s="24"/>
      <c r="Q318" s="24"/>
      <c r="R318" s="24"/>
      <c r="S318" s="24">
        <v>10</v>
      </c>
      <c r="T318" s="24">
        <v>15</v>
      </c>
      <c r="U318" s="24">
        <v>0</v>
      </c>
      <c r="V318" s="31">
        <f t="shared" si="22"/>
        <v>40.568257995941636</v>
      </c>
      <c r="W318" s="32">
        <f t="shared" si="21"/>
        <v>65.568257995941636</v>
      </c>
      <c r="X318" s="30"/>
      <c r="Y318" s="24"/>
      <c r="Z318" s="24"/>
    </row>
    <row r="319" spans="1:32" ht="15.75" hidden="1" customHeight="1">
      <c r="A319" s="13" t="s">
        <v>424</v>
      </c>
      <c r="B319" s="24" t="s">
        <v>530</v>
      </c>
      <c r="C319" s="24" t="s">
        <v>44</v>
      </c>
      <c r="D319" s="25">
        <v>281265.39</v>
      </c>
      <c r="E319" s="26"/>
      <c r="F319" s="26"/>
      <c r="G319" s="26"/>
      <c r="H319" s="27" t="s">
        <v>52</v>
      </c>
      <c r="I319" s="24" t="s">
        <v>548</v>
      </c>
      <c r="J319" s="24">
        <v>3600</v>
      </c>
      <c r="K319" s="24">
        <v>1012555404</v>
      </c>
      <c r="L319" s="28" t="s">
        <v>549</v>
      </c>
      <c r="M319" s="29" t="s">
        <v>50</v>
      </c>
      <c r="N319" s="30"/>
      <c r="O319" s="29" t="s">
        <v>50</v>
      </c>
      <c r="P319" s="24"/>
      <c r="Q319" s="24"/>
      <c r="R319" s="24"/>
      <c r="S319" s="24">
        <v>10</v>
      </c>
      <c r="T319" s="24">
        <v>15</v>
      </c>
      <c r="U319" s="24">
        <v>2</v>
      </c>
      <c r="V319" s="31">
        <f t="shared" si="22"/>
        <v>37.317149294479492</v>
      </c>
      <c r="W319" s="32">
        <f t="shared" si="21"/>
        <v>64.317149294479492</v>
      </c>
      <c r="X319" s="30"/>
      <c r="Y319" s="24"/>
      <c r="Z319" s="24" t="s">
        <v>80</v>
      </c>
    </row>
    <row r="320" spans="1:32" ht="15.75" hidden="1" customHeight="1">
      <c r="A320" s="13" t="s">
        <v>424</v>
      </c>
      <c r="B320" s="24" t="s">
        <v>530</v>
      </c>
      <c r="C320" s="24" t="s">
        <v>44</v>
      </c>
      <c r="D320" s="25">
        <v>317485.49</v>
      </c>
      <c r="E320" s="26"/>
      <c r="F320" s="26"/>
      <c r="G320" s="26"/>
      <c r="H320" s="27" t="s">
        <v>71</v>
      </c>
      <c r="I320" s="24" t="s">
        <v>550</v>
      </c>
      <c r="J320" s="24">
        <v>3600</v>
      </c>
      <c r="K320" s="24">
        <v>1142947764</v>
      </c>
      <c r="L320" s="28" t="s">
        <v>551</v>
      </c>
      <c r="M320" s="29" t="s">
        <v>50</v>
      </c>
      <c r="N320" s="30"/>
      <c r="O320" s="29" t="s">
        <v>50</v>
      </c>
      <c r="P320" s="24"/>
      <c r="Q320" s="24"/>
      <c r="R320" s="24"/>
      <c r="S320" s="24">
        <v>10</v>
      </c>
      <c r="T320" s="24">
        <v>15</v>
      </c>
      <c r="U320" s="24">
        <v>1</v>
      </c>
      <c r="V320" s="31">
        <f t="shared" si="22"/>
        <v>33.059849601315634</v>
      </c>
      <c r="W320" s="32">
        <f t="shared" si="21"/>
        <v>59.059849601315634</v>
      </c>
      <c r="X320" s="30"/>
      <c r="Y320" s="24"/>
      <c r="Z320" s="24" t="s">
        <v>80</v>
      </c>
    </row>
    <row r="321" spans="1:26" ht="15.75" hidden="1" customHeight="1">
      <c r="A321" s="13" t="s">
        <v>424</v>
      </c>
      <c r="B321" s="24" t="s">
        <v>552</v>
      </c>
      <c r="C321" s="24" t="s">
        <v>44</v>
      </c>
      <c r="D321" s="25">
        <v>277598.34000000003</v>
      </c>
      <c r="E321" s="26">
        <f>+F321</f>
        <v>471196.73</v>
      </c>
      <c r="F321" s="26">
        <v>471196.73</v>
      </c>
      <c r="G321" s="38" t="s">
        <v>553</v>
      </c>
      <c r="H321" s="27" t="s">
        <v>71</v>
      </c>
      <c r="I321" s="24" t="s">
        <v>554</v>
      </c>
      <c r="J321" s="24">
        <v>900</v>
      </c>
      <c r="K321" s="24">
        <v>249838506</v>
      </c>
      <c r="L321" s="28" t="s">
        <v>555</v>
      </c>
      <c r="M321" s="29" t="s">
        <v>50</v>
      </c>
      <c r="N321" s="30"/>
      <c r="O321" s="29" t="s">
        <v>50</v>
      </c>
      <c r="P321" s="24"/>
      <c r="Q321" s="24"/>
      <c r="R321" s="24"/>
      <c r="S321" s="24">
        <v>10</v>
      </c>
      <c r="T321" s="24">
        <v>15</v>
      </c>
      <c r="U321" s="24">
        <v>1</v>
      </c>
      <c r="V321" s="35">
        <v>65</v>
      </c>
      <c r="W321" s="24">
        <f t="shared" si="21"/>
        <v>91</v>
      </c>
      <c r="X321" s="30"/>
      <c r="Y321" s="24"/>
      <c r="Z321" s="24"/>
    </row>
    <row r="322" spans="1:26" ht="15.75" hidden="1" customHeight="1">
      <c r="A322" s="13" t="s">
        <v>424</v>
      </c>
      <c r="B322" s="24" t="s">
        <v>552</v>
      </c>
      <c r="C322" s="24" t="s">
        <v>44</v>
      </c>
      <c r="D322" s="25">
        <v>317110.46999999997</v>
      </c>
      <c r="E322" s="26"/>
      <c r="F322" s="26"/>
      <c r="G322" s="26"/>
      <c r="H322" s="27" t="s">
        <v>63</v>
      </c>
      <c r="I322" s="24" t="s">
        <v>66</v>
      </c>
      <c r="J322" s="24">
        <v>900</v>
      </c>
      <c r="K322" s="24">
        <v>285399423</v>
      </c>
      <c r="L322" s="28" t="s">
        <v>556</v>
      </c>
      <c r="M322" s="29" t="s">
        <v>50</v>
      </c>
      <c r="N322" s="30"/>
      <c r="O322" s="29" t="s">
        <v>50</v>
      </c>
      <c r="P322" s="24"/>
      <c r="Q322" s="24"/>
      <c r="R322" s="24"/>
      <c r="S322" s="24">
        <v>10</v>
      </c>
      <c r="T322" s="24">
        <v>15</v>
      </c>
      <c r="U322" s="24">
        <v>2</v>
      </c>
      <c r="V322" s="31">
        <f t="shared" ref="V322:V328" si="23">+V321*D321/D322</f>
        <v>56.900966089199144</v>
      </c>
      <c r="W322" s="32">
        <f t="shared" si="21"/>
        <v>83.900966089199144</v>
      </c>
      <c r="X322" s="30"/>
      <c r="Y322" s="24"/>
      <c r="Z322" s="24"/>
    </row>
    <row r="323" spans="1:26" ht="15.75" hidden="1" customHeight="1">
      <c r="A323" s="13" t="s">
        <v>424</v>
      </c>
      <c r="B323" s="24" t="s">
        <v>552</v>
      </c>
      <c r="C323" s="24" t="s">
        <v>51</v>
      </c>
      <c r="D323" s="25">
        <v>332721.71000000002</v>
      </c>
      <c r="E323" s="26"/>
      <c r="F323" s="26"/>
      <c r="G323" s="26"/>
      <c r="H323" s="27" t="s">
        <v>63</v>
      </c>
      <c r="I323" s="24" t="s">
        <v>557</v>
      </c>
      <c r="J323" s="24">
        <v>900</v>
      </c>
      <c r="K323" s="24">
        <v>299449539</v>
      </c>
      <c r="L323" s="28" t="s">
        <v>558</v>
      </c>
      <c r="M323" s="29" t="s">
        <v>50</v>
      </c>
      <c r="N323" s="30"/>
      <c r="O323" s="29" t="s">
        <v>50</v>
      </c>
      <c r="P323" s="24"/>
      <c r="Q323" s="24"/>
      <c r="R323" s="24"/>
      <c r="S323" s="24">
        <v>10</v>
      </c>
      <c r="T323" s="24">
        <v>15</v>
      </c>
      <c r="U323" s="24">
        <v>2</v>
      </c>
      <c r="V323" s="31">
        <f t="shared" si="23"/>
        <v>54.231183471616568</v>
      </c>
      <c r="W323" s="32">
        <f t="shared" si="21"/>
        <v>81.231183471616561</v>
      </c>
      <c r="X323" s="30"/>
      <c r="Y323" s="24"/>
      <c r="Z323" s="24"/>
    </row>
    <row r="324" spans="1:26" ht="15.75" hidden="1" customHeight="1">
      <c r="A324" s="13" t="s">
        <v>424</v>
      </c>
      <c r="B324" s="24" t="s">
        <v>552</v>
      </c>
      <c r="C324" s="24" t="s">
        <v>44</v>
      </c>
      <c r="D324" s="25">
        <v>333658.58</v>
      </c>
      <c r="E324" s="26"/>
      <c r="F324" s="26"/>
      <c r="G324" s="26"/>
      <c r="H324" s="27" t="s">
        <v>95</v>
      </c>
      <c r="I324" s="24" t="s">
        <v>559</v>
      </c>
      <c r="J324" s="24">
        <v>900</v>
      </c>
      <c r="K324" s="24">
        <v>300292722</v>
      </c>
      <c r="L324" s="28" t="s">
        <v>560</v>
      </c>
      <c r="M324" s="29" t="s">
        <v>50</v>
      </c>
      <c r="N324" s="30"/>
      <c r="O324" s="29" t="s">
        <v>50</v>
      </c>
      <c r="P324" s="24"/>
      <c r="Q324" s="24"/>
      <c r="R324" s="24"/>
      <c r="S324" s="24">
        <v>10</v>
      </c>
      <c r="T324" s="24">
        <v>15</v>
      </c>
      <c r="U324" s="24">
        <v>1</v>
      </c>
      <c r="V324" s="31">
        <f t="shared" si="23"/>
        <v>54.078909344995715</v>
      </c>
      <c r="W324" s="32">
        <f t="shared" si="21"/>
        <v>80.078909344995708</v>
      </c>
      <c r="X324" s="30"/>
      <c r="Y324" s="24"/>
      <c r="Z324" s="24"/>
    </row>
    <row r="325" spans="1:26" ht="15.75" hidden="1" customHeight="1">
      <c r="A325" s="13" t="s">
        <v>424</v>
      </c>
      <c r="B325" s="24" t="s">
        <v>552</v>
      </c>
      <c r="C325" s="24" t="s">
        <v>44</v>
      </c>
      <c r="D325" s="25">
        <v>339000</v>
      </c>
      <c r="E325" s="26"/>
      <c r="F325" s="26"/>
      <c r="G325" s="26"/>
      <c r="H325" s="27" t="s">
        <v>77</v>
      </c>
      <c r="I325" s="24" t="s">
        <v>561</v>
      </c>
      <c r="J325" s="24">
        <v>900</v>
      </c>
      <c r="K325" s="24">
        <v>305100000</v>
      </c>
      <c r="L325" s="28" t="s">
        <v>562</v>
      </c>
      <c r="M325" s="29" t="s">
        <v>50</v>
      </c>
      <c r="N325" s="30"/>
      <c r="O325" s="29" t="s">
        <v>50</v>
      </c>
      <c r="P325" s="24"/>
      <c r="Q325" s="24"/>
      <c r="R325" s="24"/>
      <c r="S325" s="24">
        <v>10</v>
      </c>
      <c r="T325" s="24">
        <v>15</v>
      </c>
      <c r="U325" s="24">
        <v>0</v>
      </c>
      <c r="V325" s="31">
        <f t="shared" si="23"/>
        <v>53.226820353982305</v>
      </c>
      <c r="W325" s="32">
        <f t="shared" si="21"/>
        <v>78.226820353982305</v>
      </c>
      <c r="X325" s="30"/>
      <c r="Y325" s="24"/>
      <c r="Z325" s="24"/>
    </row>
    <row r="326" spans="1:26" ht="15.75" hidden="1" customHeight="1">
      <c r="A326" s="13" t="s">
        <v>424</v>
      </c>
      <c r="B326" s="24" t="s">
        <v>552</v>
      </c>
      <c r="C326" s="24" t="s">
        <v>44</v>
      </c>
      <c r="D326" s="25">
        <v>349804.33</v>
      </c>
      <c r="E326" s="26"/>
      <c r="F326" s="26"/>
      <c r="G326" s="26"/>
      <c r="H326" s="27" t="s">
        <v>92</v>
      </c>
      <c r="I326" s="24" t="s">
        <v>454</v>
      </c>
      <c r="J326" s="24">
        <v>900</v>
      </c>
      <c r="K326" s="24">
        <v>314823897</v>
      </c>
      <c r="L326" s="28" t="s">
        <v>563</v>
      </c>
      <c r="M326" s="29" t="s">
        <v>50</v>
      </c>
      <c r="N326" s="30"/>
      <c r="O326" s="29" t="s">
        <v>50</v>
      </c>
      <c r="P326" s="24"/>
      <c r="Q326" s="24"/>
      <c r="R326" s="24"/>
      <c r="S326" s="24">
        <v>10</v>
      </c>
      <c r="T326" s="24">
        <v>15</v>
      </c>
      <c r="U326" s="24">
        <v>0</v>
      </c>
      <c r="V326" s="31">
        <f t="shared" si="23"/>
        <v>51.582815169840806</v>
      </c>
      <c r="W326" s="32">
        <f t="shared" si="21"/>
        <v>76.582815169840813</v>
      </c>
      <c r="X326" s="30"/>
      <c r="Y326" s="24"/>
      <c r="Z326" s="24"/>
    </row>
    <row r="327" spans="1:26" ht="15.75" hidden="1" customHeight="1">
      <c r="A327" s="13" t="s">
        <v>424</v>
      </c>
      <c r="B327" s="24" t="s">
        <v>552</v>
      </c>
      <c r="C327" s="24" t="s">
        <v>44</v>
      </c>
      <c r="D327" s="25">
        <v>352236.55</v>
      </c>
      <c r="E327" s="26"/>
      <c r="F327" s="26"/>
      <c r="G327" s="26"/>
      <c r="H327" s="27" t="s">
        <v>434</v>
      </c>
      <c r="I327" s="24" t="s">
        <v>561</v>
      </c>
      <c r="J327" s="24">
        <v>900</v>
      </c>
      <c r="K327" s="24">
        <v>317012895</v>
      </c>
      <c r="L327" s="28" t="s">
        <v>564</v>
      </c>
      <c r="M327" s="29" t="s">
        <v>50</v>
      </c>
      <c r="N327" s="30"/>
      <c r="O327" s="29" t="s">
        <v>50</v>
      </c>
      <c r="P327" s="24"/>
      <c r="Q327" s="24"/>
      <c r="R327" s="24"/>
      <c r="S327" s="24">
        <v>10</v>
      </c>
      <c r="T327" s="24">
        <v>15</v>
      </c>
      <c r="U327" s="24">
        <v>1</v>
      </c>
      <c r="V327" s="31">
        <f t="shared" si="23"/>
        <v>51.226631932432909</v>
      </c>
      <c r="W327" s="32">
        <f t="shared" si="21"/>
        <v>77.226631932432909</v>
      </c>
      <c r="X327" s="30"/>
      <c r="Y327" s="24"/>
      <c r="Z327" s="24"/>
    </row>
    <row r="328" spans="1:26" ht="15.75" hidden="1" customHeight="1">
      <c r="A328" s="13" t="s">
        <v>424</v>
      </c>
      <c r="B328" s="24" t="s">
        <v>552</v>
      </c>
      <c r="C328" s="24" t="s">
        <v>44</v>
      </c>
      <c r="D328" s="25">
        <v>363133.54</v>
      </c>
      <c r="E328" s="26"/>
      <c r="F328" s="26"/>
      <c r="G328" s="26"/>
      <c r="H328" s="27" t="s">
        <v>68</v>
      </c>
      <c r="I328" s="24" t="s">
        <v>66</v>
      </c>
      <c r="J328" s="24">
        <v>900</v>
      </c>
      <c r="K328" s="24">
        <v>326820186</v>
      </c>
      <c r="L328" s="28" t="s">
        <v>565</v>
      </c>
      <c r="M328" s="29" t="s">
        <v>50</v>
      </c>
      <c r="N328" s="30"/>
      <c r="O328" s="29" t="s">
        <v>50</v>
      </c>
      <c r="P328" s="24"/>
      <c r="Q328" s="24"/>
      <c r="R328" s="24"/>
      <c r="S328" s="24">
        <v>10</v>
      </c>
      <c r="T328" s="24">
        <v>15</v>
      </c>
      <c r="U328" s="24">
        <v>0</v>
      </c>
      <c r="V328" s="31">
        <f t="shared" si="23"/>
        <v>49.689412054860043</v>
      </c>
      <c r="W328" s="32">
        <f t="shared" si="21"/>
        <v>74.689412054860043</v>
      </c>
      <c r="X328" s="30"/>
      <c r="Y328" s="24"/>
      <c r="Z328" s="24"/>
    </row>
    <row r="329" spans="1:26" ht="15.75" hidden="1" customHeight="1">
      <c r="A329" s="13" t="s">
        <v>424</v>
      </c>
      <c r="B329" s="24" t="s">
        <v>566</v>
      </c>
      <c r="C329" s="24" t="s">
        <v>44</v>
      </c>
      <c r="D329" s="25">
        <v>109974.15</v>
      </c>
      <c r="E329" s="26">
        <f>+F329</f>
        <v>185609.88</v>
      </c>
      <c r="F329" s="26">
        <v>185609.88</v>
      </c>
      <c r="G329" s="38" t="s">
        <v>567</v>
      </c>
      <c r="H329" s="27" t="s">
        <v>52</v>
      </c>
      <c r="I329" s="24" t="s">
        <v>568</v>
      </c>
      <c r="J329" s="24">
        <v>1000</v>
      </c>
      <c r="K329" s="24">
        <v>109974150</v>
      </c>
      <c r="L329" s="28" t="s">
        <v>569</v>
      </c>
      <c r="M329" s="29" t="s">
        <v>50</v>
      </c>
      <c r="N329" s="30"/>
      <c r="O329" s="29" t="s">
        <v>50</v>
      </c>
      <c r="P329" s="24"/>
      <c r="Q329" s="24"/>
      <c r="R329" s="24"/>
      <c r="S329" s="24">
        <v>10</v>
      </c>
      <c r="T329" s="24">
        <v>15</v>
      </c>
      <c r="U329" s="24">
        <v>2</v>
      </c>
      <c r="V329" s="35">
        <v>65</v>
      </c>
      <c r="W329" s="24">
        <f t="shared" si="21"/>
        <v>92</v>
      </c>
      <c r="X329" s="30"/>
      <c r="Y329" s="24"/>
      <c r="Z329" s="24"/>
    </row>
    <row r="330" spans="1:26" ht="15.75" hidden="1" customHeight="1">
      <c r="A330" s="13" t="s">
        <v>424</v>
      </c>
      <c r="B330" s="24" t="s">
        <v>566</v>
      </c>
      <c r="C330" s="24" t="s">
        <v>44</v>
      </c>
      <c r="D330" s="25">
        <v>119005.44</v>
      </c>
      <c r="E330" s="26"/>
      <c r="F330" s="26"/>
      <c r="G330" s="26"/>
      <c r="H330" s="27" t="s">
        <v>434</v>
      </c>
      <c r="I330" s="24" t="s">
        <v>570</v>
      </c>
      <c r="J330" s="24">
        <v>1000</v>
      </c>
      <c r="K330" s="24">
        <v>119005440</v>
      </c>
      <c r="L330" s="28" t="s">
        <v>571</v>
      </c>
      <c r="M330" s="29" t="s">
        <v>50</v>
      </c>
      <c r="N330" s="30"/>
      <c r="O330" s="29" t="s">
        <v>50</v>
      </c>
      <c r="P330" s="24"/>
      <c r="Q330" s="24"/>
      <c r="R330" s="24"/>
      <c r="S330" s="24">
        <v>10</v>
      </c>
      <c r="T330" s="24">
        <v>15</v>
      </c>
      <c r="U330" s="24">
        <v>1</v>
      </c>
      <c r="V330" s="31">
        <f t="shared" ref="V330:V333" si="24">+V329*D329/D330</f>
        <v>60.067167937869058</v>
      </c>
      <c r="W330" s="32">
        <f t="shared" si="21"/>
        <v>86.067167937869058</v>
      </c>
      <c r="X330" s="30"/>
      <c r="Y330" s="24"/>
      <c r="Z330" s="24"/>
    </row>
    <row r="331" spans="1:26" ht="15.75" hidden="1" customHeight="1">
      <c r="A331" s="13" t="s">
        <v>424</v>
      </c>
      <c r="B331" s="24" t="s">
        <v>566</v>
      </c>
      <c r="C331" s="24" t="s">
        <v>44</v>
      </c>
      <c r="D331" s="25">
        <v>131590.56</v>
      </c>
      <c r="E331" s="26"/>
      <c r="F331" s="26"/>
      <c r="G331" s="26"/>
      <c r="H331" s="27" t="s">
        <v>95</v>
      </c>
      <c r="I331" s="24" t="s">
        <v>572</v>
      </c>
      <c r="J331" s="24">
        <v>1000</v>
      </c>
      <c r="K331" s="24">
        <v>131590560</v>
      </c>
      <c r="L331" s="28" t="s">
        <v>573</v>
      </c>
      <c r="M331" s="29" t="s">
        <v>50</v>
      </c>
      <c r="N331" s="30"/>
      <c r="O331" s="29" t="s">
        <v>50</v>
      </c>
      <c r="P331" s="24"/>
      <c r="Q331" s="24"/>
      <c r="R331" s="24"/>
      <c r="S331" s="24">
        <v>10</v>
      </c>
      <c r="T331" s="24">
        <v>15</v>
      </c>
      <c r="U331" s="24">
        <v>1</v>
      </c>
      <c r="V331" s="31">
        <f t="shared" si="24"/>
        <v>54.322435819104349</v>
      </c>
      <c r="W331" s="32">
        <f t="shared" si="21"/>
        <v>80.322435819104356</v>
      </c>
      <c r="X331" s="30"/>
      <c r="Y331" s="24"/>
      <c r="Z331" s="24"/>
    </row>
    <row r="332" spans="1:26" ht="15.75" hidden="1" customHeight="1">
      <c r="A332" s="13" t="s">
        <v>424</v>
      </c>
      <c r="B332" s="24" t="s">
        <v>566</v>
      </c>
      <c r="C332" s="24" t="s">
        <v>44</v>
      </c>
      <c r="D332" s="25">
        <v>131629.5</v>
      </c>
      <c r="E332" s="26"/>
      <c r="F332" s="26"/>
      <c r="G332" s="26"/>
      <c r="H332" s="27" t="s">
        <v>63</v>
      </c>
      <c r="I332" s="24" t="s">
        <v>574</v>
      </c>
      <c r="J332" s="24">
        <v>1000</v>
      </c>
      <c r="K332" s="24">
        <v>131629500</v>
      </c>
      <c r="L332" s="28" t="s">
        <v>575</v>
      </c>
      <c r="M332" s="29" t="s">
        <v>50</v>
      </c>
      <c r="N332" s="30"/>
      <c r="O332" s="29" t="s">
        <v>50</v>
      </c>
      <c r="P332" s="24"/>
      <c r="Q332" s="24"/>
      <c r="R332" s="24"/>
      <c r="S332" s="24">
        <v>10</v>
      </c>
      <c r="T332" s="24">
        <v>15</v>
      </c>
      <c r="U332" s="24">
        <v>2</v>
      </c>
      <c r="V332" s="31">
        <f t="shared" si="24"/>
        <v>54.306365594338658</v>
      </c>
      <c r="W332" s="32">
        <f t="shared" si="21"/>
        <v>81.306365594338658</v>
      </c>
      <c r="X332" s="30"/>
      <c r="Y332" s="24"/>
      <c r="Z332" s="24"/>
    </row>
    <row r="333" spans="1:26" ht="15.75" hidden="1" customHeight="1">
      <c r="A333" s="13" t="s">
        <v>424</v>
      </c>
      <c r="B333" s="24" t="s">
        <v>566</v>
      </c>
      <c r="C333" s="24" t="s">
        <v>44</v>
      </c>
      <c r="D333" s="25">
        <v>162148</v>
      </c>
      <c r="E333" s="26"/>
      <c r="F333" s="26"/>
      <c r="G333" s="26"/>
      <c r="H333" s="27" t="s">
        <v>68</v>
      </c>
      <c r="I333" s="24" t="s">
        <v>574</v>
      </c>
      <c r="J333" s="24">
        <v>1000</v>
      </c>
      <c r="K333" s="24">
        <v>162148000</v>
      </c>
      <c r="L333" s="28" t="s">
        <v>576</v>
      </c>
      <c r="M333" s="29" t="s">
        <v>50</v>
      </c>
      <c r="N333" s="30"/>
      <c r="O333" s="29" t="s">
        <v>50</v>
      </c>
      <c r="P333" s="24"/>
      <c r="Q333" s="24"/>
      <c r="R333" s="24"/>
      <c r="S333" s="24">
        <v>10</v>
      </c>
      <c r="T333" s="24">
        <v>15</v>
      </c>
      <c r="U333" s="24">
        <v>0</v>
      </c>
      <c r="V333" s="31">
        <f t="shared" si="24"/>
        <v>44.08515522855663</v>
      </c>
      <c r="W333" s="32">
        <f t="shared" si="21"/>
        <v>69.08515522855663</v>
      </c>
      <c r="X333" s="30"/>
      <c r="Y333" s="24"/>
      <c r="Z333" s="24"/>
    </row>
    <row r="334" spans="1:26" ht="15.75" hidden="1" customHeight="1">
      <c r="A334" s="13" t="s">
        <v>424</v>
      </c>
      <c r="B334" s="24" t="s">
        <v>577</v>
      </c>
      <c r="C334" s="24" t="s">
        <v>44</v>
      </c>
      <c r="D334" s="25">
        <v>168571.22</v>
      </c>
      <c r="E334" s="26">
        <f>+F334</f>
        <v>404085.42</v>
      </c>
      <c r="F334" s="26">
        <v>404085.42</v>
      </c>
      <c r="G334" s="38" t="s">
        <v>578</v>
      </c>
      <c r="H334" s="27" t="s">
        <v>63</v>
      </c>
      <c r="I334" s="24" t="s">
        <v>579</v>
      </c>
      <c r="J334" s="24">
        <v>300</v>
      </c>
      <c r="K334" s="24">
        <v>50571366</v>
      </c>
      <c r="L334" s="28" t="s">
        <v>580</v>
      </c>
      <c r="M334" s="29" t="s">
        <v>50</v>
      </c>
      <c r="N334" s="30"/>
      <c r="O334" s="29" t="s">
        <v>50</v>
      </c>
      <c r="P334" s="24"/>
      <c r="Q334" s="24"/>
      <c r="R334" s="24"/>
      <c r="S334" s="24">
        <v>10</v>
      </c>
      <c r="T334" s="24">
        <v>15</v>
      </c>
      <c r="U334" s="24">
        <v>2</v>
      </c>
      <c r="V334" s="35">
        <v>65</v>
      </c>
      <c r="W334" s="24">
        <f t="shared" si="21"/>
        <v>92</v>
      </c>
      <c r="X334" s="30"/>
      <c r="Y334" s="24"/>
      <c r="Z334" s="24"/>
    </row>
    <row r="335" spans="1:26" ht="15.75" hidden="1" customHeight="1">
      <c r="A335" s="13" t="s">
        <v>424</v>
      </c>
      <c r="B335" s="24" t="s">
        <v>577</v>
      </c>
      <c r="C335" s="24" t="s">
        <v>44</v>
      </c>
      <c r="D335" s="25">
        <v>169150</v>
      </c>
      <c r="E335" s="26"/>
      <c r="F335" s="26"/>
      <c r="G335" s="26"/>
      <c r="H335" s="27" t="s">
        <v>77</v>
      </c>
      <c r="I335" s="24" t="s">
        <v>581</v>
      </c>
      <c r="J335" s="24">
        <v>300</v>
      </c>
      <c r="K335" s="24">
        <v>50745000</v>
      </c>
      <c r="L335" s="28" t="s">
        <v>582</v>
      </c>
      <c r="M335" s="29" t="s">
        <v>50</v>
      </c>
      <c r="N335" s="30"/>
      <c r="O335" s="29" t="s">
        <v>50</v>
      </c>
      <c r="P335" s="24"/>
      <c r="Q335" s="24"/>
      <c r="R335" s="24"/>
      <c r="S335" s="24">
        <v>10</v>
      </c>
      <c r="T335" s="24">
        <v>15</v>
      </c>
      <c r="U335" s="24">
        <v>0</v>
      </c>
      <c r="V335" s="31">
        <f t="shared" ref="V335:V341" si="25">+V334*D334/D335</f>
        <v>64.777589713272249</v>
      </c>
      <c r="W335" s="32">
        <f t="shared" si="21"/>
        <v>89.777589713272249</v>
      </c>
      <c r="X335" s="30"/>
      <c r="Y335" s="24"/>
      <c r="Z335" s="24"/>
    </row>
    <row r="336" spans="1:26" ht="15.75" hidden="1" customHeight="1">
      <c r="A336" s="13" t="s">
        <v>424</v>
      </c>
      <c r="B336" s="24" t="s">
        <v>577</v>
      </c>
      <c r="C336" s="24" t="s">
        <v>44</v>
      </c>
      <c r="D336" s="25">
        <v>169589.06</v>
      </c>
      <c r="E336" s="26"/>
      <c r="F336" s="26"/>
      <c r="G336" s="26"/>
      <c r="H336" s="27" t="s">
        <v>95</v>
      </c>
      <c r="I336" s="24" t="s">
        <v>583</v>
      </c>
      <c r="J336" s="24">
        <v>300</v>
      </c>
      <c r="K336" s="24">
        <v>50876718</v>
      </c>
      <c r="L336" s="28" t="s">
        <v>584</v>
      </c>
      <c r="M336" s="29" t="s">
        <v>50</v>
      </c>
      <c r="N336" s="30"/>
      <c r="O336" s="29" t="s">
        <v>50</v>
      </c>
      <c r="P336" s="24"/>
      <c r="Q336" s="24"/>
      <c r="R336" s="24"/>
      <c r="S336" s="24">
        <v>10</v>
      </c>
      <c r="T336" s="24">
        <v>15</v>
      </c>
      <c r="U336" s="24">
        <v>1</v>
      </c>
      <c r="V336" s="31">
        <f t="shared" si="25"/>
        <v>64.609882854471863</v>
      </c>
      <c r="W336" s="32">
        <f t="shared" si="21"/>
        <v>90.609882854471863</v>
      </c>
      <c r="X336" s="30"/>
      <c r="Y336" s="24"/>
      <c r="Z336" s="24"/>
    </row>
    <row r="337" spans="1:26" ht="15.75" hidden="1" customHeight="1">
      <c r="A337" s="13" t="s">
        <v>424</v>
      </c>
      <c r="B337" s="24" t="s">
        <v>577</v>
      </c>
      <c r="C337" s="24" t="s">
        <v>44</v>
      </c>
      <c r="D337" s="25">
        <v>170092.53</v>
      </c>
      <c r="E337" s="26"/>
      <c r="F337" s="26"/>
      <c r="G337" s="26"/>
      <c r="H337" s="27" t="s">
        <v>92</v>
      </c>
      <c r="I337" s="24" t="s">
        <v>585</v>
      </c>
      <c r="J337" s="24">
        <v>300</v>
      </c>
      <c r="K337" s="24">
        <v>51027759</v>
      </c>
      <c r="L337" s="28" t="s">
        <v>586</v>
      </c>
      <c r="M337" s="29" t="s">
        <v>50</v>
      </c>
      <c r="N337" s="30"/>
      <c r="O337" s="29" t="s">
        <v>50</v>
      </c>
      <c r="P337" s="24"/>
      <c r="Q337" s="24"/>
      <c r="R337" s="24"/>
      <c r="S337" s="24">
        <v>10</v>
      </c>
      <c r="T337" s="24">
        <v>15</v>
      </c>
      <c r="U337" s="24">
        <v>0</v>
      </c>
      <c r="V337" s="31">
        <f t="shared" si="25"/>
        <v>64.418639078388694</v>
      </c>
      <c r="W337" s="32">
        <f t="shared" si="21"/>
        <v>89.418639078388694</v>
      </c>
      <c r="X337" s="30"/>
      <c r="Y337" s="24"/>
      <c r="Z337" s="24"/>
    </row>
    <row r="338" spans="1:26" ht="15.75" hidden="1" customHeight="1">
      <c r="A338" s="13" t="s">
        <v>424</v>
      </c>
      <c r="B338" s="24" t="s">
        <v>577</v>
      </c>
      <c r="C338" s="24" t="s">
        <v>44</v>
      </c>
      <c r="D338" s="25">
        <v>174977.59</v>
      </c>
      <c r="E338" s="26"/>
      <c r="F338" s="26"/>
      <c r="G338" s="26"/>
      <c r="H338" s="27" t="s">
        <v>71</v>
      </c>
      <c r="I338" s="24" t="s">
        <v>587</v>
      </c>
      <c r="J338" s="24">
        <v>300</v>
      </c>
      <c r="K338" s="24">
        <v>52493277</v>
      </c>
      <c r="L338" s="28" t="s">
        <v>588</v>
      </c>
      <c r="M338" s="29" t="s">
        <v>50</v>
      </c>
      <c r="N338" s="30"/>
      <c r="O338" s="29" t="s">
        <v>50</v>
      </c>
      <c r="P338" s="24"/>
      <c r="Q338" s="24"/>
      <c r="R338" s="24"/>
      <c r="S338" s="24">
        <v>10</v>
      </c>
      <c r="T338" s="24">
        <v>15</v>
      </c>
      <c r="U338" s="24">
        <v>1</v>
      </c>
      <c r="V338" s="31">
        <f t="shared" si="25"/>
        <v>62.620186390725813</v>
      </c>
      <c r="W338" s="32">
        <f t="shared" si="21"/>
        <v>88.62018639072582</v>
      </c>
      <c r="X338" s="30"/>
      <c r="Y338" s="24"/>
      <c r="Z338" s="24"/>
    </row>
    <row r="339" spans="1:26" ht="15.75" hidden="1" customHeight="1">
      <c r="A339" s="13" t="s">
        <v>424</v>
      </c>
      <c r="B339" s="24" t="s">
        <v>577</v>
      </c>
      <c r="C339" s="24" t="s">
        <v>44</v>
      </c>
      <c r="D339" s="25">
        <v>175127.27</v>
      </c>
      <c r="E339" s="26"/>
      <c r="F339" s="26"/>
      <c r="G339" s="26"/>
      <c r="H339" s="27" t="s">
        <v>222</v>
      </c>
      <c r="I339" s="24" t="s">
        <v>589</v>
      </c>
      <c r="J339" s="24">
        <v>300</v>
      </c>
      <c r="K339" s="24">
        <v>52538181</v>
      </c>
      <c r="L339" s="28" t="s">
        <v>590</v>
      </c>
      <c r="M339" s="29" t="s">
        <v>50</v>
      </c>
      <c r="N339" s="30"/>
      <c r="O339" s="29" t="s">
        <v>50</v>
      </c>
      <c r="P339" s="24"/>
      <c r="Q339" s="24"/>
      <c r="R339" s="24"/>
      <c r="S339" s="24">
        <v>10</v>
      </c>
      <c r="T339" s="24">
        <v>15</v>
      </c>
      <c r="U339" s="24">
        <v>0</v>
      </c>
      <c r="V339" s="31">
        <f t="shared" si="25"/>
        <v>62.566665374273242</v>
      </c>
      <c r="W339" s="32">
        <f t="shared" si="21"/>
        <v>87.566665374273242</v>
      </c>
      <c r="X339" s="30"/>
      <c r="Y339" s="24"/>
      <c r="Z339" s="24"/>
    </row>
    <row r="340" spans="1:26" ht="15.75" hidden="1" customHeight="1">
      <c r="A340" s="13" t="s">
        <v>424</v>
      </c>
      <c r="B340" s="24" t="s">
        <v>577</v>
      </c>
      <c r="C340" s="24" t="s">
        <v>44</v>
      </c>
      <c r="D340" s="25">
        <v>199622.41</v>
      </c>
      <c r="E340" s="26"/>
      <c r="F340" s="26"/>
      <c r="G340" s="26"/>
      <c r="H340" s="27" t="s">
        <v>68</v>
      </c>
      <c r="I340" s="24" t="s">
        <v>579</v>
      </c>
      <c r="J340" s="24">
        <v>300</v>
      </c>
      <c r="K340" s="24">
        <v>59886723</v>
      </c>
      <c r="L340" s="28" t="s">
        <v>591</v>
      </c>
      <c r="M340" s="29" t="s">
        <v>50</v>
      </c>
      <c r="N340" s="30"/>
      <c r="O340" s="29" t="s">
        <v>50</v>
      </c>
      <c r="P340" s="24"/>
      <c r="Q340" s="24"/>
      <c r="R340" s="24"/>
      <c r="S340" s="24">
        <v>10</v>
      </c>
      <c r="T340" s="24">
        <v>15</v>
      </c>
      <c r="U340" s="24">
        <v>0</v>
      </c>
      <c r="V340" s="31">
        <f t="shared" si="25"/>
        <v>54.889274706181538</v>
      </c>
      <c r="W340" s="32">
        <f t="shared" si="21"/>
        <v>79.889274706181538</v>
      </c>
      <c r="X340" s="30"/>
      <c r="Y340" s="24"/>
      <c r="Z340" s="24"/>
    </row>
    <row r="341" spans="1:26" ht="15.75" hidden="1" customHeight="1">
      <c r="A341" s="13" t="s">
        <v>424</v>
      </c>
      <c r="B341" s="24" t="s">
        <v>577</v>
      </c>
      <c r="C341" s="24" t="s">
        <v>44</v>
      </c>
      <c r="D341" s="25">
        <v>254847.94</v>
      </c>
      <c r="E341" s="26"/>
      <c r="F341" s="26"/>
      <c r="G341" s="26"/>
      <c r="H341" s="27" t="s">
        <v>110</v>
      </c>
      <c r="I341" s="24" t="s">
        <v>579</v>
      </c>
      <c r="J341" s="24">
        <v>300</v>
      </c>
      <c r="K341" s="24">
        <v>76454382</v>
      </c>
      <c r="L341" s="28" t="s">
        <v>592</v>
      </c>
      <c r="M341" s="29" t="s">
        <v>50</v>
      </c>
      <c r="N341" s="30"/>
      <c r="O341" s="29" t="s">
        <v>50</v>
      </c>
      <c r="P341" s="24"/>
      <c r="Q341" s="24"/>
      <c r="R341" s="24"/>
      <c r="S341" s="24">
        <v>10</v>
      </c>
      <c r="T341" s="24">
        <v>15</v>
      </c>
      <c r="U341" s="24">
        <v>0</v>
      </c>
      <c r="V341" s="31">
        <f t="shared" si="25"/>
        <v>42.99477288299839</v>
      </c>
      <c r="W341" s="32">
        <f t="shared" si="21"/>
        <v>67.99477288299839</v>
      </c>
      <c r="X341" s="30"/>
      <c r="Y341" s="24"/>
      <c r="Z341" s="24"/>
    </row>
    <row r="342" spans="1:26" ht="15.75" hidden="1" customHeight="1">
      <c r="A342" s="13" t="s">
        <v>424</v>
      </c>
      <c r="B342" s="24" t="s">
        <v>593</v>
      </c>
      <c r="C342" s="24" t="s">
        <v>44</v>
      </c>
      <c r="D342" s="25">
        <v>235360.19</v>
      </c>
      <c r="E342" s="26">
        <v>465512.84600000002</v>
      </c>
      <c r="F342" s="26">
        <v>4655128.46</v>
      </c>
      <c r="G342" s="38" t="s">
        <v>594</v>
      </c>
      <c r="H342" s="27" t="s">
        <v>63</v>
      </c>
      <c r="I342" s="24" t="s">
        <v>595</v>
      </c>
      <c r="J342" s="24">
        <v>13000</v>
      </c>
      <c r="K342" s="24">
        <v>3059682470</v>
      </c>
      <c r="L342" s="28" t="s">
        <v>596</v>
      </c>
      <c r="M342" s="29" t="s">
        <v>50</v>
      </c>
      <c r="N342" s="30"/>
      <c r="O342" s="29" t="s">
        <v>50</v>
      </c>
      <c r="P342" s="24"/>
      <c r="Q342" s="24"/>
      <c r="R342" s="24"/>
      <c r="S342" s="24">
        <v>10</v>
      </c>
      <c r="T342" s="24">
        <v>15</v>
      </c>
      <c r="U342" s="24">
        <v>2</v>
      </c>
      <c r="V342" s="35">
        <v>65</v>
      </c>
      <c r="W342" s="24">
        <f t="shared" si="21"/>
        <v>92</v>
      </c>
      <c r="X342" s="30"/>
      <c r="Y342" s="24"/>
      <c r="Z342" s="24"/>
    </row>
    <row r="343" spans="1:26" ht="15.75" hidden="1" customHeight="1">
      <c r="A343" s="13" t="s">
        <v>424</v>
      </c>
      <c r="B343" s="24" t="s">
        <v>593</v>
      </c>
      <c r="C343" s="24" t="s">
        <v>44</v>
      </c>
      <c r="D343" s="25">
        <v>237500</v>
      </c>
      <c r="E343" s="26">
        <v>490013.522</v>
      </c>
      <c r="F343" s="26">
        <v>4900135.22</v>
      </c>
      <c r="G343" s="38" t="s">
        <v>597</v>
      </c>
      <c r="H343" s="27" t="s">
        <v>77</v>
      </c>
      <c r="I343" s="24" t="s">
        <v>598</v>
      </c>
      <c r="J343" s="24">
        <v>13000</v>
      </c>
      <c r="K343" s="24">
        <v>3087500000</v>
      </c>
      <c r="L343" s="28" t="s">
        <v>599</v>
      </c>
      <c r="M343" s="29" t="s">
        <v>50</v>
      </c>
      <c r="N343" s="30"/>
      <c r="O343" s="29" t="s">
        <v>50</v>
      </c>
      <c r="P343" s="24"/>
      <c r="Q343" s="24"/>
      <c r="R343" s="24"/>
      <c r="S343" s="24">
        <v>10</v>
      </c>
      <c r="T343" s="24">
        <v>15</v>
      </c>
      <c r="U343" s="24">
        <v>0</v>
      </c>
      <c r="V343" s="31">
        <f t="shared" ref="V343:V354" si="26">+V342*D342/D343</f>
        <v>64.414367789473687</v>
      </c>
      <c r="W343" s="32">
        <f t="shared" si="21"/>
        <v>89.414367789473687</v>
      </c>
      <c r="X343" s="30"/>
      <c r="Y343" s="24"/>
      <c r="Z343" s="24"/>
    </row>
    <row r="344" spans="1:26" ht="15.75" hidden="1" customHeight="1">
      <c r="A344" s="13" t="s">
        <v>424</v>
      </c>
      <c r="B344" s="24" t="s">
        <v>593</v>
      </c>
      <c r="C344" s="24" t="s">
        <v>44</v>
      </c>
      <c r="D344" s="25">
        <v>264326.3</v>
      </c>
      <c r="E344" s="26"/>
      <c r="F344" s="26"/>
      <c r="G344" s="26"/>
      <c r="H344" s="27" t="s">
        <v>95</v>
      </c>
      <c r="I344" s="24" t="s">
        <v>600</v>
      </c>
      <c r="J344" s="24">
        <v>13000</v>
      </c>
      <c r="K344" s="24">
        <v>3436241900</v>
      </c>
      <c r="L344" s="28" t="s">
        <v>601</v>
      </c>
      <c r="M344" s="29" t="s">
        <v>50</v>
      </c>
      <c r="N344" s="30"/>
      <c r="O344" s="29" t="s">
        <v>50</v>
      </c>
      <c r="P344" s="24"/>
      <c r="Q344" s="24"/>
      <c r="R344" s="24"/>
      <c r="S344" s="24">
        <v>10</v>
      </c>
      <c r="T344" s="24">
        <v>15</v>
      </c>
      <c r="U344" s="24">
        <v>1</v>
      </c>
      <c r="V344" s="31">
        <f t="shared" si="26"/>
        <v>57.876996537991118</v>
      </c>
      <c r="W344" s="32">
        <f t="shared" si="21"/>
        <v>83.876996537991118</v>
      </c>
      <c r="X344" s="30"/>
      <c r="Y344" s="24"/>
      <c r="Z344" s="24"/>
    </row>
    <row r="345" spans="1:26" ht="15.75" hidden="1" customHeight="1">
      <c r="A345" s="13" t="s">
        <v>424</v>
      </c>
      <c r="B345" s="24" t="s">
        <v>593</v>
      </c>
      <c r="C345" s="24" t="s">
        <v>44</v>
      </c>
      <c r="D345" s="25">
        <v>271092.78000000003</v>
      </c>
      <c r="E345" s="26"/>
      <c r="F345" s="26"/>
      <c r="G345" s="26"/>
      <c r="H345" s="27" t="s">
        <v>92</v>
      </c>
      <c r="I345" s="24" t="s">
        <v>454</v>
      </c>
      <c r="J345" s="24">
        <v>13000</v>
      </c>
      <c r="K345" s="24">
        <v>3524206140</v>
      </c>
      <c r="L345" s="28" t="s">
        <v>602</v>
      </c>
      <c r="M345" s="29" t="s">
        <v>50</v>
      </c>
      <c r="N345" s="30"/>
      <c r="O345" s="29" t="s">
        <v>50</v>
      </c>
      <c r="P345" s="24"/>
      <c r="Q345" s="24"/>
      <c r="R345" s="24"/>
      <c r="S345" s="24">
        <v>10</v>
      </c>
      <c r="T345" s="24">
        <v>15</v>
      </c>
      <c r="U345" s="24">
        <v>0</v>
      </c>
      <c r="V345" s="31">
        <f t="shared" si="26"/>
        <v>56.432385805332032</v>
      </c>
      <c r="W345" s="32">
        <f t="shared" si="21"/>
        <v>81.432385805332032</v>
      </c>
      <c r="X345" s="30"/>
      <c r="Y345" s="24"/>
      <c r="Z345" s="24"/>
    </row>
    <row r="346" spans="1:26" ht="15.75" hidden="1" customHeight="1">
      <c r="A346" s="13" t="s">
        <v>424</v>
      </c>
      <c r="B346" s="24" t="s">
        <v>593</v>
      </c>
      <c r="C346" s="24" t="s">
        <v>51</v>
      </c>
      <c r="D346" s="25">
        <v>277062.84000000003</v>
      </c>
      <c r="E346" s="26"/>
      <c r="F346" s="26"/>
      <c r="G346" s="26"/>
      <c r="H346" s="27" t="s">
        <v>63</v>
      </c>
      <c r="I346" s="24" t="s">
        <v>557</v>
      </c>
      <c r="J346" s="24">
        <v>13000</v>
      </c>
      <c r="K346" s="24">
        <v>3601816920</v>
      </c>
      <c r="L346" s="28" t="s">
        <v>603</v>
      </c>
      <c r="M346" s="29" t="s">
        <v>50</v>
      </c>
      <c r="N346" s="30"/>
      <c r="O346" s="29" t="s">
        <v>50</v>
      </c>
      <c r="P346" s="24"/>
      <c r="Q346" s="24"/>
      <c r="R346" s="24"/>
      <c r="S346" s="24">
        <v>10</v>
      </c>
      <c r="T346" s="24">
        <v>15</v>
      </c>
      <c r="U346" s="24">
        <v>2</v>
      </c>
      <c r="V346" s="31">
        <f t="shared" si="26"/>
        <v>55.216399102817256</v>
      </c>
      <c r="W346" s="32">
        <f t="shared" si="21"/>
        <v>82.216399102817263</v>
      </c>
      <c r="X346" s="30"/>
      <c r="Y346" s="24"/>
      <c r="Z346" s="24"/>
    </row>
    <row r="347" spans="1:26" ht="15.75" hidden="1" customHeight="1">
      <c r="A347" s="13" t="s">
        <v>424</v>
      </c>
      <c r="B347" s="24" t="s">
        <v>593</v>
      </c>
      <c r="C347" s="24" t="s">
        <v>51</v>
      </c>
      <c r="D347" s="25">
        <v>280554.83</v>
      </c>
      <c r="E347" s="26"/>
      <c r="F347" s="26"/>
      <c r="G347" s="26"/>
      <c r="H347" s="27" t="s">
        <v>92</v>
      </c>
      <c r="I347" s="24" t="s">
        <v>604</v>
      </c>
      <c r="J347" s="24">
        <v>13000</v>
      </c>
      <c r="K347" s="24">
        <v>3647212790</v>
      </c>
      <c r="L347" s="28" t="s">
        <v>605</v>
      </c>
      <c r="M347" s="29" t="s">
        <v>50</v>
      </c>
      <c r="N347" s="30"/>
      <c r="O347" s="29" t="s">
        <v>50</v>
      </c>
      <c r="P347" s="24"/>
      <c r="Q347" s="24"/>
      <c r="R347" s="24"/>
      <c r="S347" s="24">
        <v>10</v>
      </c>
      <c r="T347" s="24">
        <v>15</v>
      </c>
      <c r="U347" s="24">
        <v>0</v>
      </c>
      <c r="V347" s="31">
        <f t="shared" si="26"/>
        <v>54.529135534754474</v>
      </c>
      <c r="W347" s="32">
        <f t="shared" si="21"/>
        <v>79.529135534754474</v>
      </c>
      <c r="X347" s="30"/>
      <c r="Y347" s="24"/>
      <c r="Z347" s="24"/>
    </row>
    <row r="348" spans="1:26" ht="15.75" hidden="1" customHeight="1">
      <c r="A348" s="13" t="s">
        <v>424</v>
      </c>
      <c r="B348" s="24" t="s">
        <v>593</v>
      </c>
      <c r="C348" s="24" t="s">
        <v>44</v>
      </c>
      <c r="D348" s="25">
        <v>284988</v>
      </c>
      <c r="E348" s="26"/>
      <c r="F348" s="26"/>
      <c r="G348" s="26"/>
      <c r="H348" s="27" t="s">
        <v>68</v>
      </c>
      <c r="I348" s="24" t="s">
        <v>557</v>
      </c>
      <c r="J348" s="24">
        <v>13000</v>
      </c>
      <c r="K348" s="24">
        <v>3704844000</v>
      </c>
      <c r="L348" s="28" t="s">
        <v>606</v>
      </c>
      <c r="M348" s="29" t="s">
        <v>50</v>
      </c>
      <c r="N348" s="30"/>
      <c r="O348" s="29" t="s">
        <v>50</v>
      </c>
      <c r="P348" s="24"/>
      <c r="Q348" s="24"/>
      <c r="R348" s="24"/>
      <c r="S348" s="24">
        <v>10</v>
      </c>
      <c r="T348" s="24">
        <v>15</v>
      </c>
      <c r="U348" s="24">
        <v>0</v>
      </c>
      <c r="V348" s="31">
        <f t="shared" si="26"/>
        <v>53.680900072985537</v>
      </c>
      <c r="W348" s="32">
        <f t="shared" si="21"/>
        <v>78.680900072985537</v>
      </c>
      <c r="X348" s="30"/>
      <c r="Y348" s="24"/>
      <c r="Z348" s="24"/>
    </row>
    <row r="349" spans="1:26" ht="15.75" hidden="1" customHeight="1">
      <c r="A349" s="13" t="s">
        <v>424</v>
      </c>
      <c r="B349" s="24" t="s">
        <v>593</v>
      </c>
      <c r="C349" s="24" t="s">
        <v>51</v>
      </c>
      <c r="D349" s="25">
        <v>285986.37</v>
      </c>
      <c r="E349" s="26"/>
      <c r="F349" s="26"/>
      <c r="G349" s="26"/>
      <c r="H349" s="27" t="s">
        <v>95</v>
      </c>
      <c r="I349" s="24" t="s">
        <v>607</v>
      </c>
      <c r="J349" s="24">
        <v>13000</v>
      </c>
      <c r="K349" s="24">
        <v>3717822810</v>
      </c>
      <c r="L349" s="28" t="s">
        <v>608</v>
      </c>
      <c r="M349" s="29" t="s">
        <v>50</v>
      </c>
      <c r="N349" s="30"/>
      <c r="O349" s="29" t="s">
        <v>50</v>
      </c>
      <c r="P349" s="24"/>
      <c r="Q349" s="24"/>
      <c r="R349" s="24"/>
      <c r="S349" s="24">
        <v>10</v>
      </c>
      <c r="T349" s="24">
        <v>15</v>
      </c>
      <c r="U349" s="24">
        <v>1</v>
      </c>
      <c r="V349" s="31">
        <f t="shared" si="26"/>
        <v>53.493501630864444</v>
      </c>
      <c r="W349" s="32">
        <f t="shared" si="21"/>
        <v>79.493501630864444</v>
      </c>
      <c r="X349" s="30"/>
      <c r="Y349" s="24"/>
      <c r="Z349" s="24"/>
    </row>
    <row r="350" spans="1:26" ht="15.75" hidden="1" customHeight="1">
      <c r="A350" s="13" t="s">
        <v>424</v>
      </c>
      <c r="B350" s="24" t="s">
        <v>593</v>
      </c>
      <c r="C350" s="24" t="s">
        <v>44</v>
      </c>
      <c r="D350" s="25">
        <v>322830.02</v>
      </c>
      <c r="E350" s="26"/>
      <c r="F350" s="26"/>
      <c r="G350" s="26"/>
      <c r="H350" s="27" t="s">
        <v>434</v>
      </c>
      <c r="I350" s="24" t="s">
        <v>598</v>
      </c>
      <c r="J350" s="24">
        <v>13000</v>
      </c>
      <c r="K350" s="24">
        <v>4196790260</v>
      </c>
      <c r="L350" s="28" t="s">
        <v>609</v>
      </c>
      <c r="M350" s="29" t="s">
        <v>50</v>
      </c>
      <c r="N350" s="30"/>
      <c r="O350" s="29" t="s">
        <v>50</v>
      </c>
      <c r="P350" s="24"/>
      <c r="Q350" s="24"/>
      <c r="R350" s="24"/>
      <c r="S350" s="24">
        <v>10</v>
      </c>
      <c r="T350" s="24">
        <v>15</v>
      </c>
      <c r="U350" s="24">
        <v>1</v>
      </c>
      <c r="V350" s="31">
        <f t="shared" si="26"/>
        <v>47.388444079642902</v>
      </c>
      <c r="W350" s="32">
        <f t="shared" si="21"/>
        <v>73.388444079642909</v>
      </c>
      <c r="X350" s="30"/>
      <c r="Y350" s="24"/>
      <c r="Z350" s="24"/>
    </row>
    <row r="351" spans="1:26" ht="15.75" hidden="1" customHeight="1">
      <c r="A351" s="13" t="s">
        <v>424</v>
      </c>
      <c r="B351" s="24" t="s">
        <v>593</v>
      </c>
      <c r="C351" s="24" t="s">
        <v>44</v>
      </c>
      <c r="D351" s="25">
        <v>348000</v>
      </c>
      <c r="E351" s="26"/>
      <c r="F351" s="26"/>
      <c r="G351" s="26"/>
      <c r="H351" s="27" t="s">
        <v>47</v>
      </c>
      <c r="I351" s="24" t="s">
        <v>595</v>
      </c>
      <c r="J351" s="24">
        <v>13000</v>
      </c>
      <c r="K351" s="24">
        <v>4524000000</v>
      </c>
      <c r="L351" s="28" t="s">
        <v>109</v>
      </c>
      <c r="M351" s="29" t="s">
        <v>50</v>
      </c>
      <c r="N351" s="30"/>
      <c r="O351" s="29" t="s">
        <v>50</v>
      </c>
      <c r="P351" s="24"/>
      <c r="Q351" s="24"/>
      <c r="R351" s="24"/>
      <c r="S351" s="24">
        <v>10</v>
      </c>
      <c r="T351" s="24">
        <v>15</v>
      </c>
      <c r="U351" s="24">
        <v>0</v>
      </c>
      <c r="V351" s="31">
        <f t="shared" si="26"/>
        <v>43.960955028735633</v>
      </c>
      <c r="W351" s="32">
        <f t="shared" si="21"/>
        <v>68.96095502873564</v>
      </c>
      <c r="X351" s="30"/>
      <c r="Y351" s="24"/>
      <c r="Z351" s="24"/>
    </row>
    <row r="352" spans="1:26" ht="15.75" hidden="1" customHeight="1">
      <c r="A352" s="13" t="s">
        <v>424</v>
      </c>
      <c r="B352" s="24" t="s">
        <v>593</v>
      </c>
      <c r="C352" s="24" t="s">
        <v>44</v>
      </c>
      <c r="D352" s="25">
        <v>355610</v>
      </c>
      <c r="E352" s="26"/>
      <c r="F352" s="26"/>
      <c r="G352" s="26"/>
      <c r="H352" s="27" t="s">
        <v>445</v>
      </c>
      <c r="I352" s="24" t="s">
        <v>598</v>
      </c>
      <c r="J352" s="24">
        <v>13000</v>
      </c>
      <c r="K352" s="24">
        <v>4622930000</v>
      </c>
      <c r="L352" s="28" t="s">
        <v>610</v>
      </c>
      <c r="M352" s="29" t="s">
        <v>50</v>
      </c>
      <c r="N352" s="30"/>
      <c r="O352" s="29" t="s">
        <v>50</v>
      </c>
      <c r="P352" s="24"/>
      <c r="Q352" s="24"/>
      <c r="R352" s="24"/>
      <c r="S352" s="24">
        <v>10</v>
      </c>
      <c r="T352" s="24">
        <v>15</v>
      </c>
      <c r="U352" s="24">
        <v>0</v>
      </c>
      <c r="V352" s="31">
        <f t="shared" si="26"/>
        <v>43.020197266668539</v>
      </c>
      <c r="W352" s="32">
        <f t="shared" si="21"/>
        <v>68.020197266668532</v>
      </c>
      <c r="X352" s="30"/>
      <c r="Y352" s="24"/>
      <c r="Z352" s="24"/>
    </row>
    <row r="353" spans="1:26" ht="15.75" hidden="1" customHeight="1">
      <c r="A353" s="13" t="s">
        <v>424</v>
      </c>
      <c r="B353" s="24" t="s">
        <v>593</v>
      </c>
      <c r="C353" s="24" t="s">
        <v>44</v>
      </c>
      <c r="D353" s="25">
        <v>378729.68</v>
      </c>
      <c r="E353" s="26"/>
      <c r="F353" s="26"/>
      <c r="G353" s="26"/>
      <c r="H353" s="27" t="s">
        <v>189</v>
      </c>
      <c r="I353" s="24" t="s">
        <v>557</v>
      </c>
      <c r="J353" s="24">
        <v>13000</v>
      </c>
      <c r="K353" s="24">
        <v>4923485840</v>
      </c>
      <c r="L353" s="28" t="s">
        <v>611</v>
      </c>
      <c r="M353" s="29" t="s">
        <v>50</v>
      </c>
      <c r="N353" s="30"/>
      <c r="O353" s="29" t="s">
        <v>50</v>
      </c>
      <c r="P353" s="24"/>
      <c r="Q353" s="24"/>
      <c r="R353" s="24"/>
      <c r="S353" s="24">
        <v>10</v>
      </c>
      <c r="T353" s="24">
        <v>15</v>
      </c>
      <c r="U353" s="24">
        <v>0</v>
      </c>
      <c r="V353" s="31">
        <f t="shared" si="26"/>
        <v>40.394014934345783</v>
      </c>
      <c r="W353" s="32">
        <f t="shared" si="21"/>
        <v>65.39401493434579</v>
      </c>
      <c r="X353" s="30"/>
      <c r="Y353" s="24"/>
      <c r="Z353" s="24"/>
    </row>
    <row r="354" spans="1:26" ht="15.75" hidden="1" customHeight="1">
      <c r="A354" s="13" t="s">
        <v>424</v>
      </c>
      <c r="B354" s="24" t="s">
        <v>593</v>
      </c>
      <c r="C354" s="24" t="s">
        <v>44</v>
      </c>
      <c r="D354" s="25">
        <v>429042.24</v>
      </c>
      <c r="E354" s="26"/>
      <c r="F354" s="26"/>
      <c r="G354" s="26"/>
      <c r="H354" s="27" t="s">
        <v>110</v>
      </c>
      <c r="I354" s="24" t="s">
        <v>595</v>
      </c>
      <c r="J354" s="24">
        <v>13000</v>
      </c>
      <c r="K354" s="24">
        <v>5577549120</v>
      </c>
      <c r="L354" s="28" t="s">
        <v>612</v>
      </c>
      <c r="M354" s="29" t="s">
        <v>50</v>
      </c>
      <c r="N354" s="30"/>
      <c r="O354" s="29" t="s">
        <v>50</v>
      </c>
      <c r="P354" s="24"/>
      <c r="Q354" s="24"/>
      <c r="R354" s="24"/>
      <c r="S354" s="24">
        <v>10</v>
      </c>
      <c r="T354" s="24">
        <v>15</v>
      </c>
      <c r="U354" s="24">
        <v>0</v>
      </c>
      <c r="V354" s="31">
        <f t="shared" si="26"/>
        <v>35.657123993199363</v>
      </c>
      <c r="W354" s="32">
        <f t="shared" si="21"/>
        <v>60.657123993199363</v>
      </c>
      <c r="X354" s="30"/>
      <c r="Y354" s="24"/>
      <c r="Z354" s="24" t="s">
        <v>80</v>
      </c>
    </row>
    <row r="355" spans="1:26" ht="15.75" hidden="1" customHeight="1">
      <c r="A355" s="13" t="s">
        <v>424</v>
      </c>
      <c r="B355" s="24" t="s">
        <v>613</v>
      </c>
      <c r="C355" s="24" t="s">
        <v>44</v>
      </c>
      <c r="D355" s="25">
        <v>7394.05</v>
      </c>
      <c r="E355" s="26">
        <v>85079.424333333329</v>
      </c>
      <c r="F355" s="26">
        <v>2552382.73</v>
      </c>
      <c r="G355" s="38" t="s">
        <v>614</v>
      </c>
      <c r="H355" s="27" t="s">
        <v>95</v>
      </c>
      <c r="I355" s="24" t="s">
        <v>615</v>
      </c>
      <c r="J355" s="24">
        <v>1100</v>
      </c>
      <c r="K355" s="24">
        <v>8133455</v>
      </c>
      <c r="L355" s="28" t="s">
        <v>616</v>
      </c>
      <c r="M355" s="29" t="s">
        <v>50</v>
      </c>
      <c r="N355" s="30"/>
      <c r="O355" s="29" t="s">
        <v>50</v>
      </c>
      <c r="P355" s="24"/>
      <c r="Q355" s="24"/>
      <c r="R355" s="24"/>
      <c r="S355" s="24">
        <v>10</v>
      </c>
      <c r="T355" s="24">
        <v>15</v>
      </c>
      <c r="U355" s="24">
        <v>1</v>
      </c>
      <c r="V355" s="35">
        <v>65</v>
      </c>
      <c r="W355" s="24">
        <f t="shared" si="21"/>
        <v>91</v>
      </c>
      <c r="X355" s="30"/>
      <c r="Y355" s="24"/>
      <c r="Z355" s="24"/>
    </row>
    <row r="356" spans="1:26" ht="15.75" hidden="1" customHeight="1">
      <c r="A356" s="13" t="s">
        <v>424</v>
      </c>
      <c r="B356" s="24" t="s">
        <v>613</v>
      </c>
      <c r="C356" s="24" t="s">
        <v>44</v>
      </c>
      <c r="D356" s="25">
        <v>7435.6</v>
      </c>
      <c r="E356" s="26"/>
      <c r="F356" s="26"/>
      <c r="G356" s="26"/>
      <c r="H356" s="27" t="s">
        <v>63</v>
      </c>
      <c r="I356" s="24" t="s">
        <v>513</v>
      </c>
      <c r="J356" s="24">
        <v>1100</v>
      </c>
      <c r="K356" s="24">
        <v>8179160</v>
      </c>
      <c r="L356" s="28" t="s">
        <v>617</v>
      </c>
      <c r="M356" s="29" t="s">
        <v>50</v>
      </c>
      <c r="N356" s="30"/>
      <c r="O356" s="29" t="s">
        <v>50</v>
      </c>
      <c r="P356" s="24"/>
      <c r="Q356" s="24"/>
      <c r="R356" s="24"/>
      <c r="S356" s="24">
        <v>10</v>
      </c>
      <c r="T356" s="24">
        <v>15</v>
      </c>
      <c r="U356" s="24">
        <v>2</v>
      </c>
      <c r="V356" s="31">
        <f t="shared" ref="V356:V367" si="27">+V355*D355/D356</f>
        <v>64.636781160901606</v>
      </c>
      <c r="W356" s="32">
        <f t="shared" si="21"/>
        <v>91.636781160901606</v>
      </c>
      <c r="X356" s="30"/>
      <c r="Y356" s="24"/>
      <c r="Z356" s="24"/>
    </row>
    <row r="357" spans="1:26" ht="15.75" hidden="1" customHeight="1">
      <c r="A357" s="13" t="s">
        <v>424</v>
      </c>
      <c r="B357" s="24" t="s">
        <v>613</v>
      </c>
      <c r="C357" s="24" t="s">
        <v>44</v>
      </c>
      <c r="D357" s="25">
        <v>7478.1</v>
      </c>
      <c r="E357" s="26"/>
      <c r="F357" s="26"/>
      <c r="G357" s="26"/>
      <c r="H357" s="27" t="s">
        <v>434</v>
      </c>
      <c r="I357" s="24" t="s">
        <v>618</v>
      </c>
      <c r="J357" s="24">
        <v>1100</v>
      </c>
      <c r="K357" s="24">
        <v>8225910</v>
      </c>
      <c r="L357" s="28" t="s">
        <v>619</v>
      </c>
      <c r="M357" s="29" t="s">
        <v>50</v>
      </c>
      <c r="N357" s="30"/>
      <c r="O357" s="29" t="s">
        <v>50</v>
      </c>
      <c r="P357" s="24"/>
      <c r="Q357" s="24"/>
      <c r="R357" s="24"/>
      <c r="S357" s="24">
        <v>10</v>
      </c>
      <c r="T357" s="24">
        <v>15</v>
      </c>
      <c r="U357" s="24">
        <v>1</v>
      </c>
      <c r="V357" s="31">
        <f t="shared" si="27"/>
        <v>64.26943341223037</v>
      </c>
      <c r="W357" s="32">
        <f t="shared" si="21"/>
        <v>90.26943341223037</v>
      </c>
      <c r="X357" s="30"/>
      <c r="Y357" s="24"/>
      <c r="Z357" s="24"/>
    </row>
    <row r="358" spans="1:26" ht="15.75" hidden="1" customHeight="1">
      <c r="A358" s="13" t="s">
        <v>424</v>
      </c>
      <c r="B358" s="24" t="s">
        <v>613</v>
      </c>
      <c r="C358" s="24" t="s">
        <v>44</v>
      </c>
      <c r="D358" s="25">
        <v>7504.16</v>
      </c>
      <c r="E358" s="26"/>
      <c r="F358" s="26"/>
      <c r="G358" s="26"/>
      <c r="H358" s="27" t="s">
        <v>196</v>
      </c>
      <c r="I358" s="24" t="s">
        <v>620</v>
      </c>
      <c r="J358" s="24">
        <v>1100</v>
      </c>
      <c r="K358" s="24">
        <v>8254576</v>
      </c>
      <c r="L358" s="28" t="s">
        <v>621</v>
      </c>
      <c r="M358" s="29" t="s">
        <v>50</v>
      </c>
      <c r="N358" s="30"/>
      <c r="O358" s="29" t="s">
        <v>50</v>
      </c>
      <c r="P358" s="24"/>
      <c r="Q358" s="24"/>
      <c r="R358" s="24"/>
      <c r="S358" s="24">
        <v>10</v>
      </c>
      <c r="T358" s="24">
        <v>15</v>
      </c>
      <c r="U358" s="24">
        <v>0</v>
      </c>
      <c r="V358" s="31">
        <f t="shared" si="27"/>
        <v>64.046242350909353</v>
      </c>
      <c r="W358" s="32">
        <f t="shared" si="21"/>
        <v>89.046242350909353</v>
      </c>
      <c r="X358" s="30"/>
      <c r="Y358" s="24"/>
      <c r="Z358" s="24"/>
    </row>
    <row r="359" spans="1:26" ht="15.75" hidden="1" customHeight="1">
      <c r="A359" s="13" t="s">
        <v>424</v>
      </c>
      <c r="B359" s="24" t="s">
        <v>613</v>
      </c>
      <c r="C359" s="24" t="s">
        <v>51</v>
      </c>
      <c r="D359" s="25">
        <v>7531.57</v>
      </c>
      <c r="E359" s="26"/>
      <c r="F359" s="26"/>
      <c r="G359" s="26"/>
      <c r="H359" s="27" t="s">
        <v>63</v>
      </c>
      <c r="I359" s="24" t="s">
        <v>491</v>
      </c>
      <c r="J359" s="24">
        <v>1100</v>
      </c>
      <c r="K359" s="24">
        <v>8284727</v>
      </c>
      <c r="L359" s="28" t="s">
        <v>622</v>
      </c>
      <c r="M359" s="29" t="s">
        <v>50</v>
      </c>
      <c r="N359" s="30"/>
      <c r="O359" s="29" t="s">
        <v>50</v>
      </c>
      <c r="P359" s="24"/>
      <c r="Q359" s="24"/>
      <c r="R359" s="24"/>
      <c r="S359" s="24">
        <v>10</v>
      </c>
      <c r="T359" s="24">
        <v>15</v>
      </c>
      <c r="U359" s="24">
        <v>2</v>
      </c>
      <c r="V359" s="31">
        <f t="shared" si="27"/>
        <v>63.813155822756734</v>
      </c>
      <c r="W359" s="32">
        <f t="shared" si="21"/>
        <v>90.813155822756727</v>
      </c>
      <c r="X359" s="30"/>
      <c r="Y359" s="24"/>
      <c r="Z359" s="24"/>
    </row>
    <row r="360" spans="1:26" ht="15.75" hidden="1" customHeight="1">
      <c r="A360" s="13" t="s">
        <v>424</v>
      </c>
      <c r="B360" s="24" t="s">
        <v>613</v>
      </c>
      <c r="C360" s="24" t="s">
        <v>44</v>
      </c>
      <c r="D360" s="25">
        <v>7674.33</v>
      </c>
      <c r="E360" s="26"/>
      <c r="F360" s="26"/>
      <c r="G360" s="26"/>
      <c r="H360" s="27" t="s">
        <v>71</v>
      </c>
      <c r="I360" s="24" t="s">
        <v>623</v>
      </c>
      <c r="J360" s="24">
        <v>1100</v>
      </c>
      <c r="K360" s="24">
        <v>8441763</v>
      </c>
      <c r="L360" s="28" t="s">
        <v>624</v>
      </c>
      <c r="M360" s="29" t="s">
        <v>50</v>
      </c>
      <c r="N360" s="30"/>
      <c r="O360" s="29" t="s">
        <v>50</v>
      </c>
      <c r="P360" s="24"/>
      <c r="Q360" s="24"/>
      <c r="R360" s="24"/>
      <c r="S360" s="24">
        <v>10</v>
      </c>
      <c r="T360" s="24">
        <v>15</v>
      </c>
      <c r="U360" s="24">
        <v>1</v>
      </c>
      <c r="V360" s="31">
        <f t="shared" si="27"/>
        <v>62.626085925416284</v>
      </c>
      <c r="W360" s="32">
        <f t="shared" si="21"/>
        <v>88.626085925416277</v>
      </c>
      <c r="X360" s="30"/>
      <c r="Y360" s="24"/>
      <c r="Z360" s="24"/>
    </row>
    <row r="361" spans="1:26" ht="15.75" hidden="1" customHeight="1">
      <c r="A361" s="13" t="s">
        <v>424</v>
      </c>
      <c r="B361" s="24" t="s">
        <v>613</v>
      </c>
      <c r="C361" s="24" t="s">
        <v>51</v>
      </c>
      <c r="D361" s="25">
        <v>7701.29</v>
      </c>
      <c r="E361" s="26"/>
      <c r="F361" s="26"/>
      <c r="G361" s="26"/>
      <c r="H361" s="27" t="s">
        <v>196</v>
      </c>
      <c r="I361" s="24" t="s">
        <v>625</v>
      </c>
      <c r="J361" s="24">
        <v>1100</v>
      </c>
      <c r="K361" s="24">
        <v>8471419</v>
      </c>
      <c r="L361" s="28" t="s">
        <v>626</v>
      </c>
      <c r="M361" s="29" t="s">
        <v>50</v>
      </c>
      <c r="N361" s="30"/>
      <c r="O361" s="29" t="s">
        <v>50</v>
      </c>
      <c r="P361" s="24"/>
      <c r="Q361" s="24"/>
      <c r="R361" s="24"/>
      <c r="S361" s="24">
        <v>10</v>
      </c>
      <c r="T361" s="24">
        <v>15</v>
      </c>
      <c r="U361" s="24">
        <v>0</v>
      </c>
      <c r="V361" s="31">
        <f t="shared" si="27"/>
        <v>62.406850021230206</v>
      </c>
      <c r="W361" s="32">
        <f t="shared" si="21"/>
        <v>87.406850021230213</v>
      </c>
      <c r="X361" s="30"/>
      <c r="Y361" s="24"/>
      <c r="Z361" s="24"/>
    </row>
    <row r="362" spans="1:26" ht="15.75" hidden="1" customHeight="1">
      <c r="A362" s="13" t="s">
        <v>424</v>
      </c>
      <c r="B362" s="24" t="s">
        <v>613</v>
      </c>
      <c r="C362" s="24" t="s">
        <v>51</v>
      </c>
      <c r="D362" s="25">
        <v>7849.92</v>
      </c>
      <c r="E362" s="26"/>
      <c r="F362" s="26"/>
      <c r="G362" s="26"/>
      <c r="H362" s="27" t="s">
        <v>52</v>
      </c>
      <c r="I362" s="24" t="s">
        <v>627</v>
      </c>
      <c r="J362" s="24">
        <v>1100</v>
      </c>
      <c r="K362" s="24">
        <v>8634912</v>
      </c>
      <c r="L362" s="28" t="s">
        <v>628</v>
      </c>
      <c r="M362" s="29" t="s">
        <v>50</v>
      </c>
      <c r="N362" s="30"/>
      <c r="O362" s="29" t="s">
        <v>50</v>
      </c>
      <c r="P362" s="24"/>
      <c r="Q362" s="24"/>
      <c r="R362" s="24"/>
      <c r="S362" s="24">
        <v>10</v>
      </c>
      <c r="T362" s="24">
        <v>15</v>
      </c>
      <c r="U362" s="24">
        <v>2</v>
      </c>
      <c r="V362" s="31">
        <f t="shared" si="27"/>
        <v>61.225241785903542</v>
      </c>
      <c r="W362" s="32">
        <f t="shared" si="21"/>
        <v>88.225241785903535</v>
      </c>
      <c r="X362" s="30"/>
      <c r="Y362" s="24"/>
      <c r="Z362" s="24"/>
    </row>
    <row r="363" spans="1:26" ht="15.75" hidden="1" customHeight="1">
      <c r="A363" s="13" t="s">
        <v>424</v>
      </c>
      <c r="B363" s="24" t="s">
        <v>613</v>
      </c>
      <c r="C363" s="24" t="s">
        <v>51</v>
      </c>
      <c r="D363" s="25">
        <v>8181.36</v>
      </c>
      <c r="E363" s="26"/>
      <c r="F363" s="26"/>
      <c r="G363" s="26"/>
      <c r="H363" s="27" t="s">
        <v>95</v>
      </c>
      <c r="I363" s="24" t="s">
        <v>629</v>
      </c>
      <c r="J363" s="24">
        <v>1100</v>
      </c>
      <c r="K363" s="24">
        <v>8999496</v>
      </c>
      <c r="L363" s="28" t="s">
        <v>630</v>
      </c>
      <c r="M363" s="29" t="s">
        <v>50</v>
      </c>
      <c r="N363" s="30"/>
      <c r="O363" s="29" t="s">
        <v>50</v>
      </c>
      <c r="P363" s="24"/>
      <c r="Q363" s="24"/>
      <c r="R363" s="24"/>
      <c r="S363" s="24">
        <v>10</v>
      </c>
      <c r="T363" s="24">
        <v>15</v>
      </c>
      <c r="U363" s="24">
        <v>1</v>
      </c>
      <c r="V363" s="31">
        <f t="shared" si="27"/>
        <v>58.744909159357363</v>
      </c>
      <c r="W363" s="32">
        <f t="shared" si="21"/>
        <v>84.744909159357363</v>
      </c>
      <c r="X363" s="30"/>
      <c r="Y363" s="24"/>
      <c r="Z363" s="24"/>
    </row>
    <row r="364" spans="1:26" ht="15.75" hidden="1" customHeight="1">
      <c r="A364" s="13" t="s">
        <v>424</v>
      </c>
      <c r="B364" s="24" t="s">
        <v>613</v>
      </c>
      <c r="C364" s="24" t="s">
        <v>44</v>
      </c>
      <c r="D364" s="25">
        <v>8198</v>
      </c>
      <c r="E364" s="26"/>
      <c r="F364" s="26"/>
      <c r="G364" s="26"/>
      <c r="H364" s="27" t="s">
        <v>77</v>
      </c>
      <c r="I364" s="24" t="s">
        <v>631</v>
      </c>
      <c r="J364" s="24">
        <v>1100</v>
      </c>
      <c r="K364" s="24">
        <v>9017800</v>
      </c>
      <c r="L364" s="28" t="s">
        <v>632</v>
      </c>
      <c r="M364" s="29" t="s">
        <v>50</v>
      </c>
      <c r="N364" s="30"/>
      <c r="O364" s="29" t="s">
        <v>50</v>
      </c>
      <c r="P364" s="24"/>
      <c r="Q364" s="24"/>
      <c r="R364" s="24"/>
      <c r="S364" s="24">
        <v>10</v>
      </c>
      <c r="T364" s="24">
        <v>15</v>
      </c>
      <c r="U364" s="24">
        <v>0</v>
      </c>
      <c r="V364" s="31">
        <f t="shared" si="27"/>
        <v>58.62567089534032</v>
      </c>
      <c r="W364" s="32">
        <f t="shared" si="21"/>
        <v>83.62567089534032</v>
      </c>
      <c r="X364" s="30"/>
      <c r="Y364" s="24"/>
      <c r="Z364" s="24"/>
    </row>
    <row r="365" spans="1:26" ht="15.75" hidden="1" customHeight="1">
      <c r="A365" s="13" t="s">
        <v>424</v>
      </c>
      <c r="B365" s="24" t="s">
        <v>613</v>
      </c>
      <c r="C365" s="24" t="s">
        <v>44</v>
      </c>
      <c r="D365" s="25">
        <v>8897.7800000000007</v>
      </c>
      <c r="E365" s="26"/>
      <c r="F365" s="26"/>
      <c r="G365" s="26"/>
      <c r="H365" s="27" t="s">
        <v>68</v>
      </c>
      <c r="I365" s="24" t="s">
        <v>513</v>
      </c>
      <c r="J365" s="24">
        <v>1100</v>
      </c>
      <c r="K365" s="24">
        <v>9787558</v>
      </c>
      <c r="L365" s="28" t="s">
        <v>633</v>
      </c>
      <c r="M365" s="29" t="s">
        <v>50</v>
      </c>
      <c r="N365" s="30"/>
      <c r="O365" s="29" t="s">
        <v>50</v>
      </c>
      <c r="P365" s="24"/>
      <c r="Q365" s="24"/>
      <c r="R365" s="24"/>
      <c r="S365" s="24">
        <v>10</v>
      </c>
      <c r="T365" s="24">
        <v>15</v>
      </c>
      <c r="U365" s="24">
        <v>0</v>
      </c>
      <c r="V365" s="31">
        <f t="shared" si="27"/>
        <v>54.014962159100349</v>
      </c>
      <c r="W365" s="32">
        <f t="shared" si="21"/>
        <v>79.014962159100349</v>
      </c>
      <c r="X365" s="30"/>
      <c r="Y365" s="24"/>
      <c r="Z365" s="24"/>
    </row>
    <row r="366" spans="1:26" ht="15.75" hidden="1" customHeight="1">
      <c r="A366" s="13" t="s">
        <v>424</v>
      </c>
      <c r="B366" s="24" t="s">
        <v>613</v>
      </c>
      <c r="C366" s="24" t="s">
        <v>44</v>
      </c>
      <c r="D366" s="25">
        <v>9152.32</v>
      </c>
      <c r="E366" s="26"/>
      <c r="F366" s="26"/>
      <c r="G366" s="26"/>
      <c r="H366" s="27" t="s">
        <v>52</v>
      </c>
      <c r="I366" s="24" t="s">
        <v>634</v>
      </c>
      <c r="J366" s="24">
        <v>1100</v>
      </c>
      <c r="K366" s="24">
        <v>10067552</v>
      </c>
      <c r="L366" s="28" t="s">
        <v>635</v>
      </c>
      <c r="M366" s="29" t="s">
        <v>50</v>
      </c>
      <c r="N366" s="30"/>
      <c r="O366" s="29" t="s">
        <v>50</v>
      </c>
      <c r="P366" s="24"/>
      <c r="Q366" s="24"/>
      <c r="R366" s="24"/>
      <c r="S366" s="24">
        <v>10</v>
      </c>
      <c r="T366" s="24">
        <v>15</v>
      </c>
      <c r="U366" s="24">
        <v>2</v>
      </c>
      <c r="V366" s="31">
        <f t="shared" si="27"/>
        <v>52.512723549875872</v>
      </c>
      <c r="W366" s="32">
        <f t="shared" si="21"/>
        <v>79.512723549875872</v>
      </c>
      <c r="X366" s="30"/>
      <c r="Y366" s="24"/>
      <c r="Z366" s="24"/>
    </row>
    <row r="367" spans="1:26" ht="15.75" hidden="1" customHeight="1">
      <c r="A367" s="13" t="s">
        <v>424</v>
      </c>
      <c r="B367" s="24" t="s">
        <v>613</v>
      </c>
      <c r="C367" s="24" t="s">
        <v>44</v>
      </c>
      <c r="D367" s="25">
        <v>12078</v>
      </c>
      <c r="E367" s="26"/>
      <c r="F367" s="26"/>
      <c r="G367" s="26"/>
      <c r="H367" s="27" t="s">
        <v>47</v>
      </c>
      <c r="I367" s="24" t="s">
        <v>513</v>
      </c>
      <c r="J367" s="24">
        <v>1100</v>
      </c>
      <c r="K367" s="24">
        <v>13285800</v>
      </c>
      <c r="L367" s="28" t="s">
        <v>636</v>
      </c>
      <c r="M367" s="29" t="s">
        <v>50</v>
      </c>
      <c r="N367" s="30"/>
      <c r="O367" s="29" t="s">
        <v>50</v>
      </c>
      <c r="P367" s="24"/>
      <c r="Q367" s="24"/>
      <c r="R367" s="24"/>
      <c r="S367" s="24">
        <v>10</v>
      </c>
      <c r="T367" s="24">
        <v>15</v>
      </c>
      <c r="U367" s="24">
        <v>0</v>
      </c>
      <c r="V367" s="31">
        <f t="shared" si="27"/>
        <v>39.792453220731907</v>
      </c>
      <c r="W367" s="32">
        <f t="shared" si="21"/>
        <v>64.792453220731915</v>
      </c>
      <c r="X367" s="30"/>
      <c r="Y367" s="24"/>
      <c r="Z367" s="24" t="s">
        <v>80</v>
      </c>
    </row>
    <row r="368" spans="1:26" ht="15.75" hidden="1" customHeight="1">
      <c r="A368" s="13" t="s">
        <v>424</v>
      </c>
      <c r="B368" s="24" t="s">
        <v>637</v>
      </c>
      <c r="C368" s="24" t="s">
        <v>44</v>
      </c>
      <c r="D368" s="25">
        <v>7510.7</v>
      </c>
      <c r="E368" s="26">
        <v>83765.721666666665</v>
      </c>
      <c r="F368" s="26">
        <v>2512971.65</v>
      </c>
      <c r="G368" s="38" t="s">
        <v>638</v>
      </c>
      <c r="H368" s="27" t="s">
        <v>63</v>
      </c>
      <c r="I368" s="24" t="s">
        <v>491</v>
      </c>
      <c r="J368" s="24">
        <v>1500</v>
      </c>
      <c r="K368" s="24">
        <v>11266050</v>
      </c>
      <c r="L368" s="28" t="s">
        <v>639</v>
      </c>
      <c r="M368" s="29" t="s">
        <v>50</v>
      </c>
      <c r="N368" s="30"/>
      <c r="O368" s="29" t="s">
        <v>50</v>
      </c>
      <c r="P368" s="24"/>
      <c r="Q368" s="24"/>
      <c r="R368" s="24"/>
      <c r="S368" s="24">
        <v>10</v>
      </c>
      <c r="T368" s="24">
        <v>15</v>
      </c>
      <c r="U368" s="24">
        <v>2</v>
      </c>
      <c r="V368" s="35">
        <v>65</v>
      </c>
      <c r="W368" s="24">
        <f t="shared" si="21"/>
        <v>92</v>
      </c>
      <c r="X368" s="30"/>
      <c r="Y368" s="24"/>
      <c r="Z368" s="24"/>
    </row>
    <row r="369" spans="1:26" ht="15.75" hidden="1" customHeight="1">
      <c r="A369" s="13" t="s">
        <v>424</v>
      </c>
      <c r="B369" s="24" t="s">
        <v>637</v>
      </c>
      <c r="C369" s="24" t="s">
        <v>44</v>
      </c>
      <c r="D369" s="25">
        <v>7629.64</v>
      </c>
      <c r="E369" s="26"/>
      <c r="F369" s="26"/>
      <c r="G369" s="26"/>
      <c r="H369" s="27" t="s">
        <v>196</v>
      </c>
      <c r="I369" s="24" t="s">
        <v>640</v>
      </c>
      <c r="J369" s="24">
        <v>1500</v>
      </c>
      <c r="K369" s="24">
        <v>11444460</v>
      </c>
      <c r="L369" s="28" t="s">
        <v>641</v>
      </c>
      <c r="M369" s="29" t="s">
        <v>50</v>
      </c>
      <c r="N369" s="30"/>
      <c r="O369" s="29" t="s">
        <v>50</v>
      </c>
      <c r="P369" s="24"/>
      <c r="Q369" s="24"/>
      <c r="R369" s="24"/>
      <c r="S369" s="24">
        <v>10</v>
      </c>
      <c r="T369" s="24">
        <v>15</v>
      </c>
      <c r="U369" s="24">
        <v>0</v>
      </c>
      <c r="V369" s="31">
        <f t="shared" ref="V369:V372" si="28">+V368*D368/D369</f>
        <v>63.98670186273533</v>
      </c>
      <c r="W369" s="32">
        <f t="shared" si="21"/>
        <v>88.98670186273533</v>
      </c>
      <c r="X369" s="30"/>
      <c r="Y369" s="24"/>
      <c r="Z369" s="24"/>
    </row>
    <row r="370" spans="1:26" ht="15.75" hidden="1" customHeight="1">
      <c r="A370" s="13" t="s">
        <v>424</v>
      </c>
      <c r="B370" s="24" t="s">
        <v>637</v>
      </c>
      <c r="C370" s="24" t="s">
        <v>44</v>
      </c>
      <c r="D370" s="25">
        <v>8157.95</v>
      </c>
      <c r="E370" s="26"/>
      <c r="F370" s="26"/>
      <c r="G370" s="26"/>
      <c r="H370" s="27" t="s">
        <v>95</v>
      </c>
      <c r="I370" s="24" t="s">
        <v>642</v>
      </c>
      <c r="J370" s="24">
        <v>1500</v>
      </c>
      <c r="K370" s="24">
        <v>12236925</v>
      </c>
      <c r="L370" s="28" t="s">
        <v>643</v>
      </c>
      <c r="M370" s="29" t="s">
        <v>50</v>
      </c>
      <c r="N370" s="30"/>
      <c r="O370" s="29" t="s">
        <v>50</v>
      </c>
      <c r="P370" s="24"/>
      <c r="Q370" s="24"/>
      <c r="R370" s="24"/>
      <c r="S370" s="24">
        <v>10</v>
      </c>
      <c r="T370" s="24">
        <v>15</v>
      </c>
      <c r="U370" s="24">
        <v>1</v>
      </c>
      <c r="V370" s="31">
        <f t="shared" si="28"/>
        <v>59.842913967356999</v>
      </c>
      <c r="W370" s="32">
        <f t="shared" si="21"/>
        <v>85.842913967356992</v>
      </c>
      <c r="X370" s="30"/>
      <c r="Y370" s="24"/>
      <c r="Z370" s="24"/>
    </row>
    <row r="371" spans="1:26" ht="15.75" hidden="1" customHeight="1">
      <c r="A371" s="13" t="s">
        <v>424</v>
      </c>
      <c r="B371" s="24" t="s">
        <v>637</v>
      </c>
      <c r="C371" s="24" t="s">
        <v>44</v>
      </c>
      <c r="D371" s="25">
        <v>8974.1200000000008</v>
      </c>
      <c r="E371" s="26"/>
      <c r="F371" s="26"/>
      <c r="G371" s="26"/>
      <c r="H371" s="27" t="s">
        <v>52</v>
      </c>
      <c r="I371" s="24" t="s">
        <v>644</v>
      </c>
      <c r="J371" s="24">
        <v>1500</v>
      </c>
      <c r="K371" s="24">
        <v>13461180</v>
      </c>
      <c r="L371" s="28" t="s">
        <v>635</v>
      </c>
      <c r="M371" s="29" t="s">
        <v>50</v>
      </c>
      <c r="N371" s="30"/>
      <c r="O371" s="29" t="s">
        <v>50</v>
      </c>
      <c r="P371" s="24"/>
      <c r="Q371" s="24"/>
      <c r="R371" s="24"/>
      <c r="S371" s="24">
        <v>10</v>
      </c>
      <c r="T371" s="24">
        <v>15</v>
      </c>
      <c r="U371" s="24">
        <v>2</v>
      </c>
      <c r="V371" s="31">
        <f t="shared" si="28"/>
        <v>54.400375747148459</v>
      </c>
      <c r="W371" s="32">
        <f t="shared" si="21"/>
        <v>81.400375747148459</v>
      </c>
      <c r="X371" s="30"/>
      <c r="Y371" s="24"/>
      <c r="Z371" s="24"/>
    </row>
    <row r="372" spans="1:26" ht="15.75" hidden="1" customHeight="1">
      <c r="A372" s="13" t="s">
        <v>424</v>
      </c>
      <c r="B372" s="24" t="s">
        <v>637</v>
      </c>
      <c r="C372" s="24" t="s">
        <v>44</v>
      </c>
      <c r="D372" s="25">
        <v>63432.66</v>
      </c>
      <c r="E372" s="26"/>
      <c r="F372" s="26"/>
      <c r="G372" s="26"/>
      <c r="H372" s="27" t="s">
        <v>434</v>
      </c>
      <c r="I372" s="24" t="s">
        <v>645</v>
      </c>
      <c r="J372" s="24">
        <v>1500</v>
      </c>
      <c r="K372" s="24">
        <v>95148990</v>
      </c>
      <c r="L372" s="28" t="s">
        <v>646</v>
      </c>
      <c r="M372" s="29" t="s">
        <v>50</v>
      </c>
      <c r="N372" s="30"/>
      <c r="O372" s="29" t="s">
        <v>50</v>
      </c>
      <c r="P372" s="24"/>
      <c r="Q372" s="24"/>
      <c r="R372" s="24"/>
      <c r="S372" s="24">
        <v>10</v>
      </c>
      <c r="T372" s="24">
        <v>15</v>
      </c>
      <c r="U372" s="24">
        <v>1</v>
      </c>
      <c r="V372" s="31">
        <f t="shared" si="28"/>
        <v>7.6962798028649591</v>
      </c>
      <c r="W372" s="32">
        <f t="shared" si="21"/>
        <v>33.696279802864957</v>
      </c>
      <c r="X372" s="30"/>
      <c r="Y372" s="24"/>
      <c r="Z372" s="24" t="s">
        <v>80</v>
      </c>
    </row>
    <row r="373" spans="1:26" ht="15.75" hidden="1" customHeight="1">
      <c r="A373" s="13" t="s">
        <v>424</v>
      </c>
      <c r="B373" s="24" t="s">
        <v>647</v>
      </c>
      <c r="C373" s="24" t="s">
        <v>44</v>
      </c>
      <c r="D373" s="25">
        <v>4890</v>
      </c>
      <c r="E373" s="26"/>
      <c r="F373" s="26" t="s">
        <v>109</v>
      </c>
      <c r="G373" s="26"/>
      <c r="H373" s="27" t="s">
        <v>648</v>
      </c>
      <c r="I373" s="24" t="s">
        <v>649</v>
      </c>
      <c r="J373" s="24">
        <v>14000</v>
      </c>
      <c r="K373" s="24">
        <v>68460000</v>
      </c>
      <c r="L373" s="28" t="s">
        <v>650</v>
      </c>
      <c r="M373" s="29" t="s">
        <v>50</v>
      </c>
      <c r="N373" s="30"/>
      <c r="O373" s="29" t="s">
        <v>50</v>
      </c>
      <c r="P373" s="24"/>
      <c r="Q373" s="24"/>
      <c r="R373" s="24"/>
      <c r="S373" s="24">
        <v>10</v>
      </c>
      <c r="T373" s="24">
        <v>15</v>
      </c>
      <c r="U373" s="24">
        <v>0</v>
      </c>
      <c r="V373" s="35">
        <v>65</v>
      </c>
      <c r="W373" s="24">
        <f t="shared" si="21"/>
        <v>90</v>
      </c>
      <c r="X373" s="30"/>
      <c r="Y373" s="24"/>
      <c r="Z373" s="24"/>
    </row>
    <row r="374" spans="1:26" ht="15.75" hidden="1" customHeight="1">
      <c r="A374" s="13" t="s">
        <v>424</v>
      </c>
      <c r="B374" s="24" t="s">
        <v>647</v>
      </c>
      <c r="C374" s="24" t="s">
        <v>44</v>
      </c>
      <c r="D374" s="25">
        <v>5123</v>
      </c>
      <c r="E374" s="26">
        <f>+F374</f>
        <v>16841.919999999998</v>
      </c>
      <c r="F374" s="26">
        <v>16841.919999999998</v>
      </c>
      <c r="G374" s="38" t="s">
        <v>651</v>
      </c>
      <c r="H374" s="27" t="s">
        <v>55</v>
      </c>
      <c r="I374" s="24" t="s">
        <v>652</v>
      </c>
      <c r="J374" s="24">
        <v>575</v>
      </c>
      <c r="K374" s="24">
        <v>2945725</v>
      </c>
      <c r="L374" s="28" t="s">
        <v>653</v>
      </c>
      <c r="M374" s="29" t="s">
        <v>50</v>
      </c>
      <c r="N374" s="30"/>
      <c r="O374" s="29" t="s">
        <v>50</v>
      </c>
      <c r="P374" s="24"/>
      <c r="Q374" s="24"/>
      <c r="R374" s="24"/>
      <c r="S374" s="24">
        <v>10</v>
      </c>
      <c r="T374" s="24">
        <v>15</v>
      </c>
      <c r="U374" s="24">
        <v>0</v>
      </c>
      <c r="V374" s="31">
        <f t="shared" ref="V374:V393" si="29">+V373*D373/D374</f>
        <v>62.043724380245948</v>
      </c>
      <c r="W374" s="32">
        <f t="shared" si="21"/>
        <v>87.043724380245948</v>
      </c>
      <c r="X374" s="30"/>
      <c r="Y374" s="24"/>
      <c r="Z374" s="24"/>
    </row>
    <row r="375" spans="1:26" ht="15.75" hidden="1" customHeight="1">
      <c r="A375" s="13" t="s">
        <v>424</v>
      </c>
      <c r="B375" s="24" t="s">
        <v>647</v>
      </c>
      <c r="C375" s="24" t="s">
        <v>51</v>
      </c>
      <c r="D375" s="25">
        <v>5162</v>
      </c>
      <c r="E375" s="26"/>
      <c r="F375" s="26" t="s">
        <v>109</v>
      </c>
      <c r="G375" s="26"/>
      <c r="H375" s="27" t="s">
        <v>55</v>
      </c>
      <c r="I375" s="24" t="s">
        <v>654</v>
      </c>
      <c r="J375" s="24">
        <v>14000</v>
      </c>
      <c r="K375" s="24">
        <v>72268000</v>
      </c>
      <c r="L375" s="28" t="s">
        <v>655</v>
      </c>
      <c r="M375" s="29" t="s">
        <v>50</v>
      </c>
      <c r="N375" s="30"/>
      <c r="O375" s="29" t="s">
        <v>50</v>
      </c>
      <c r="P375" s="24"/>
      <c r="Q375" s="24"/>
      <c r="R375" s="24"/>
      <c r="S375" s="24">
        <v>10</v>
      </c>
      <c r="T375" s="24">
        <v>15</v>
      </c>
      <c r="U375" s="24">
        <v>0</v>
      </c>
      <c r="V375" s="31">
        <f t="shared" si="29"/>
        <v>61.574970941495543</v>
      </c>
      <c r="W375" s="32">
        <f t="shared" si="21"/>
        <v>86.574970941495536</v>
      </c>
      <c r="X375" s="30"/>
      <c r="Y375" s="24"/>
      <c r="Z375" s="24"/>
    </row>
    <row r="376" spans="1:26" ht="15.75" hidden="1" customHeight="1">
      <c r="A376" s="13" t="s">
        <v>424</v>
      </c>
      <c r="B376" s="24" t="s">
        <v>647</v>
      </c>
      <c r="C376" s="24" t="s">
        <v>44</v>
      </c>
      <c r="D376" s="25">
        <v>5318.4</v>
      </c>
      <c r="E376" s="26">
        <v>52348.69</v>
      </c>
      <c r="F376" s="26">
        <v>2617434.5</v>
      </c>
      <c r="G376" s="38" t="s">
        <v>656</v>
      </c>
      <c r="H376" s="27" t="s">
        <v>95</v>
      </c>
      <c r="I376" s="24" t="s">
        <v>657</v>
      </c>
      <c r="J376" s="24">
        <v>14000</v>
      </c>
      <c r="K376" s="24">
        <v>74457600</v>
      </c>
      <c r="L376" s="28" t="s">
        <v>658</v>
      </c>
      <c r="M376" s="29" t="s">
        <v>50</v>
      </c>
      <c r="N376" s="30"/>
      <c r="O376" s="29" t="s">
        <v>50</v>
      </c>
      <c r="P376" s="24"/>
      <c r="Q376" s="24"/>
      <c r="R376" s="24"/>
      <c r="S376" s="24">
        <v>10</v>
      </c>
      <c r="T376" s="24">
        <v>15</v>
      </c>
      <c r="U376" s="24">
        <v>1</v>
      </c>
      <c r="V376" s="31">
        <f t="shared" si="29"/>
        <v>59.764214801444048</v>
      </c>
      <c r="W376" s="32">
        <f t="shared" si="21"/>
        <v>85.764214801444041</v>
      </c>
      <c r="X376" s="30"/>
      <c r="Y376" s="24"/>
      <c r="Z376" s="24"/>
    </row>
    <row r="377" spans="1:26" ht="15.75" hidden="1" customHeight="1">
      <c r="A377" s="13" t="s">
        <v>424</v>
      </c>
      <c r="B377" s="24" t="s">
        <v>647</v>
      </c>
      <c r="C377" s="24" t="s">
        <v>75</v>
      </c>
      <c r="D377" s="25">
        <v>5492.31</v>
      </c>
      <c r="E377" s="26"/>
      <c r="F377" s="26"/>
      <c r="G377" s="26"/>
      <c r="H377" s="27" t="s">
        <v>52</v>
      </c>
      <c r="I377" s="24" t="s">
        <v>659</v>
      </c>
      <c r="J377" s="24">
        <v>14000</v>
      </c>
      <c r="K377" s="24">
        <v>76892340</v>
      </c>
      <c r="L377" s="28" t="s">
        <v>660</v>
      </c>
      <c r="M377" s="29" t="s">
        <v>50</v>
      </c>
      <c r="N377" s="30"/>
      <c r="O377" s="29" t="s">
        <v>50</v>
      </c>
      <c r="P377" s="24"/>
      <c r="Q377" s="24"/>
      <c r="R377" s="24"/>
      <c r="S377" s="24">
        <v>10</v>
      </c>
      <c r="T377" s="24">
        <v>15</v>
      </c>
      <c r="U377" s="24">
        <v>2</v>
      </c>
      <c r="V377" s="31">
        <f t="shared" si="29"/>
        <v>57.871824423603179</v>
      </c>
      <c r="W377" s="32">
        <f t="shared" si="21"/>
        <v>84.871824423603186</v>
      </c>
      <c r="X377" s="30"/>
      <c r="Y377" s="24"/>
      <c r="Z377" s="24"/>
    </row>
    <row r="378" spans="1:26" ht="15.75" hidden="1" customHeight="1">
      <c r="A378" s="13" t="s">
        <v>424</v>
      </c>
      <c r="B378" s="24" t="s">
        <v>647</v>
      </c>
      <c r="C378" s="24" t="s">
        <v>44</v>
      </c>
      <c r="D378" s="25">
        <v>5536.51</v>
      </c>
      <c r="E378" s="26"/>
      <c r="F378" s="26"/>
      <c r="G378" s="26"/>
      <c r="H378" s="27" t="s">
        <v>196</v>
      </c>
      <c r="I378" s="24" t="s">
        <v>661</v>
      </c>
      <c r="J378" s="24">
        <v>14000</v>
      </c>
      <c r="K378" s="24">
        <v>77511140</v>
      </c>
      <c r="L378" s="28" t="s">
        <v>662</v>
      </c>
      <c r="M378" s="29" t="s">
        <v>50</v>
      </c>
      <c r="N378" s="30"/>
      <c r="O378" s="29" t="s">
        <v>50</v>
      </c>
      <c r="P378" s="24"/>
      <c r="Q378" s="24"/>
      <c r="R378" s="24"/>
      <c r="S378" s="24">
        <v>10</v>
      </c>
      <c r="T378" s="24">
        <v>15</v>
      </c>
      <c r="U378" s="24">
        <v>0</v>
      </c>
      <c r="V378" s="31">
        <f t="shared" si="29"/>
        <v>57.409812318590589</v>
      </c>
      <c r="W378" s="32">
        <f t="shared" si="21"/>
        <v>82.409812318590582</v>
      </c>
      <c r="X378" s="30"/>
      <c r="Y378" s="24"/>
      <c r="Z378" s="24"/>
    </row>
    <row r="379" spans="1:26" ht="15.75" hidden="1" customHeight="1">
      <c r="A379" s="13" t="s">
        <v>424</v>
      </c>
      <c r="B379" s="24" t="s">
        <v>647</v>
      </c>
      <c r="C379" s="24" t="s">
        <v>44</v>
      </c>
      <c r="D379" s="25">
        <v>5627.65</v>
      </c>
      <c r="E379" s="26"/>
      <c r="F379" s="26"/>
      <c r="G379" s="26"/>
      <c r="H379" s="27" t="s">
        <v>189</v>
      </c>
      <c r="I379" s="24" t="s">
        <v>235</v>
      </c>
      <c r="J379" s="24">
        <v>14000</v>
      </c>
      <c r="K379" s="24">
        <v>78787100</v>
      </c>
      <c r="L379" s="28" t="s">
        <v>663</v>
      </c>
      <c r="M379" s="29" t="s">
        <v>50</v>
      </c>
      <c r="N379" s="30"/>
      <c r="O379" s="29" t="s">
        <v>50</v>
      </c>
      <c r="P379" s="24"/>
      <c r="Q379" s="24"/>
      <c r="R379" s="24"/>
      <c r="S379" s="24">
        <v>10</v>
      </c>
      <c r="T379" s="24">
        <v>15</v>
      </c>
      <c r="U379" s="24">
        <v>0</v>
      </c>
      <c r="V379" s="31">
        <f t="shared" si="29"/>
        <v>56.480058283653037</v>
      </c>
      <c r="W379" s="32">
        <f t="shared" si="21"/>
        <v>81.480058283653037</v>
      </c>
      <c r="X379" s="30"/>
      <c r="Y379" s="24"/>
      <c r="Z379" s="24"/>
    </row>
    <row r="380" spans="1:26" ht="15.75" hidden="1" customHeight="1">
      <c r="A380" s="13" t="s">
        <v>424</v>
      </c>
      <c r="B380" s="24" t="s">
        <v>647</v>
      </c>
      <c r="C380" s="24" t="s">
        <v>44</v>
      </c>
      <c r="D380" s="25">
        <v>5635</v>
      </c>
      <c r="E380" s="26"/>
      <c r="F380" s="26"/>
      <c r="G380" s="26"/>
      <c r="H380" s="27" t="s">
        <v>71</v>
      </c>
      <c r="I380" s="24" t="s">
        <v>664</v>
      </c>
      <c r="J380" s="24">
        <v>14000</v>
      </c>
      <c r="K380" s="24">
        <v>78890000</v>
      </c>
      <c r="L380" s="28" t="s">
        <v>665</v>
      </c>
      <c r="M380" s="29" t="s">
        <v>50</v>
      </c>
      <c r="N380" s="30"/>
      <c r="O380" s="29" t="s">
        <v>50</v>
      </c>
      <c r="P380" s="24"/>
      <c r="Q380" s="24"/>
      <c r="R380" s="24"/>
      <c r="S380" s="24">
        <v>10</v>
      </c>
      <c r="T380" s="24">
        <v>15</v>
      </c>
      <c r="U380" s="24">
        <v>1</v>
      </c>
      <c r="V380" s="31">
        <f t="shared" si="29"/>
        <v>56.406388642413489</v>
      </c>
      <c r="W380" s="32">
        <f t="shared" si="21"/>
        <v>82.406388642413489</v>
      </c>
      <c r="X380" s="30"/>
      <c r="Y380" s="24"/>
      <c r="Z380" s="24"/>
    </row>
    <row r="381" spans="1:26" ht="15.75" hidden="1" customHeight="1">
      <c r="A381" s="13" t="s">
        <v>424</v>
      </c>
      <c r="B381" s="24" t="s">
        <v>647</v>
      </c>
      <c r="C381" s="24" t="s">
        <v>44</v>
      </c>
      <c r="D381" s="25">
        <v>5643</v>
      </c>
      <c r="E381" s="26"/>
      <c r="F381" s="26"/>
      <c r="G381" s="26"/>
      <c r="H381" s="27" t="s">
        <v>58</v>
      </c>
      <c r="I381" s="24" t="s">
        <v>666</v>
      </c>
      <c r="J381" s="24">
        <v>14000</v>
      </c>
      <c r="K381" s="24">
        <v>79002000</v>
      </c>
      <c r="L381" s="28" t="s">
        <v>667</v>
      </c>
      <c r="M381" s="29" t="s">
        <v>50</v>
      </c>
      <c r="N381" s="30"/>
      <c r="O381" s="29" t="s">
        <v>50</v>
      </c>
      <c r="P381" s="24"/>
      <c r="Q381" s="24"/>
      <c r="R381" s="24"/>
      <c r="S381" s="24">
        <v>10</v>
      </c>
      <c r="T381" s="24">
        <v>15</v>
      </c>
      <c r="U381" s="24">
        <v>1</v>
      </c>
      <c r="V381" s="31">
        <f t="shared" si="29"/>
        <v>56.326422115895802</v>
      </c>
      <c r="W381" s="32">
        <f t="shared" si="21"/>
        <v>82.326422115895809</v>
      </c>
      <c r="X381" s="30"/>
      <c r="Y381" s="24"/>
      <c r="Z381" s="24"/>
    </row>
    <row r="382" spans="1:26" ht="15.75" hidden="1" customHeight="1">
      <c r="A382" s="13" t="s">
        <v>424</v>
      </c>
      <c r="B382" s="24" t="s">
        <v>647</v>
      </c>
      <c r="C382" s="24" t="s">
        <v>51</v>
      </c>
      <c r="D382" s="25">
        <v>5645.28</v>
      </c>
      <c r="E382" s="26"/>
      <c r="F382" s="26"/>
      <c r="G382" s="26"/>
      <c r="H382" s="27" t="s">
        <v>52</v>
      </c>
      <c r="I382" s="24" t="s">
        <v>668</v>
      </c>
      <c r="J382" s="24">
        <v>14000</v>
      </c>
      <c r="K382" s="24">
        <v>79033920</v>
      </c>
      <c r="L382" s="28" t="s">
        <v>669</v>
      </c>
      <c r="M382" s="29" t="s">
        <v>50</v>
      </c>
      <c r="N382" s="30"/>
      <c r="O382" s="29" t="s">
        <v>50</v>
      </c>
      <c r="P382" s="24"/>
      <c r="Q382" s="24"/>
      <c r="R382" s="24"/>
      <c r="S382" s="24">
        <v>10</v>
      </c>
      <c r="T382" s="24">
        <v>15</v>
      </c>
      <c r="U382" s="24">
        <v>2</v>
      </c>
      <c r="V382" s="31">
        <f t="shared" si="29"/>
        <v>56.303673157044472</v>
      </c>
      <c r="W382" s="32">
        <f t="shared" si="21"/>
        <v>83.303673157044472</v>
      </c>
      <c r="X382" s="30"/>
      <c r="Y382" s="24"/>
      <c r="Z382" s="24"/>
    </row>
    <row r="383" spans="1:26" ht="15.75" hidden="1" customHeight="1">
      <c r="A383" s="13" t="s">
        <v>424</v>
      </c>
      <c r="B383" s="24" t="s">
        <v>647</v>
      </c>
      <c r="C383" s="24" t="s">
        <v>44</v>
      </c>
      <c r="D383" s="25">
        <v>5866.67</v>
      </c>
      <c r="E383" s="26"/>
      <c r="F383" s="26"/>
      <c r="G383" s="26"/>
      <c r="H383" s="27" t="s">
        <v>68</v>
      </c>
      <c r="I383" s="24" t="s">
        <v>235</v>
      </c>
      <c r="J383" s="24">
        <v>14000</v>
      </c>
      <c r="K383" s="24">
        <v>82133380</v>
      </c>
      <c r="L383" s="28" t="s">
        <v>670</v>
      </c>
      <c r="M383" s="29" t="s">
        <v>50</v>
      </c>
      <c r="N383" s="30"/>
      <c r="O383" s="29" t="s">
        <v>50</v>
      </c>
      <c r="P383" s="24"/>
      <c r="Q383" s="24"/>
      <c r="R383" s="24"/>
      <c r="S383" s="24">
        <v>10</v>
      </c>
      <c r="T383" s="24">
        <v>15</v>
      </c>
      <c r="U383" s="24">
        <v>0</v>
      </c>
      <c r="V383" s="31">
        <f t="shared" si="29"/>
        <v>54.178946489234946</v>
      </c>
      <c r="W383" s="32">
        <f t="shared" si="21"/>
        <v>79.178946489234946</v>
      </c>
      <c r="X383" s="30"/>
      <c r="Y383" s="24"/>
      <c r="Z383" s="24"/>
    </row>
    <row r="384" spans="1:26" ht="15.75" hidden="1" customHeight="1">
      <c r="A384" s="13" t="s">
        <v>424</v>
      </c>
      <c r="B384" s="24" t="s">
        <v>647</v>
      </c>
      <c r="C384" s="24" t="s">
        <v>44</v>
      </c>
      <c r="D384" s="25">
        <v>5980.52</v>
      </c>
      <c r="E384" s="26"/>
      <c r="F384" s="26"/>
      <c r="G384" s="26"/>
      <c r="H384" s="27" t="s">
        <v>63</v>
      </c>
      <c r="I384" s="24" t="s">
        <v>671</v>
      </c>
      <c r="J384" s="24">
        <v>14000</v>
      </c>
      <c r="K384" s="24">
        <v>83727280</v>
      </c>
      <c r="L384" s="28" t="s">
        <v>672</v>
      </c>
      <c r="M384" s="29" t="s">
        <v>50</v>
      </c>
      <c r="N384" s="30"/>
      <c r="O384" s="29" t="s">
        <v>50</v>
      </c>
      <c r="P384" s="24"/>
      <c r="Q384" s="24"/>
      <c r="R384" s="24"/>
      <c r="S384" s="24">
        <v>10</v>
      </c>
      <c r="T384" s="24">
        <v>15</v>
      </c>
      <c r="U384" s="24">
        <v>2</v>
      </c>
      <c r="V384" s="31">
        <f t="shared" si="29"/>
        <v>53.147552386748977</v>
      </c>
      <c r="W384" s="32">
        <f t="shared" si="21"/>
        <v>80.14755238674897</v>
      </c>
      <c r="X384" s="30"/>
      <c r="Y384" s="24"/>
      <c r="Z384" s="24"/>
    </row>
    <row r="385" spans="1:26" ht="15.75" hidden="1" customHeight="1">
      <c r="A385" s="13" t="s">
        <v>424</v>
      </c>
      <c r="B385" s="24" t="s">
        <v>647</v>
      </c>
      <c r="C385" s="24" t="s">
        <v>51</v>
      </c>
      <c r="D385" s="25">
        <v>6033.06</v>
      </c>
      <c r="E385" s="26"/>
      <c r="F385" s="26"/>
      <c r="G385" s="26"/>
      <c r="H385" s="27" t="s">
        <v>95</v>
      </c>
      <c r="I385" s="24" t="s">
        <v>673</v>
      </c>
      <c r="J385" s="24">
        <v>14000</v>
      </c>
      <c r="K385" s="24">
        <v>84462840</v>
      </c>
      <c r="L385" s="28" t="s">
        <v>674</v>
      </c>
      <c r="M385" s="29" t="s">
        <v>50</v>
      </c>
      <c r="N385" s="30"/>
      <c r="O385" s="29" t="s">
        <v>50</v>
      </c>
      <c r="P385" s="24"/>
      <c r="Q385" s="24"/>
      <c r="R385" s="24"/>
      <c r="S385" s="24">
        <v>10</v>
      </c>
      <c r="T385" s="24">
        <v>15</v>
      </c>
      <c r="U385" s="24">
        <v>1</v>
      </c>
      <c r="V385" s="31">
        <f t="shared" si="29"/>
        <v>52.684707262980972</v>
      </c>
      <c r="W385" s="32">
        <f t="shared" si="21"/>
        <v>78.684707262980965</v>
      </c>
      <c r="X385" s="30"/>
      <c r="Y385" s="24"/>
      <c r="Z385" s="24"/>
    </row>
    <row r="386" spans="1:26" ht="15.75" hidden="1" customHeight="1">
      <c r="A386" s="13" t="s">
        <v>424</v>
      </c>
      <c r="B386" s="24" t="s">
        <v>647</v>
      </c>
      <c r="C386" s="24" t="s">
        <v>51</v>
      </c>
      <c r="D386" s="25">
        <v>6097.85</v>
      </c>
      <c r="E386" s="26"/>
      <c r="F386" s="26"/>
      <c r="G386" s="26"/>
      <c r="H386" s="27" t="s">
        <v>196</v>
      </c>
      <c r="I386" s="24" t="s">
        <v>675</v>
      </c>
      <c r="J386" s="24">
        <v>14000</v>
      </c>
      <c r="K386" s="24">
        <v>85369900</v>
      </c>
      <c r="L386" s="28" t="s">
        <v>676</v>
      </c>
      <c r="M386" s="29" t="s">
        <v>50</v>
      </c>
      <c r="N386" s="30"/>
      <c r="O386" s="29" t="s">
        <v>50</v>
      </c>
      <c r="P386" s="24"/>
      <c r="Q386" s="24"/>
      <c r="R386" s="24"/>
      <c r="S386" s="24">
        <v>10</v>
      </c>
      <c r="T386" s="24">
        <v>15</v>
      </c>
      <c r="U386" s="24">
        <v>0</v>
      </c>
      <c r="V386" s="31">
        <f t="shared" si="29"/>
        <v>52.124929278352205</v>
      </c>
      <c r="W386" s="32">
        <f t="shared" si="21"/>
        <v>77.124929278352198</v>
      </c>
      <c r="X386" s="30"/>
      <c r="Y386" s="24"/>
      <c r="Z386" s="24"/>
    </row>
    <row r="387" spans="1:26" ht="15.75" hidden="1" customHeight="1">
      <c r="A387" s="13" t="s">
        <v>424</v>
      </c>
      <c r="B387" s="24" t="s">
        <v>647</v>
      </c>
      <c r="C387" s="24" t="s">
        <v>44</v>
      </c>
      <c r="D387" s="25">
        <v>6333</v>
      </c>
      <c r="E387" s="26"/>
      <c r="F387" s="26"/>
      <c r="G387" s="26"/>
      <c r="H387" s="27" t="s">
        <v>77</v>
      </c>
      <c r="I387" s="24" t="s">
        <v>677</v>
      </c>
      <c r="J387" s="24">
        <v>14000</v>
      </c>
      <c r="K387" s="24">
        <v>88662000</v>
      </c>
      <c r="L387" s="28" t="s">
        <v>678</v>
      </c>
      <c r="M387" s="29" t="s">
        <v>50</v>
      </c>
      <c r="N387" s="30"/>
      <c r="O387" s="29" t="s">
        <v>50</v>
      </c>
      <c r="P387" s="24"/>
      <c r="Q387" s="24"/>
      <c r="R387" s="24"/>
      <c r="S387" s="24">
        <v>10</v>
      </c>
      <c r="T387" s="24">
        <v>15</v>
      </c>
      <c r="U387" s="24">
        <v>0</v>
      </c>
      <c r="V387" s="31">
        <f t="shared" si="29"/>
        <v>50.189483657034579</v>
      </c>
      <c r="W387" s="32">
        <f t="shared" si="21"/>
        <v>75.189483657034572</v>
      </c>
      <c r="X387" s="30"/>
      <c r="Y387" s="24"/>
      <c r="Z387" s="24"/>
    </row>
    <row r="388" spans="1:26" ht="15.75" hidden="1" customHeight="1">
      <c r="A388" s="13" t="s">
        <v>424</v>
      </c>
      <c r="B388" s="24" t="s">
        <v>647</v>
      </c>
      <c r="C388" s="24" t="s">
        <v>51</v>
      </c>
      <c r="D388" s="25">
        <v>6346.69</v>
      </c>
      <c r="E388" s="26"/>
      <c r="F388" s="26"/>
      <c r="G388" s="26"/>
      <c r="H388" s="27" t="s">
        <v>63</v>
      </c>
      <c r="I388" s="24" t="s">
        <v>652</v>
      </c>
      <c r="J388" s="24">
        <v>14000</v>
      </c>
      <c r="K388" s="24">
        <v>88853660</v>
      </c>
      <c r="L388" s="28" t="s">
        <v>679</v>
      </c>
      <c r="M388" s="29" t="s">
        <v>50</v>
      </c>
      <c r="N388" s="30"/>
      <c r="O388" s="29" t="s">
        <v>50</v>
      </c>
      <c r="P388" s="24"/>
      <c r="Q388" s="24"/>
      <c r="R388" s="24"/>
      <c r="S388" s="24">
        <v>10</v>
      </c>
      <c r="T388" s="24">
        <v>15</v>
      </c>
      <c r="U388" s="24">
        <v>2</v>
      </c>
      <c r="V388" s="31">
        <f t="shared" si="29"/>
        <v>50.081223440880208</v>
      </c>
      <c r="W388" s="32">
        <f t="shared" si="21"/>
        <v>77.081223440880208</v>
      </c>
      <c r="X388" s="30"/>
      <c r="Y388" s="24"/>
      <c r="Z388" s="24"/>
    </row>
    <row r="389" spans="1:26" ht="15.75" hidden="1" customHeight="1">
      <c r="A389" s="13" t="s">
        <v>424</v>
      </c>
      <c r="B389" s="24" t="s">
        <v>647</v>
      </c>
      <c r="C389" s="24" t="s">
        <v>44</v>
      </c>
      <c r="D389" s="25">
        <v>6792.31</v>
      </c>
      <c r="E389" s="26"/>
      <c r="F389" s="26"/>
      <c r="G389" s="26"/>
      <c r="H389" s="27" t="s">
        <v>52</v>
      </c>
      <c r="I389" s="24" t="s">
        <v>680</v>
      </c>
      <c r="J389" s="24">
        <v>14000</v>
      </c>
      <c r="K389" s="24">
        <v>95092340</v>
      </c>
      <c r="L389" s="28" t="s">
        <v>681</v>
      </c>
      <c r="M389" s="29" t="s">
        <v>50</v>
      </c>
      <c r="N389" s="30"/>
      <c r="O389" s="29" t="s">
        <v>50</v>
      </c>
      <c r="P389" s="24"/>
      <c r="Q389" s="24"/>
      <c r="R389" s="24"/>
      <c r="S389" s="24">
        <v>10</v>
      </c>
      <c r="T389" s="24">
        <v>15</v>
      </c>
      <c r="U389" s="24">
        <v>2</v>
      </c>
      <c r="V389" s="31">
        <f t="shared" si="29"/>
        <v>46.795567340124343</v>
      </c>
      <c r="W389" s="32">
        <f t="shared" si="21"/>
        <v>73.795567340124336</v>
      </c>
      <c r="X389" s="30"/>
      <c r="Y389" s="24"/>
      <c r="Z389" s="24"/>
    </row>
    <row r="390" spans="1:26" ht="15.75" hidden="1" customHeight="1">
      <c r="A390" s="13" t="s">
        <v>424</v>
      </c>
      <c r="B390" s="24" t="s">
        <v>647</v>
      </c>
      <c r="C390" s="24" t="s">
        <v>44</v>
      </c>
      <c r="D390" s="25">
        <v>6969</v>
      </c>
      <c r="E390" s="26"/>
      <c r="F390" s="26"/>
      <c r="G390" s="26"/>
      <c r="H390" s="27" t="s">
        <v>47</v>
      </c>
      <c r="I390" s="24" t="s">
        <v>671</v>
      </c>
      <c r="J390" s="24">
        <v>14000</v>
      </c>
      <c r="K390" s="24">
        <v>97566000</v>
      </c>
      <c r="L390" s="28" t="s">
        <v>682</v>
      </c>
      <c r="M390" s="29" t="s">
        <v>50</v>
      </c>
      <c r="N390" s="30"/>
      <c r="O390" s="29" t="s">
        <v>50</v>
      </c>
      <c r="P390" s="24"/>
      <c r="Q390" s="24"/>
      <c r="R390" s="24"/>
      <c r="S390" s="24">
        <v>10</v>
      </c>
      <c r="T390" s="24">
        <v>15</v>
      </c>
      <c r="U390" s="24">
        <v>0</v>
      </c>
      <c r="V390" s="31">
        <f t="shared" si="29"/>
        <v>45.609126130004306</v>
      </c>
      <c r="W390" s="32">
        <f t="shared" si="21"/>
        <v>70.609126130004313</v>
      </c>
      <c r="X390" s="30"/>
      <c r="Y390" s="24"/>
      <c r="Z390" s="24"/>
    </row>
    <row r="391" spans="1:26" ht="15.75" hidden="1" customHeight="1">
      <c r="A391" s="13" t="s">
        <v>424</v>
      </c>
      <c r="B391" s="24" t="s">
        <v>647</v>
      </c>
      <c r="C391" s="24" t="s">
        <v>51</v>
      </c>
      <c r="D391" s="25">
        <v>6969</v>
      </c>
      <c r="E391" s="26"/>
      <c r="F391" s="26"/>
      <c r="G391" s="26"/>
      <c r="H391" s="27" t="s">
        <v>47</v>
      </c>
      <c r="I391" s="24" t="s">
        <v>213</v>
      </c>
      <c r="J391" s="24">
        <v>14000</v>
      </c>
      <c r="K391" s="24">
        <v>97566000</v>
      </c>
      <c r="L391" s="28" t="s">
        <v>109</v>
      </c>
      <c r="M391" s="29" t="s">
        <v>50</v>
      </c>
      <c r="N391" s="30"/>
      <c r="O391" s="29" t="s">
        <v>50</v>
      </c>
      <c r="P391" s="24"/>
      <c r="Q391" s="24"/>
      <c r="R391" s="24"/>
      <c r="S391" s="24">
        <v>10</v>
      </c>
      <c r="T391" s="24">
        <v>15</v>
      </c>
      <c r="U391" s="24">
        <v>0</v>
      </c>
      <c r="V391" s="31">
        <f t="shared" si="29"/>
        <v>45.609126130004306</v>
      </c>
      <c r="W391" s="32">
        <f t="shared" si="21"/>
        <v>70.609126130004313</v>
      </c>
      <c r="X391" s="30"/>
      <c r="Y391" s="24"/>
      <c r="Z391" s="24"/>
    </row>
    <row r="392" spans="1:26" ht="15.75" hidden="1" customHeight="1">
      <c r="A392" s="13" t="s">
        <v>424</v>
      </c>
      <c r="B392" s="24" t="s">
        <v>647</v>
      </c>
      <c r="C392" s="24" t="s">
        <v>44</v>
      </c>
      <c r="D392" s="25">
        <v>8320.8700000000008</v>
      </c>
      <c r="E392" s="26"/>
      <c r="F392" s="26"/>
      <c r="G392" s="26"/>
      <c r="H392" s="27" t="s">
        <v>110</v>
      </c>
      <c r="I392" s="24" t="s">
        <v>683</v>
      </c>
      <c r="J392" s="24">
        <v>14000</v>
      </c>
      <c r="K392" s="24">
        <v>116492180</v>
      </c>
      <c r="L392" s="28" t="s">
        <v>684</v>
      </c>
      <c r="M392" s="29" t="s">
        <v>50</v>
      </c>
      <c r="N392" s="30"/>
      <c r="O392" s="29" t="s">
        <v>50</v>
      </c>
      <c r="P392" s="24"/>
      <c r="Q392" s="24"/>
      <c r="R392" s="24"/>
      <c r="S392" s="24">
        <v>10</v>
      </c>
      <c r="T392" s="24">
        <v>15</v>
      </c>
      <c r="U392" s="24">
        <v>0</v>
      </c>
      <c r="V392" s="31">
        <f t="shared" si="29"/>
        <v>38.199130619754904</v>
      </c>
      <c r="W392" s="32">
        <f t="shared" si="21"/>
        <v>63.199130619754904</v>
      </c>
      <c r="X392" s="30"/>
      <c r="Y392" s="24"/>
      <c r="Z392" s="24" t="s">
        <v>80</v>
      </c>
    </row>
    <row r="393" spans="1:26" ht="15.75" hidden="1" customHeight="1">
      <c r="A393" s="13" t="s">
        <v>424</v>
      </c>
      <c r="B393" s="24" t="s">
        <v>647</v>
      </c>
      <c r="C393" s="24" t="s">
        <v>44</v>
      </c>
      <c r="D393" s="25">
        <v>25440.27</v>
      </c>
      <c r="E393" s="26"/>
      <c r="F393" s="26"/>
      <c r="G393" s="26"/>
      <c r="H393" s="27" t="s">
        <v>434</v>
      </c>
      <c r="I393" s="24" t="s">
        <v>685</v>
      </c>
      <c r="J393" s="24">
        <v>14000</v>
      </c>
      <c r="K393" s="24">
        <v>356163780</v>
      </c>
      <c r="L393" s="28" t="s">
        <v>686</v>
      </c>
      <c r="M393" s="29" t="s">
        <v>50</v>
      </c>
      <c r="N393" s="30"/>
      <c r="O393" s="29" t="s">
        <v>50</v>
      </c>
      <c r="P393" s="24"/>
      <c r="Q393" s="24"/>
      <c r="R393" s="24"/>
      <c r="S393" s="24">
        <v>10</v>
      </c>
      <c r="T393" s="24">
        <v>15</v>
      </c>
      <c r="U393" s="24">
        <v>1</v>
      </c>
      <c r="V393" s="31">
        <f t="shared" si="29"/>
        <v>12.493971172475764</v>
      </c>
      <c r="W393" s="32">
        <f t="shared" si="21"/>
        <v>38.493971172475767</v>
      </c>
      <c r="X393" s="30"/>
      <c r="Y393" s="24"/>
      <c r="Z393" s="24" t="s">
        <v>80</v>
      </c>
    </row>
    <row r="394" spans="1:26" ht="15.75" hidden="1" customHeight="1">
      <c r="A394" s="13" t="s">
        <v>424</v>
      </c>
      <c r="B394" s="24" t="s">
        <v>687</v>
      </c>
      <c r="C394" s="24" t="s">
        <v>44</v>
      </c>
      <c r="D394" s="25">
        <v>37760.160000000003</v>
      </c>
      <c r="E394" s="26"/>
      <c r="F394" s="26">
        <v>94584.83</v>
      </c>
      <c r="G394" s="38" t="s">
        <v>688</v>
      </c>
      <c r="H394" s="27" t="s">
        <v>63</v>
      </c>
      <c r="I394" s="24" t="s">
        <v>579</v>
      </c>
      <c r="J394" s="24">
        <v>120</v>
      </c>
      <c r="K394" s="24">
        <v>4531219.2</v>
      </c>
      <c r="L394" s="28" t="s">
        <v>689</v>
      </c>
      <c r="M394" s="29" t="s">
        <v>50</v>
      </c>
      <c r="N394" s="30"/>
      <c r="O394" s="29" t="s">
        <v>50</v>
      </c>
      <c r="P394" s="24"/>
      <c r="Q394" s="24"/>
      <c r="R394" s="24"/>
      <c r="S394" s="24">
        <v>10</v>
      </c>
      <c r="T394" s="24">
        <v>15</v>
      </c>
      <c r="U394" s="24">
        <v>2</v>
      </c>
      <c r="V394" s="35">
        <v>65</v>
      </c>
      <c r="W394" s="24">
        <f t="shared" si="21"/>
        <v>92</v>
      </c>
      <c r="X394" s="30"/>
      <c r="Y394" s="24"/>
      <c r="Z394" s="24"/>
    </row>
    <row r="395" spans="1:26" ht="15.75" hidden="1" customHeight="1">
      <c r="A395" s="13" t="s">
        <v>424</v>
      </c>
      <c r="B395" s="24" t="s">
        <v>687</v>
      </c>
      <c r="C395" s="24" t="s">
        <v>44</v>
      </c>
      <c r="D395" s="25">
        <v>37914.1</v>
      </c>
      <c r="E395" s="26"/>
      <c r="F395" s="26"/>
      <c r="G395" s="26"/>
      <c r="H395" s="27" t="s">
        <v>95</v>
      </c>
      <c r="I395" s="24" t="s">
        <v>690</v>
      </c>
      <c r="J395" s="24">
        <v>120</v>
      </c>
      <c r="K395" s="24">
        <v>4549692</v>
      </c>
      <c r="L395" s="28" t="s">
        <v>691</v>
      </c>
      <c r="M395" s="29" t="s">
        <v>50</v>
      </c>
      <c r="N395" s="30"/>
      <c r="O395" s="29" t="s">
        <v>50</v>
      </c>
      <c r="P395" s="24"/>
      <c r="Q395" s="24"/>
      <c r="R395" s="24"/>
      <c r="S395" s="24">
        <v>10</v>
      </c>
      <c r="T395" s="24">
        <v>15</v>
      </c>
      <c r="U395" s="24">
        <v>1</v>
      </c>
      <c r="V395" s="31">
        <f t="shared" ref="V395:V405" si="30">+V394*D394/D395</f>
        <v>64.736084992126948</v>
      </c>
      <c r="W395" s="32">
        <f t="shared" si="21"/>
        <v>90.736084992126948</v>
      </c>
      <c r="X395" s="30"/>
      <c r="Y395" s="24"/>
      <c r="Z395" s="24"/>
    </row>
    <row r="396" spans="1:26" ht="15.75" hidden="1" customHeight="1">
      <c r="A396" s="13" t="s">
        <v>424</v>
      </c>
      <c r="B396" s="24" t="s">
        <v>687</v>
      </c>
      <c r="C396" s="24" t="s">
        <v>44</v>
      </c>
      <c r="D396" s="25">
        <v>38026.660000000003</v>
      </c>
      <c r="E396" s="26"/>
      <c r="F396" s="26"/>
      <c r="G396" s="26"/>
      <c r="H396" s="27" t="s">
        <v>92</v>
      </c>
      <c r="I396" s="24" t="s">
        <v>585</v>
      </c>
      <c r="J396" s="24">
        <v>120</v>
      </c>
      <c r="K396" s="24">
        <v>4563199.2</v>
      </c>
      <c r="L396" s="28" t="s">
        <v>692</v>
      </c>
      <c r="M396" s="29" t="s">
        <v>50</v>
      </c>
      <c r="N396" s="30"/>
      <c r="O396" s="29" t="s">
        <v>50</v>
      </c>
      <c r="P396" s="24"/>
      <c r="Q396" s="24"/>
      <c r="R396" s="24"/>
      <c r="S396" s="24">
        <v>10</v>
      </c>
      <c r="T396" s="24">
        <v>15</v>
      </c>
      <c r="U396" s="24">
        <v>0</v>
      </c>
      <c r="V396" s="31">
        <f t="shared" si="30"/>
        <v>64.544464331077194</v>
      </c>
      <c r="W396" s="32">
        <f t="shared" si="21"/>
        <v>89.544464331077194</v>
      </c>
      <c r="X396" s="30"/>
      <c r="Y396" s="24"/>
      <c r="Z396" s="24"/>
    </row>
    <row r="397" spans="1:26" ht="15.75" hidden="1" customHeight="1">
      <c r="A397" s="13" t="s">
        <v>424</v>
      </c>
      <c r="B397" s="24" t="s">
        <v>687</v>
      </c>
      <c r="C397" s="24" t="s">
        <v>44</v>
      </c>
      <c r="D397" s="25">
        <v>38100</v>
      </c>
      <c r="E397" s="26"/>
      <c r="F397" s="26"/>
      <c r="G397" s="26"/>
      <c r="H397" s="27" t="s">
        <v>77</v>
      </c>
      <c r="I397" s="24" t="s">
        <v>693</v>
      </c>
      <c r="J397" s="24">
        <v>120</v>
      </c>
      <c r="K397" s="24">
        <v>4572000</v>
      </c>
      <c r="L397" s="28" t="s">
        <v>694</v>
      </c>
      <c r="M397" s="29" t="s">
        <v>50</v>
      </c>
      <c r="N397" s="30"/>
      <c r="O397" s="29" t="s">
        <v>50</v>
      </c>
      <c r="P397" s="24"/>
      <c r="Q397" s="24"/>
      <c r="R397" s="24"/>
      <c r="S397" s="24">
        <v>10</v>
      </c>
      <c r="T397" s="24">
        <v>15</v>
      </c>
      <c r="U397" s="24">
        <v>0</v>
      </c>
      <c r="V397" s="31">
        <f t="shared" si="30"/>
        <v>64.420220472440946</v>
      </c>
      <c r="W397" s="32">
        <f t="shared" si="21"/>
        <v>89.420220472440946</v>
      </c>
      <c r="X397" s="30"/>
      <c r="Y397" s="24"/>
      <c r="Z397" s="24"/>
    </row>
    <row r="398" spans="1:26" ht="15.75" hidden="1" customHeight="1">
      <c r="A398" s="13" t="s">
        <v>424</v>
      </c>
      <c r="B398" s="24" t="s">
        <v>687</v>
      </c>
      <c r="C398" s="24" t="s">
        <v>44</v>
      </c>
      <c r="D398" s="25">
        <v>39118.769999999997</v>
      </c>
      <c r="E398" s="26"/>
      <c r="F398" s="26"/>
      <c r="G398" s="26"/>
      <c r="H398" s="27" t="s">
        <v>71</v>
      </c>
      <c r="I398" s="24" t="s">
        <v>695</v>
      </c>
      <c r="J398" s="24">
        <v>120</v>
      </c>
      <c r="K398" s="24">
        <v>4694252.4000000004</v>
      </c>
      <c r="L398" s="28" t="s">
        <v>696</v>
      </c>
      <c r="M398" s="29" t="s">
        <v>50</v>
      </c>
      <c r="N398" s="30"/>
      <c r="O398" s="29" t="s">
        <v>50</v>
      </c>
      <c r="P398" s="24"/>
      <c r="Q398" s="24"/>
      <c r="R398" s="24"/>
      <c r="S398" s="24">
        <v>10</v>
      </c>
      <c r="T398" s="24">
        <v>15</v>
      </c>
      <c r="U398" s="24">
        <v>1</v>
      </c>
      <c r="V398" s="31">
        <f t="shared" si="30"/>
        <v>62.742524880000062</v>
      </c>
      <c r="W398" s="32">
        <f t="shared" si="21"/>
        <v>88.742524880000062</v>
      </c>
      <c r="X398" s="30"/>
      <c r="Y398" s="24"/>
      <c r="Z398" s="24"/>
    </row>
    <row r="399" spans="1:26" ht="15.75" hidden="1" customHeight="1">
      <c r="A399" s="13" t="s">
        <v>424</v>
      </c>
      <c r="B399" s="24" t="s">
        <v>687</v>
      </c>
      <c r="C399" s="24" t="s">
        <v>44</v>
      </c>
      <c r="D399" s="25">
        <v>39852</v>
      </c>
      <c r="E399" s="26"/>
      <c r="F399" s="26">
        <v>88404.89</v>
      </c>
      <c r="G399" s="38" t="s">
        <v>697</v>
      </c>
      <c r="H399" s="27" t="s">
        <v>55</v>
      </c>
      <c r="I399" s="24" t="s">
        <v>671</v>
      </c>
      <c r="J399" s="24">
        <v>120</v>
      </c>
      <c r="K399" s="24">
        <v>4782240</v>
      </c>
      <c r="L399" s="28" t="s">
        <v>698</v>
      </c>
      <c r="M399" s="29" t="s">
        <v>50</v>
      </c>
      <c r="N399" s="30"/>
      <c r="O399" s="29" t="s">
        <v>50</v>
      </c>
      <c r="P399" s="24"/>
      <c r="Q399" s="24"/>
      <c r="R399" s="24"/>
      <c r="S399" s="24">
        <v>10</v>
      </c>
      <c r="T399" s="24">
        <v>15</v>
      </c>
      <c r="U399" s="24">
        <v>0</v>
      </c>
      <c r="V399" s="31">
        <f t="shared" si="30"/>
        <v>61.588136103583253</v>
      </c>
      <c r="W399" s="32">
        <f t="shared" si="21"/>
        <v>86.588136103583253</v>
      </c>
      <c r="X399" s="30"/>
      <c r="Y399" s="24"/>
      <c r="Z399" s="24"/>
    </row>
    <row r="400" spans="1:26" ht="15.75" hidden="1" customHeight="1">
      <c r="A400" s="13" t="s">
        <v>424</v>
      </c>
      <c r="B400" s="24" t="s">
        <v>687</v>
      </c>
      <c r="C400" s="24" t="s">
        <v>51</v>
      </c>
      <c r="D400" s="25">
        <v>43077.279999999999</v>
      </c>
      <c r="E400" s="26"/>
      <c r="F400" s="26"/>
      <c r="G400" s="26"/>
      <c r="H400" s="27" t="s">
        <v>63</v>
      </c>
      <c r="I400" s="24" t="s">
        <v>671</v>
      </c>
      <c r="J400" s="24">
        <v>120</v>
      </c>
      <c r="K400" s="24">
        <v>5169273.5999999996</v>
      </c>
      <c r="L400" s="28" t="s">
        <v>699</v>
      </c>
      <c r="M400" s="29" t="s">
        <v>50</v>
      </c>
      <c r="N400" s="30"/>
      <c r="O400" s="29" t="s">
        <v>50</v>
      </c>
      <c r="P400" s="24"/>
      <c r="Q400" s="24"/>
      <c r="R400" s="24"/>
      <c r="S400" s="24">
        <v>10</v>
      </c>
      <c r="T400" s="24">
        <v>15</v>
      </c>
      <c r="U400" s="24">
        <v>2</v>
      </c>
      <c r="V400" s="31">
        <f t="shared" si="30"/>
        <v>56.976912191298986</v>
      </c>
      <c r="W400" s="32">
        <f t="shared" si="21"/>
        <v>83.976912191298993</v>
      </c>
      <c r="X400" s="30"/>
      <c r="Y400" s="24"/>
      <c r="Z400" s="24"/>
    </row>
    <row r="401" spans="1:26" ht="15.75" hidden="1" customHeight="1">
      <c r="A401" s="13" t="s">
        <v>424</v>
      </c>
      <c r="B401" s="24" t="s">
        <v>687</v>
      </c>
      <c r="C401" s="24" t="s">
        <v>44</v>
      </c>
      <c r="D401" s="25">
        <v>44618.82</v>
      </c>
      <c r="E401" s="26"/>
      <c r="F401" s="26"/>
      <c r="G401" s="26"/>
      <c r="H401" s="27" t="s">
        <v>68</v>
      </c>
      <c r="I401" s="24" t="s">
        <v>579</v>
      </c>
      <c r="J401" s="24">
        <v>120</v>
      </c>
      <c r="K401" s="24">
        <v>5354258.4000000004</v>
      </c>
      <c r="L401" s="28" t="s">
        <v>700</v>
      </c>
      <c r="M401" s="29" t="s">
        <v>50</v>
      </c>
      <c r="N401" s="30"/>
      <c r="O401" s="29" t="s">
        <v>50</v>
      </c>
      <c r="P401" s="24"/>
      <c r="Q401" s="24"/>
      <c r="R401" s="24"/>
      <c r="S401" s="24">
        <v>10</v>
      </c>
      <c r="T401" s="24">
        <v>15</v>
      </c>
      <c r="U401" s="24">
        <v>0</v>
      </c>
      <c r="V401" s="31">
        <f t="shared" si="30"/>
        <v>55.008411248885558</v>
      </c>
      <c r="W401" s="32">
        <f t="shared" si="21"/>
        <v>80.008411248885551</v>
      </c>
      <c r="X401" s="30"/>
      <c r="Y401" s="24"/>
      <c r="Z401" s="24"/>
    </row>
    <row r="402" spans="1:26" ht="15.75" hidden="1" customHeight="1">
      <c r="A402" s="13" t="s">
        <v>424</v>
      </c>
      <c r="B402" s="24" t="s">
        <v>687</v>
      </c>
      <c r="C402" s="24" t="s">
        <v>44</v>
      </c>
      <c r="D402" s="25">
        <v>45756.24</v>
      </c>
      <c r="E402" s="26"/>
      <c r="F402" s="26"/>
      <c r="G402" s="26"/>
      <c r="H402" s="27" t="s">
        <v>189</v>
      </c>
      <c r="I402" s="24" t="s">
        <v>579</v>
      </c>
      <c r="J402" s="24">
        <v>120</v>
      </c>
      <c r="K402" s="24">
        <v>5490748.7999999998</v>
      </c>
      <c r="L402" s="28" t="s">
        <v>701</v>
      </c>
      <c r="M402" s="29" t="s">
        <v>50</v>
      </c>
      <c r="N402" s="30"/>
      <c r="O402" s="29" t="s">
        <v>50</v>
      </c>
      <c r="P402" s="24"/>
      <c r="Q402" s="24"/>
      <c r="R402" s="24"/>
      <c r="S402" s="24">
        <v>10</v>
      </c>
      <c r="T402" s="24">
        <v>15</v>
      </c>
      <c r="U402" s="24">
        <v>0</v>
      </c>
      <c r="V402" s="31">
        <f t="shared" si="30"/>
        <v>53.640998473650811</v>
      </c>
      <c r="W402" s="32">
        <f t="shared" si="21"/>
        <v>78.640998473650811</v>
      </c>
      <c r="X402" s="30"/>
      <c r="Y402" s="24"/>
      <c r="Z402" s="24"/>
    </row>
    <row r="403" spans="1:26" ht="15.75" hidden="1" customHeight="1">
      <c r="A403" s="13" t="s">
        <v>424</v>
      </c>
      <c r="B403" s="24" t="s">
        <v>687</v>
      </c>
      <c r="C403" s="24" t="s">
        <v>44</v>
      </c>
      <c r="D403" s="25">
        <v>48918</v>
      </c>
      <c r="E403" s="26"/>
      <c r="F403" s="26"/>
      <c r="G403" s="26"/>
      <c r="H403" s="27" t="s">
        <v>47</v>
      </c>
      <c r="I403" s="24" t="s">
        <v>671</v>
      </c>
      <c r="J403" s="24">
        <v>120</v>
      </c>
      <c r="K403" s="24">
        <v>5870160</v>
      </c>
      <c r="L403" s="28" t="s">
        <v>109</v>
      </c>
      <c r="M403" s="29" t="s">
        <v>50</v>
      </c>
      <c r="N403" s="30"/>
      <c r="O403" s="29" t="s">
        <v>50</v>
      </c>
      <c r="P403" s="24"/>
      <c r="Q403" s="24"/>
      <c r="R403" s="24"/>
      <c r="S403" s="24">
        <v>10</v>
      </c>
      <c r="T403" s="24">
        <v>15</v>
      </c>
      <c r="U403" s="24">
        <v>0</v>
      </c>
      <c r="V403" s="31">
        <f t="shared" si="30"/>
        <v>50.173972770759228</v>
      </c>
      <c r="W403" s="32">
        <f t="shared" si="21"/>
        <v>75.173972770759235</v>
      </c>
      <c r="X403" s="30"/>
      <c r="Y403" s="24"/>
      <c r="Z403" s="24"/>
    </row>
    <row r="404" spans="1:26" ht="15.75" hidden="1" customHeight="1">
      <c r="A404" s="13" t="s">
        <v>424</v>
      </c>
      <c r="B404" s="24" t="s">
        <v>687</v>
      </c>
      <c r="C404" s="24" t="s">
        <v>44</v>
      </c>
      <c r="D404" s="25">
        <v>54180.51</v>
      </c>
      <c r="E404" s="26"/>
      <c r="F404" s="26"/>
      <c r="G404" s="26"/>
      <c r="H404" s="27" t="s">
        <v>110</v>
      </c>
      <c r="I404" s="24" t="s">
        <v>671</v>
      </c>
      <c r="J404" s="24">
        <v>120</v>
      </c>
      <c r="K404" s="24">
        <v>6501661.2000000002</v>
      </c>
      <c r="L404" s="28" t="s">
        <v>702</v>
      </c>
      <c r="M404" s="29" t="s">
        <v>50</v>
      </c>
      <c r="N404" s="30"/>
      <c r="O404" s="29" t="s">
        <v>50</v>
      </c>
      <c r="P404" s="24"/>
      <c r="Q404" s="24"/>
      <c r="R404" s="24"/>
      <c r="S404" s="24">
        <v>10</v>
      </c>
      <c r="T404" s="24">
        <v>15</v>
      </c>
      <c r="U404" s="24">
        <v>0</v>
      </c>
      <c r="V404" s="31">
        <f t="shared" si="30"/>
        <v>45.300614556784346</v>
      </c>
      <c r="W404" s="32">
        <f t="shared" si="21"/>
        <v>70.300614556784353</v>
      </c>
      <c r="X404" s="30"/>
      <c r="Y404" s="24"/>
      <c r="Z404" s="24"/>
    </row>
    <row r="405" spans="1:26" ht="15.75" hidden="1" customHeight="1">
      <c r="A405" s="13" t="s">
        <v>424</v>
      </c>
      <c r="B405" s="24" t="s">
        <v>687</v>
      </c>
      <c r="C405" s="24" t="s">
        <v>44</v>
      </c>
      <c r="D405" s="25">
        <v>67213.429999999993</v>
      </c>
      <c r="E405" s="26"/>
      <c r="F405" s="26"/>
      <c r="G405" s="26"/>
      <c r="H405" s="27" t="s">
        <v>434</v>
      </c>
      <c r="I405" s="24" t="s">
        <v>703</v>
      </c>
      <c r="J405" s="24">
        <v>120</v>
      </c>
      <c r="K405" s="24">
        <v>8065611.5999999996</v>
      </c>
      <c r="L405" s="28" t="s">
        <v>704</v>
      </c>
      <c r="M405" s="29" t="s">
        <v>50</v>
      </c>
      <c r="N405" s="30"/>
      <c r="O405" s="29" t="s">
        <v>50</v>
      </c>
      <c r="P405" s="24"/>
      <c r="Q405" s="24"/>
      <c r="R405" s="24"/>
      <c r="S405" s="24">
        <v>10</v>
      </c>
      <c r="T405" s="24">
        <v>15</v>
      </c>
      <c r="U405" s="24">
        <v>1</v>
      </c>
      <c r="V405" s="31">
        <f t="shared" si="30"/>
        <v>36.516666386464735</v>
      </c>
      <c r="W405" s="32">
        <f t="shared" si="21"/>
        <v>62.516666386464735</v>
      </c>
      <c r="X405" s="30"/>
      <c r="Y405" s="24"/>
      <c r="Z405" s="24" t="s">
        <v>80</v>
      </c>
    </row>
    <row r="406" spans="1:26" ht="15.75" hidden="1" customHeight="1">
      <c r="A406" s="13" t="s">
        <v>424</v>
      </c>
      <c r="B406" s="24" t="s">
        <v>705</v>
      </c>
      <c r="C406" s="24" t="s">
        <v>44</v>
      </c>
      <c r="D406" s="25">
        <v>2196.44</v>
      </c>
      <c r="E406" s="26">
        <v>82466.821333333341</v>
      </c>
      <c r="F406" s="26">
        <v>4948009.28</v>
      </c>
      <c r="G406" s="38" t="s">
        <v>706</v>
      </c>
      <c r="H406" s="27" t="s">
        <v>196</v>
      </c>
      <c r="I406" s="24" t="s">
        <v>707</v>
      </c>
      <c r="J406" s="24">
        <v>17300</v>
      </c>
      <c r="K406" s="24">
        <v>37998412</v>
      </c>
      <c r="L406" s="28" t="s">
        <v>708</v>
      </c>
      <c r="M406" s="29" t="s">
        <v>50</v>
      </c>
      <c r="N406" s="30"/>
      <c r="O406" s="29" t="s">
        <v>50</v>
      </c>
      <c r="P406" s="24"/>
      <c r="Q406" s="24"/>
      <c r="R406" s="24"/>
      <c r="S406" s="24">
        <v>10</v>
      </c>
      <c r="T406" s="24">
        <v>15</v>
      </c>
      <c r="U406" s="24">
        <v>0</v>
      </c>
      <c r="V406" s="35">
        <v>65</v>
      </c>
      <c r="W406" s="24">
        <f t="shared" si="21"/>
        <v>90</v>
      </c>
      <c r="X406" s="30"/>
      <c r="Y406" s="24"/>
      <c r="Z406" s="24"/>
    </row>
    <row r="407" spans="1:26" ht="15.75" hidden="1" customHeight="1">
      <c r="A407" s="13" t="s">
        <v>424</v>
      </c>
      <c r="B407" s="24" t="s">
        <v>705</v>
      </c>
      <c r="C407" s="24" t="s">
        <v>44</v>
      </c>
      <c r="D407" s="25">
        <v>2240.62</v>
      </c>
      <c r="E407" s="26"/>
      <c r="F407" s="26"/>
      <c r="G407" s="26"/>
      <c r="H407" s="27" t="s">
        <v>63</v>
      </c>
      <c r="I407" s="24" t="s">
        <v>505</v>
      </c>
      <c r="J407" s="24">
        <v>17300</v>
      </c>
      <c r="K407" s="24">
        <v>38762726</v>
      </c>
      <c r="L407" s="28" t="s">
        <v>709</v>
      </c>
      <c r="M407" s="29" t="s">
        <v>50</v>
      </c>
      <c r="N407" s="30"/>
      <c r="O407" s="29" t="s">
        <v>50</v>
      </c>
      <c r="P407" s="24"/>
      <c r="Q407" s="24"/>
      <c r="R407" s="24"/>
      <c r="S407" s="24">
        <v>10</v>
      </c>
      <c r="T407" s="24">
        <v>15</v>
      </c>
      <c r="U407" s="24">
        <v>2</v>
      </c>
      <c r="V407" s="31">
        <f t="shared" ref="V407:V424" si="31">+V406*D406/D407</f>
        <v>63.71834581499764</v>
      </c>
      <c r="W407" s="32">
        <f t="shared" si="21"/>
        <v>90.718345814997633</v>
      </c>
      <c r="X407" s="30"/>
      <c r="Y407" s="24"/>
      <c r="Z407" s="24"/>
    </row>
    <row r="408" spans="1:26" ht="15.75" hidden="1" customHeight="1">
      <c r="A408" s="13" t="s">
        <v>424</v>
      </c>
      <c r="B408" s="24" t="s">
        <v>705</v>
      </c>
      <c r="C408" s="24" t="s">
        <v>75</v>
      </c>
      <c r="D408" s="25">
        <v>2298.56</v>
      </c>
      <c r="E408" s="26"/>
      <c r="F408" s="26"/>
      <c r="G408" s="26"/>
      <c r="H408" s="27" t="s">
        <v>52</v>
      </c>
      <c r="I408" s="24" t="s">
        <v>710</v>
      </c>
      <c r="J408" s="24">
        <v>17300</v>
      </c>
      <c r="K408" s="24">
        <v>39765088</v>
      </c>
      <c r="L408" s="28" t="s">
        <v>711</v>
      </c>
      <c r="M408" s="29" t="s">
        <v>50</v>
      </c>
      <c r="N408" s="30"/>
      <c r="O408" s="29" t="s">
        <v>50</v>
      </c>
      <c r="P408" s="24"/>
      <c r="Q408" s="24"/>
      <c r="R408" s="24"/>
      <c r="S408" s="24">
        <v>10</v>
      </c>
      <c r="T408" s="24">
        <v>15</v>
      </c>
      <c r="U408" s="24">
        <v>2</v>
      </c>
      <c r="V408" s="31">
        <f t="shared" si="31"/>
        <v>62.11219198106641</v>
      </c>
      <c r="W408" s="32">
        <f t="shared" si="21"/>
        <v>89.112191981066417</v>
      </c>
      <c r="X408" s="30"/>
      <c r="Y408" s="24"/>
      <c r="Z408" s="24"/>
    </row>
    <row r="409" spans="1:26" ht="15.75" hidden="1" customHeight="1">
      <c r="A409" s="13" t="s">
        <v>424</v>
      </c>
      <c r="B409" s="24" t="s">
        <v>705</v>
      </c>
      <c r="C409" s="24" t="s">
        <v>44</v>
      </c>
      <c r="D409" s="25">
        <v>2328.33</v>
      </c>
      <c r="E409" s="26"/>
      <c r="F409" s="26"/>
      <c r="G409" s="26"/>
      <c r="H409" s="27" t="s">
        <v>95</v>
      </c>
      <c r="I409" s="24" t="s">
        <v>712</v>
      </c>
      <c r="J409" s="24">
        <v>17300</v>
      </c>
      <c r="K409" s="24">
        <v>40280109</v>
      </c>
      <c r="L409" s="28" t="s">
        <v>713</v>
      </c>
      <c r="M409" s="29" t="s">
        <v>50</v>
      </c>
      <c r="N409" s="30"/>
      <c r="O409" s="29" t="s">
        <v>50</v>
      </c>
      <c r="P409" s="24"/>
      <c r="Q409" s="24"/>
      <c r="R409" s="24"/>
      <c r="S409" s="24">
        <v>10</v>
      </c>
      <c r="T409" s="24">
        <v>15</v>
      </c>
      <c r="U409" s="24">
        <v>1</v>
      </c>
      <c r="V409" s="31">
        <f t="shared" si="31"/>
        <v>61.31802622480491</v>
      </c>
      <c r="W409" s="32">
        <f t="shared" si="21"/>
        <v>87.31802622480491</v>
      </c>
      <c r="X409" s="30"/>
      <c r="Y409" s="24"/>
      <c r="Z409" s="24"/>
    </row>
    <row r="410" spans="1:26" ht="15.75" hidden="1" customHeight="1">
      <c r="A410" s="13" t="s">
        <v>424</v>
      </c>
      <c r="B410" s="24" t="s">
        <v>705</v>
      </c>
      <c r="C410" s="24" t="s">
        <v>44</v>
      </c>
      <c r="D410" s="25">
        <v>2418</v>
      </c>
      <c r="E410" s="26"/>
      <c r="F410" s="26"/>
      <c r="G410" s="26"/>
      <c r="H410" s="27" t="s">
        <v>77</v>
      </c>
      <c r="I410" s="24" t="s">
        <v>714</v>
      </c>
      <c r="J410" s="24">
        <v>17300</v>
      </c>
      <c r="K410" s="24">
        <v>41831400</v>
      </c>
      <c r="L410" s="28" t="s">
        <v>715</v>
      </c>
      <c r="M410" s="29" t="s">
        <v>50</v>
      </c>
      <c r="N410" s="30"/>
      <c r="O410" s="29" t="s">
        <v>50</v>
      </c>
      <c r="P410" s="24"/>
      <c r="Q410" s="24"/>
      <c r="R410" s="24"/>
      <c r="S410" s="24">
        <v>10</v>
      </c>
      <c r="T410" s="24">
        <v>15</v>
      </c>
      <c r="U410" s="24">
        <v>0</v>
      </c>
      <c r="V410" s="31">
        <f t="shared" si="31"/>
        <v>59.044086021505379</v>
      </c>
      <c r="W410" s="32">
        <f t="shared" si="21"/>
        <v>84.044086021505379</v>
      </c>
      <c r="X410" s="30"/>
      <c r="Y410" s="24"/>
      <c r="Z410" s="24"/>
    </row>
    <row r="411" spans="1:26" ht="15.75" hidden="1" customHeight="1">
      <c r="A411" s="13" t="s">
        <v>424</v>
      </c>
      <c r="B411" s="24" t="s">
        <v>705</v>
      </c>
      <c r="C411" s="24" t="s">
        <v>44</v>
      </c>
      <c r="D411" s="25">
        <v>2493</v>
      </c>
      <c r="E411" s="26"/>
      <c r="F411" s="26"/>
      <c r="G411" s="26"/>
      <c r="H411" s="27" t="s">
        <v>479</v>
      </c>
      <c r="I411" s="24" t="s">
        <v>716</v>
      </c>
      <c r="J411" s="24">
        <v>17300</v>
      </c>
      <c r="K411" s="24">
        <v>43128900</v>
      </c>
      <c r="L411" s="28" t="s">
        <v>717</v>
      </c>
      <c r="M411" s="29" t="s">
        <v>50</v>
      </c>
      <c r="N411" s="30"/>
      <c r="O411" s="29" t="s">
        <v>50</v>
      </c>
      <c r="P411" s="24"/>
      <c r="Q411" s="24"/>
      <c r="R411" s="24"/>
      <c r="S411" s="24">
        <v>10</v>
      </c>
      <c r="T411" s="24">
        <v>15</v>
      </c>
      <c r="U411" s="24">
        <v>0</v>
      </c>
      <c r="V411" s="31">
        <f t="shared" si="31"/>
        <v>57.267789811472127</v>
      </c>
      <c r="W411" s="32">
        <f t="shared" si="21"/>
        <v>82.267789811472127</v>
      </c>
      <c r="X411" s="30"/>
      <c r="Y411" s="24"/>
      <c r="Z411" s="24"/>
    </row>
    <row r="412" spans="1:26" ht="15.75" hidden="1" customHeight="1">
      <c r="A412" s="13" t="s">
        <v>424</v>
      </c>
      <c r="B412" s="24" t="s">
        <v>705</v>
      </c>
      <c r="C412" s="24" t="s">
        <v>44</v>
      </c>
      <c r="D412" s="25">
        <v>2571.25</v>
      </c>
      <c r="E412" s="26"/>
      <c r="F412" s="26"/>
      <c r="G412" s="26"/>
      <c r="H412" s="27" t="s">
        <v>92</v>
      </c>
      <c r="I412" s="24" t="s">
        <v>718</v>
      </c>
      <c r="J412" s="24">
        <v>17300</v>
      </c>
      <c r="K412" s="24">
        <v>44482625</v>
      </c>
      <c r="L412" s="28" t="s">
        <v>719</v>
      </c>
      <c r="M412" s="29" t="s">
        <v>50</v>
      </c>
      <c r="N412" s="30"/>
      <c r="O412" s="29" t="s">
        <v>50</v>
      </c>
      <c r="P412" s="24"/>
      <c r="Q412" s="24"/>
      <c r="R412" s="24"/>
      <c r="S412" s="24">
        <v>10</v>
      </c>
      <c r="T412" s="24">
        <v>15</v>
      </c>
      <c r="U412" s="24">
        <v>0</v>
      </c>
      <c r="V412" s="31">
        <f t="shared" si="31"/>
        <v>55.5249781234808</v>
      </c>
      <c r="W412" s="32">
        <f t="shared" si="21"/>
        <v>80.524978123480793</v>
      </c>
      <c r="X412" s="30"/>
      <c r="Y412" s="24"/>
      <c r="Z412" s="24"/>
    </row>
    <row r="413" spans="1:26" ht="15.75" hidden="1" customHeight="1">
      <c r="A413" s="13" t="s">
        <v>424</v>
      </c>
      <c r="B413" s="24" t="s">
        <v>705</v>
      </c>
      <c r="C413" s="24" t="s">
        <v>44</v>
      </c>
      <c r="D413" s="25">
        <v>2615.04</v>
      </c>
      <c r="E413" s="26"/>
      <c r="F413" s="26"/>
      <c r="G413" s="26"/>
      <c r="H413" s="27" t="s">
        <v>68</v>
      </c>
      <c r="I413" s="24" t="s">
        <v>505</v>
      </c>
      <c r="J413" s="24">
        <v>17300</v>
      </c>
      <c r="K413" s="24">
        <v>45240192</v>
      </c>
      <c r="L413" s="28" t="s">
        <v>720</v>
      </c>
      <c r="M413" s="29" t="s">
        <v>50</v>
      </c>
      <c r="N413" s="30"/>
      <c r="O413" s="29" t="s">
        <v>50</v>
      </c>
      <c r="P413" s="24"/>
      <c r="Q413" s="24"/>
      <c r="R413" s="24"/>
      <c r="S413" s="24">
        <v>10</v>
      </c>
      <c r="T413" s="24">
        <v>15</v>
      </c>
      <c r="U413" s="24">
        <v>0</v>
      </c>
      <c r="V413" s="31">
        <f t="shared" si="31"/>
        <v>54.595187836514931</v>
      </c>
      <c r="W413" s="32">
        <f t="shared" si="21"/>
        <v>79.595187836514924</v>
      </c>
      <c r="X413" s="30"/>
      <c r="Y413" s="24"/>
      <c r="Z413" s="24"/>
    </row>
    <row r="414" spans="1:26" ht="15.75" hidden="1" customHeight="1">
      <c r="A414" s="13" t="s">
        <v>424</v>
      </c>
      <c r="B414" s="24" t="s">
        <v>705</v>
      </c>
      <c r="C414" s="24" t="s">
        <v>51</v>
      </c>
      <c r="D414" s="25">
        <v>2741.22</v>
      </c>
      <c r="E414" s="26"/>
      <c r="F414" s="26"/>
      <c r="G414" s="26"/>
      <c r="H414" s="27" t="s">
        <v>52</v>
      </c>
      <c r="I414" s="24" t="s">
        <v>721</v>
      </c>
      <c r="J414" s="24">
        <v>17300</v>
      </c>
      <c r="K414" s="24">
        <v>47423106</v>
      </c>
      <c r="L414" s="28" t="s">
        <v>722</v>
      </c>
      <c r="M414" s="29" t="s">
        <v>50</v>
      </c>
      <c r="N414" s="30"/>
      <c r="O414" s="29" t="s">
        <v>50</v>
      </c>
      <c r="P414" s="24"/>
      <c r="Q414" s="24"/>
      <c r="R414" s="24"/>
      <c r="S414" s="24">
        <v>10</v>
      </c>
      <c r="T414" s="24">
        <v>15</v>
      </c>
      <c r="U414" s="24">
        <v>2</v>
      </c>
      <c r="V414" s="31">
        <f t="shared" si="31"/>
        <v>52.08213860981607</v>
      </c>
      <c r="W414" s="32">
        <f t="shared" si="21"/>
        <v>79.08213860981607</v>
      </c>
      <c r="X414" s="30"/>
      <c r="Y414" s="24"/>
      <c r="Z414" s="24"/>
    </row>
    <row r="415" spans="1:26" ht="15.75" hidden="1" customHeight="1">
      <c r="A415" s="13" t="s">
        <v>424</v>
      </c>
      <c r="B415" s="24" t="s">
        <v>705</v>
      </c>
      <c r="C415" s="24" t="s">
        <v>44</v>
      </c>
      <c r="D415" s="25">
        <v>3216.58</v>
      </c>
      <c r="E415" s="26"/>
      <c r="F415" s="26"/>
      <c r="G415" s="26"/>
      <c r="H415" s="27" t="s">
        <v>255</v>
      </c>
      <c r="I415" s="24" t="s">
        <v>723</v>
      </c>
      <c r="J415" s="24">
        <v>17300</v>
      </c>
      <c r="K415" s="24">
        <v>55646834</v>
      </c>
      <c r="L415" s="28" t="s">
        <v>724</v>
      </c>
      <c r="M415" s="29" t="s">
        <v>50</v>
      </c>
      <c r="N415" s="30"/>
      <c r="O415" s="29" t="s">
        <v>50</v>
      </c>
      <c r="P415" s="24"/>
      <c r="Q415" s="24"/>
      <c r="R415" s="24"/>
      <c r="S415" s="24">
        <v>10</v>
      </c>
      <c r="T415" s="24">
        <v>15</v>
      </c>
      <c r="U415" s="24">
        <v>0</v>
      </c>
      <c r="V415" s="31">
        <f t="shared" si="31"/>
        <v>44.385216596509338</v>
      </c>
      <c r="W415" s="32">
        <f t="shared" si="21"/>
        <v>69.385216596509338</v>
      </c>
      <c r="X415" s="30"/>
      <c r="Y415" s="24"/>
      <c r="Z415" s="24"/>
    </row>
    <row r="416" spans="1:26" ht="15.75" hidden="1" customHeight="1">
      <c r="A416" s="13" t="s">
        <v>424</v>
      </c>
      <c r="B416" s="24" t="s">
        <v>705</v>
      </c>
      <c r="C416" s="24" t="s">
        <v>44</v>
      </c>
      <c r="D416" s="25">
        <v>3399.44</v>
      </c>
      <c r="E416" s="26"/>
      <c r="F416" s="26"/>
      <c r="G416" s="26"/>
      <c r="H416" s="27" t="s">
        <v>222</v>
      </c>
      <c r="I416" s="24" t="s">
        <v>725</v>
      </c>
      <c r="J416" s="24">
        <v>17280</v>
      </c>
      <c r="K416" s="24">
        <v>58742323.200000003</v>
      </c>
      <c r="L416" s="28" t="s">
        <v>726</v>
      </c>
      <c r="M416" s="29" t="s">
        <v>50</v>
      </c>
      <c r="N416" s="30"/>
      <c r="O416" s="29" t="s">
        <v>50</v>
      </c>
      <c r="P416" s="24"/>
      <c r="Q416" s="24"/>
      <c r="R416" s="24"/>
      <c r="S416" s="24">
        <v>10</v>
      </c>
      <c r="T416" s="24">
        <v>15</v>
      </c>
      <c r="U416" s="24">
        <v>0</v>
      </c>
      <c r="V416" s="31">
        <f t="shared" si="31"/>
        <v>41.997681971148189</v>
      </c>
      <c r="W416" s="32">
        <f t="shared" si="21"/>
        <v>66.997681971148182</v>
      </c>
      <c r="X416" s="30"/>
      <c r="Y416" s="24"/>
      <c r="Z416" s="24"/>
    </row>
    <row r="417" spans="1:32" ht="15.75" hidden="1" customHeight="1">
      <c r="A417" s="13" t="s">
        <v>424</v>
      </c>
      <c r="B417" s="24" t="s">
        <v>705</v>
      </c>
      <c r="C417" s="24" t="s">
        <v>44</v>
      </c>
      <c r="D417" s="25">
        <v>4103.09</v>
      </c>
      <c r="E417" s="26"/>
      <c r="F417" s="26"/>
      <c r="G417" s="26"/>
      <c r="H417" s="27" t="s">
        <v>189</v>
      </c>
      <c r="I417" s="24" t="s">
        <v>595</v>
      </c>
      <c r="J417" s="24">
        <v>17300</v>
      </c>
      <c r="K417" s="24">
        <v>70983457</v>
      </c>
      <c r="L417" s="28" t="s">
        <v>727</v>
      </c>
      <c r="M417" s="29" t="s">
        <v>50</v>
      </c>
      <c r="N417" s="30"/>
      <c r="O417" s="29" t="s">
        <v>50</v>
      </c>
      <c r="P417" s="24"/>
      <c r="Q417" s="24"/>
      <c r="R417" s="24"/>
      <c r="S417" s="24">
        <v>10</v>
      </c>
      <c r="T417" s="24">
        <v>15</v>
      </c>
      <c r="U417" s="24">
        <v>0</v>
      </c>
      <c r="V417" s="31">
        <f t="shared" si="31"/>
        <v>34.795385916467836</v>
      </c>
      <c r="W417" s="32">
        <f t="shared" si="21"/>
        <v>59.795385916467836</v>
      </c>
      <c r="X417" s="30"/>
      <c r="Y417" s="24"/>
      <c r="Z417" s="24" t="s">
        <v>80</v>
      </c>
    </row>
    <row r="418" spans="1:32" ht="15.75" hidden="1" customHeight="1">
      <c r="A418" s="13" t="s">
        <v>424</v>
      </c>
      <c r="B418" s="24" t="s">
        <v>705</v>
      </c>
      <c r="C418" s="24" t="s">
        <v>44</v>
      </c>
      <c r="D418" s="25">
        <v>8288</v>
      </c>
      <c r="E418" s="26"/>
      <c r="F418" s="26"/>
      <c r="G418" s="26"/>
      <c r="H418" s="27" t="s">
        <v>47</v>
      </c>
      <c r="I418" s="24" t="s">
        <v>517</v>
      </c>
      <c r="J418" s="24">
        <v>17300</v>
      </c>
      <c r="K418" s="24">
        <v>143382400</v>
      </c>
      <c r="L418" s="28" t="s">
        <v>728</v>
      </c>
      <c r="M418" s="29" t="s">
        <v>50</v>
      </c>
      <c r="N418" s="30"/>
      <c r="O418" s="29" t="s">
        <v>50</v>
      </c>
      <c r="P418" s="24"/>
      <c r="Q418" s="24"/>
      <c r="R418" s="24"/>
      <c r="S418" s="24">
        <v>10</v>
      </c>
      <c r="T418" s="24">
        <v>15</v>
      </c>
      <c r="U418" s="24">
        <v>0</v>
      </c>
      <c r="V418" s="31">
        <f t="shared" si="31"/>
        <v>17.225941119691122</v>
      </c>
      <c r="W418" s="32">
        <f t="shared" si="21"/>
        <v>42.225941119691122</v>
      </c>
      <c r="X418" s="30"/>
      <c r="Y418" s="24"/>
      <c r="Z418" s="24" t="s">
        <v>80</v>
      </c>
    </row>
    <row r="419" spans="1:32" ht="15.75" hidden="1" customHeight="1">
      <c r="A419" s="13" t="s">
        <v>424</v>
      </c>
      <c r="B419" s="24" t="s">
        <v>705</v>
      </c>
      <c r="C419" s="24" t="s">
        <v>75</v>
      </c>
      <c r="D419" s="25">
        <v>12330.81</v>
      </c>
      <c r="E419" s="26"/>
      <c r="F419" s="26"/>
      <c r="G419" s="26"/>
      <c r="H419" s="27" t="s">
        <v>95</v>
      </c>
      <c r="I419" s="24" t="s">
        <v>729</v>
      </c>
      <c r="J419" s="24">
        <v>17300</v>
      </c>
      <c r="K419" s="24">
        <v>213323013</v>
      </c>
      <c r="L419" s="28" t="s">
        <v>730</v>
      </c>
      <c r="M419" s="29" t="s">
        <v>50</v>
      </c>
      <c r="N419" s="30"/>
      <c r="O419" s="29" t="s">
        <v>50</v>
      </c>
      <c r="P419" s="24"/>
      <c r="Q419" s="24"/>
      <c r="R419" s="24"/>
      <c r="S419" s="24">
        <v>10</v>
      </c>
      <c r="T419" s="24">
        <v>15</v>
      </c>
      <c r="U419" s="24">
        <v>1</v>
      </c>
      <c r="V419" s="31">
        <f t="shared" si="31"/>
        <v>11.578201269827368</v>
      </c>
      <c r="W419" s="32">
        <f t="shared" si="21"/>
        <v>37.578201269827368</v>
      </c>
      <c r="X419" s="30"/>
      <c r="Y419" s="24"/>
      <c r="Z419" s="24" t="s">
        <v>80</v>
      </c>
    </row>
    <row r="420" spans="1:32" ht="15.75" hidden="1" customHeight="1">
      <c r="A420" s="13" t="s">
        <v>424</v>
      </c>
      <c r="B420" s="24" t="s">
        <v>705</v>
      </c>
      <c r="C420" s="24" t="s">
        <v>51</v>
      </c>
      <c r="D420" s="25">
        <v>12514.44</v>
      </c>
      <c r="E420" s="26"/>
      <c r="F420" s="26"/>
      <c r="G420" s="26"/>
      <c r="H420" s="27" t="s">
        <v>196</v>
      </c>
      <c r="I420" s="24" t="s">
        <v>731</v>
      </c>
      <c r="J420" s="24">
        <v>17300</v>
      </c>
      <c r="K420" s="24">
        <v>216499812</v>
      </c>
      <c r="L420" s="28" t="s">
        <v>732</v>
      </c>
      <c r="M420" s="29" t="s">
        <v>50</v>
      </c>
      <c r="N420" s="30"/>
      <c r="O420" s="29" t="s">
        <v>50</v>
      </c>
      <c r="P420" s="24"/>
      <c r="Q420" s="24"/>
      <c r="R420" s="24"/>
      <c r="S420" s="24">
        <v>10</v>
      </c>
      <c r="T420" s="24">
        <v>15</v>
      </c>
      <c r="U420" s="24">
        <v>0</v>
      </c>
      <c r="V420" s="31">
        <f t="shared" si="31"/>
        <v>11.40830912130307</v>
      </c>
      <c r="W420" s="32">
        <f t="shared" si="21"/>
        <v>36.40830912130307</v>
      </c>
      <c r="X420" s="30"/>
      <c r="Y420" s="24"/>
      <c r="Z420" s="24" t="s">
        <v>80</v>
      </c>
    </row>
    <row r="421" spans="1:32" ht="15.75" hidden="1" customHeight="1">
      <c r="A421" s="13" t="s">
        <v>424</v>
      </c>
      <c r="B421" s="24" t="s">
        <v>705</v>
      </c>
      <c r="C421" s="24" t="s">
        <v>51</v>
      </c>
      <c r="D421" s="25">
        <v>12733.65</v>
      </c>
      <c r="E421" s="26"/>
      <c r="F421" s="26"/>
      <c r="G421" s="26"/>
      <c r="H421" s="27" t="s">
        <v>63</v>
      </c>
      <c r="I421" s="24" t="s">
        <v>733</v>
      </c>
      <c r="J421" s="24">
        <v>17300</v>
      </c>
      <c r="K421" s="24">
        <v>220292145</v>
      </c>
      <c r="L421" s="28" t="s">
        <v>734</v>
      </c>
      <c r="M421" s="29" t="s">
        <v>50</v>
      </c>
      <c r="N421" s="30"/>
      <c r="O421" s="29" t="s">
        <v>50</v>
      </c>
      <c r="P421" s="24"/>
      <c r="Q421" s="24"/>
      <c r="R421" s="24"/>
      <c r="S421" s="24">
        <v>10</v>
      </c>
      <c r="T421" s="24">
        <v>15</v>
      </c>
      <c r="U421" s="24">
        <v>2</v>
      </c>
      <c r="V421" s="31">
        <f t="shared" si="31"/>
        <v>11.211914886933441</v>
      </c>
      <c r="W421" s="32">
        <f t="shared" si="21"/>
        <v>38.211914886933442</v>
      </c>
      <c r="X421" s="30"/>
      <c r="Y421" s="24"/>
      <c r="Z421" s="24" t="s">
        <v>80</v>
      </c>
    </row>
    <row r="422" spans="1:32" ht="15.75" hidden="1" customHeight="1">
      <c r="A422" s="39" t="s">
        <v>424</v>
      </c>
      <c r="B422" s="36" t="s">
        <v>705</v>
      </c>
      <c r="C422" s="36" t="s">
        <v>51</v>
      </c>
      <c r="D422" s="40">
        <v>58582.48</v>
      </c>
      <c r="E422" s="41"/>
      <c r="F422" s="26"/>
      <c r="G422" s="41"/>
      <c r="H422" s="42" t="s">
        <v>95</v>
      </c>
      <c r="I422" s="36" t="s">
        <v>735</v>
      </c>
      <c r="J422" s="24">
        <v>17300</v>
      </c>
      <c r="K422" s="24">
        <v>1013476904</v>
      </c>
      <c r="L422" s="43" t="s">
        <v>736</v>
      </c>
      <c r="M422" s="44" t="s">
        <v>50</v>
      </c>
      <c r="N422" s="45"/>
      <c r="O422" s="44" t="s">
        <v>50</v>
      </c>
      <c r="P422" s="36"/>
      <c r="Q422" s="36"/>
      <c r="R422" s="36"/>
      <c r="S422" s="36">
        <v>10</v>
      </c>
      <c r="T422" s="36">
        <v>15</v>
      </c>
      <c r="U422" s="36">
        <v>1</v>
      </c>
      <c r="V422" s="48">
        <f t="shared" si="31"/>
        <v>2.4370528526617514</v>
      </c>
      <c r="W422" s="49">
        <f t="shared" si="21"/>
        <v>28.437052852661751</v>
      </c>
      <c r="X422" s="45"/>
      <c r="Y422" s="36"/>
      <c r="Z422" s="36" t="s">
        <v>80</v>
      </c>
      <c r="AA422" s="47"/>
      <c r="AB422" s="47"/>
      <c r="AC422" s="47"/>
      <c r="AD422" s="47"/>
      <c r="AE422" s="47"/>
      <c r="AF422" s="47"/>
    </row>
    <row r="423" spans="1:32" ht="15.75" hidden="1" customHeight="1">
      <c r="A423" s="39" t="s">
        <v>424</v>
      </c>
      <c r="B423" s="36" t="s">
        <v>705</v>
      </c>
      <c r="C423" s="36" t="s">
        <v>75</v>
      </c>
      <c r="D423" s="40">
        <v>59132.35</v>
      </c>
      <c r="E423" s="41"/>
      <c r="F423" s="26"/>
      <c r="G423" s="41"/>
      <c r="H423" s="42" t="s">
        <v>63</v>
      </c>
      <c r="I423" s="36" t="s">
        <v>542</v>
      </c>
      <c r="J423" s="24">
        <v>17300</v>
      </c>
      <c r="K423" s="24">
        <v>1022989655</v>
      </c>
      <c r="L423" s="43" t="s">
        <v>737</v>
      </c>
      <c r="M423" s="44" t="s">
        <v>50</v>
      </c>
      <c r="N423" s="45"/>
      <c r="O423" s="44" t="s">
        <v>50</v>
      </c>
      <c r="P423" s="36"/>
      <c r="Q423" s="36"/>
      <c r="R423" s="36"/>
      <c r="S423" s="36">
        <v>10</v>
      </c>
      <c r="T423" s="36">
        <v>15</v>
      </c>
      <c r="U423" s="36">
        <v>2</v>
      </c>
      <c r="V423" s="48">
        <f t="shared" si="31"/>
        <v>2.4143907691813364</v>
      </c>
      <c r="W423" s="49">
        <f t="shared" si="21"/>
        <v>29.414390769181338</v>
      </c>
      <c r="X423" s="45"/>
      <c r="Y423" s="36"/>
      <c r="Z423" s="36" t="s">
        <v>80</v>
      </c>
      <c r="AA423" s="47"/>
      <c r="AB423" s="47"/>
      <c r="AC423" s="47"/>
      <c r="AD423" s="47"/>
      <c r="AE423" s="47"/>
      <c r="AF423" s="47"/>
    </row>
    <row r="424" spans="1:32" ht="15.75" hidden="1" customHeight="1">
      <c r="A424" s="39" t="s">
        <v>424</v>
      </c>
      <c r="B424" s="36" t="s">
        <v>705</v>
      </c>
      <c r="C424" s="36" t="s">
        <v>44</v>
      </c>
      <c r="D424" s="40">
        <v>66119.27</v>
      </c>
      <c r="E424" s="41"/>
      <c r="F424" s="26"/>
      <c r="G424" s="41"/>
      <c r="H424" s="42" t="s">
        <v>52</v>
      </c>
      <c r="I424" s="36" t="s">
        <v>738</v>
      </c>
      <c r="J424" s="24">
        <v>17300</v>
      </c>
      <c r="K424" s="24">
        <v>1143863371</v>
      </c>
      <c r="L424" s="43" t="s">
        <v>739</v>
      </c>
      <c r="M424" s="44" t="s">
        <v>50</v>
      </c>
      <c r="N424" s="45"/>
      <c r="O424" s="44" t="s">
        <v>50</v>
      </c>
      <c r="P424" s="36"/>
      <c r="Q424" s="36"/>
      <c r="R424" s="36"/>
      <c r="S424" s="36">
        <v>10</v>
      </c>
      <c r="T424" s="36">
        <v>15</v>
      </c>
      <c r="U424" s="36">
        <v>2</v>
      </c>
      <c r="V424" s="48">
        <f t="shared" si="31"/>
        <v>2.1592585641069539</v>
      </c>
      <c r="W424" s="49">
        <f t="shared" si="21"/>
        <v>29.159258564106953</v>
      </c>
      <c r="X424" s="45"/>
      <c r="Y424" s="36"/>
      <c r="Z424" s="36" t="s">
        <v>80</v>
      </c>
      <c r="AA424" s="47"/>
      <c r="AB424" s="47"/>
      <c r="AC424" s="47"/>
      <c r="AD424" s="47"/>
      <c r="AE424" s="47"/>
      <c r="AF424" s="47"/>
    </row>
    <row r="425" spans="1:32" ht="15.75" hidden="1" customHeight="1">
      <c r="A425" s="13" t="s">
        <v>424</v>
      </c>
      <c r="B425" s="24" t="s">
        <v>740</v>
      </c>
      <c r="C425" s="24" t="s">
        <v>44</v>
      </c>
      <c r="D425" s="25">
        <v>1128.56</v>
      </c>
      <c r="E425" s="26">
        <v>1534.1252999999999</v>
      </c>
      <c r="F425" s="26">
        <v>153412.53</v>
      </c>
      <c r="G425" s="38" t="s">
        <v>741</v>
      </c>
      <c r="H425" s="27" t="s">
        <v>68</v>
      </c>
      <c r="I425" s="24" t="s">
        <v>742</v>
      </c>
      <c r="J425" s="24">
        <v>35000</v>
      </c>
      <c r="K425" s="24">
        <v>39499600</v>
      </c>
      <c r="L425" s="28" t="s">
        <v>743</v>
      </c>
      <c r="M425" s="29" t="s">
        <v>50</v>
      </c>
      <c r="N425" s="30"/>
      <c r="O425" s="29" t="s">
        <v>50</v>
      </c>
      <c r="P425" s="24"/>
      <c r="Q425" s="24"/>
      <c r="R425" s="24"/>
      <c r="S425" s="24">
        <v>10</v>
      </c>
      <c r="T425" s="24">
        <v>15</v>
      </c>
      <c r="U425" s="24">
        <v>0</v>
      </c>
      <c r="V425" s="35">
        <v>65</v>
      </c>
      <c r="W425" s="24">
        <f t="shared" si="21"/>
        <v>90</v>
      </c>
      <c r="X425" s="30"/>
      <c r="Y425" s="24"/>
      <c r="Z425" s="24"/>
    </row>
    <row r="426" spans="1:32" ht="15.75" hidden="1" customHeight="1">
      <c r="A426" s="13" t="s">
        <v>424</v>
      </c>
      <c r="B426" s="24" t="s">
        <v>740</v>
      </c>
      <c r="C426" s="24" t="s">
        <v>44</v>
      </c>
      <c r="D426" s="25">
        <v>1244.4100000000001</v>
      </c>
      <c r="E426" s="26"/>
      <c r="F426" s="26"/>
      <c r="G426" s="26"/>
      <c r="H426" s="27" t="s">
        <v>63</v>
      </c>
      <c r="I426" s="24" t="s">
        <v>742</v>
      </c>
      <c r="J426" s="24">
        <v>35000</v>
      </c>
      <c r="K426" s="24">
        <v>43554350</v>
      </c>
      <c r="L426" s="28" t="s">
        <v>744</v>
      </c>
      <c r="M426" s="29" t="s">
        <v>50</v>
      </c>
      <c r="N426" s="30"/>
      <c r="O426" s="29" t="s">
        <v>50</v>
      </c>
      <c r="P426" s="24"/>
      <c r="Q426" s="24"/>
      <c r="R426" s="24"/>
      <c r="S426" s="24">
        <v>10</v>
      </c>
      <c r="T426" s="24">
        <v>15</v>
      </c>
      <c r="U426" s="24">
        <v>2</v>
      </c>
      <c r="V426" s="31">
        <f t="shared" ref="V426:V430" si="32">+V425*D425/D426</f>
        <v>58.948738759733523</v>
      </c>
      <c r="W426" s="32">
        <f t="shared" si="21"/>
        <v>85.948738759733516</v>
      </c>
      <c r="X426" s="30"/>
      <c r="Y426" s="24"/>
      <c r="Z426" s="24"/>
    </row>
    <row r="427" spans="1:32" ht="15.75" hidden="1" customHeight="1">
      <c r="A427" s="13" t="s">
        <v>424</v>
      </c>
      <c r="B427" s="24" t="s">
        <v>740</v>
      </c>
      <c r="C427" s="24" t="s">
        <v>44</v>
      </c>
      <c r="D427" s="25">
        <v>1337.88</v>
      </c>
      <c r="E427" s="26"/>
      <c r="F427" s="26"/>
      <c r="G427" s="26"/>
      <c r="H427" s="27" t="s">
        <v>189</v>
      </c>
      <c r="I427" s="24" t="s">
        <v>742</v>
      </c>
      <c r="J427" s="24">
        <v>35000</v>
      </c>
      <c r="K427" s="24">
        <v>46825800</v>
      </c>
      <c r="L427" s="28" t="s">
        <v>745</v>
      </c>
      <c r="M427" s="29" t="s">
        <v>50</v>
      </c>
      <c r="N427" s="30"/>
      <c r="O427" s="29" t="s">
        <v>50</v>
      </c>
      <c r="P427" s="24"/>
      <c r="Q427" s="24"/>
      <c r="R427" s="24"/>
      <c r="S427" s="24">
        <v>10</v>
      </c>
      <c r="T427" s="24">
        <v>15</v>
      </c>
      <c r="U427" s="24">
        <v>0</v>
      </c>
      <c r="V427" s="31">
        <f t="shared" si="32"/>
        <v>54.830328579543746</v>
      </c>
      <c r="W427" s="32">
        <f t="shared" si="21"/>
        <v>79.830328579543746</v>
      </c>
      <c r="X427" s="30"/>
      <c r="Y427" s="24"/>
      <c r="Z427" s="24"/>
    </row>
    <row r="428" spans="1:32" ht="15.75" hidden="1" customHeight="1">
      <c r="A428" s="13" t="s">
        <v>424</v>
      </c>
      <c r="B428" s="24" t="s">
        <v>740</v>
      </c>
      <c r="C428" s="24" t="s">
        <v>44</v>
      </c>
      <c r="D428" s="25">
        <v>1451.7</v>
      </c>
      <c r="E428" s="26"/>
      <c r="F428" s="26"/>
      <c r="G428" s="26"/>
      <c r="H428" s="27" t="s">
        <v>110</v>
      </c>
      <c r="I428" s="24" t="s">
        <v>742</v>
      </c>
      <c r="J428" s="24">
        <v>35000</v>
      </c>
      <c r="K428" s="24">
        <v>50809500</v>
      </c>
      <c r="L428" s="28" t="s">
        <v>746</v>
      </c>
      <c r="M428" s="29" t="s">
        <v>50</v>
      </c>
      <c r="N428" s="30"/>
      <c r="O428" s="29" t="s">
        <v>50</v>
      </c>
      <c r="P428" s="24"/>
      <c r="Q428" s="24"/>
      <c r="R428" s="24"/>
      <c r="S428" s="24">
        <v>10</v>
      </c>
      <c r="T428" s="24">
        <v>15</v>
      </c>
      <c r="U428" s="24">
        <v>0</v>
      </c>
      <c r="V428" s="31">
        <f t="shared" si="32"/>
        <v>50.531377006268507</v>
      </c>
      <c r="W428" s="32">
        <f t="shared" si="21"/>
        <v>75.531377006268514</v>
      </c>
      <c r="X428" s="30"/>
      <c r="Y428" s="24"/>
      <c r="Z428" s="24"/>
    </row>
    <row r="429" spans="1:32" ht="15.75" hidden="1" customHeight="1">
      <c r="A429" s="13" t="s">
        <v>424</v>
      </c>
      <c r="B429" s="24" t="s">
        <v>740</v>
      </c>
      <c r="C429" s="24" t="s">
        <v>44</v>
      </c>
      <c r="D429" s="25">
        <v>2868.97</v>
      </c>
      <c r="E429" s="26"/>
      <c r="F429" s="26"/>
      <c r="G429" s="26"/>
      <c r="H429" s="27" t="s">
        <v>52</v>
      </c>
      <c r="I429" s="24" t="s">
        <v>747</v>
      </c>
      <c r="J429" s="24">
        <v>35000</v>
      </c>
      <c r="K429" s="24">
        <v>100413950</v>
      </c>
      <c r="L429" s="28" t="s">
        <v>748</v>
      </c>
      <c r="M429" s="29" t="s">
        <v>50</v>
      </c>
      <c r="N429" s="30"/>
      <c r="O429" s="29" t="s">
        <v>50</v>
      </c>
      <c r="P429" s="24"/>
      <c r="Q429" s="24"/>
      <c r="R429" s="24"/>
      <c r="S429" s="24">
        <v>10</v>
      </c>
      <c r="T429" s="24">
        <v>15</v>
      </c>
      <c r="U429" s="24">
        <v>2</v>
      </c>
      <c r="V429" s="31">
        <f t="shared" si="32"/>
        <v>25.56889754859758</v>
      </c>
      <c r="W429" s="32">
        <f t="shared" si="21"/>
        <v>52.568897548597576</v>
      </c>
      <c r="X429" s="30"/>
      <c r="Y429" s="24"/>
      <c r="Z429" s="24" t="s">
        <v>80</v>
      </c>
    </row>
    <row r="430" spans="1:32" ht="15.75" hidden="1" customHeight="1">
      <c r="A430" s="13" t="s">
        <v>424</v>
      </c>
      <c r="B430" s="24" t="s">
        <v>740</v>
      </c>
      <c r="C430" s="24" t="s">
        <v>51</v>
      </c>
      <c r="D430" s="25">
        <v>3843.73</v>
      </c>
      <c r="E430" s="26"/>
      <c r="F430" s="26"/>
      <c r="G430" s="26"/>
      <c r="H430" s="27" t="s">
        <v>63</v>
      </c>
      <c r="I430" s="24" t="s">
        <v>749</v>
      </c>
      <c r="J430" s="24">
        <v>35000</v>
      </c>
      <c r="K430" s="24">
        <v>134530550</v>
      </c>
      <c r="L430" s="28" t="s">
        <v>750</v>
      </c>
      <c r="M430" s="29" t="s">
        <v>50</v>
      </c>
      <c r="N430" s="30"/>
      <c r="O430" s="29" t="s">
        <v>50</v>
      </c>
      <c r="P430" s="24"/>
      <c r="Q430" s="24"/>
      <c r="R430" s="24"/>
      <c r="S430" s="24">
        <v>10</v>
      </c>
      <c r="T430" s="24">
        <v>15</v>
      </c>
      <c r="U430" s="24">
        <v>2</v>
      </c>
      <c r="V430" s="31">
        <f t="shared" si="32"/>
        <v>19.084691172376829</v>
      </c>
      <c r="W430" s="32">
        <f t="shared" si="21"/>
        <v>46.084691172376829</v>
      </c>
      <c r="X430" s="30"/>
      <c r="Y430" s="24"/>
      <c r="Z430" s="24" t="s">
        <v>80</v>
      </c>
    </row>
    <row r="431" spans="1:32" ht="15.75" hidden="1" customHeight="1">
      <c r="A431" s="13" t="s">
        <v>424</v>
      </c>
      <c r="B431" s="24" t="s">
        <v>751</v>
      </c>
      <c r="C431" s="24" t="s">
        <v>44</v>
      </c>
      <c r="D431" s="25">
        <v>1714.05</v>
      </c>
      <c r="E431" s="26">
        <v>2485.3663000000001</v>
      </c>
      <c r="F431" s="26">
        <v>248536.63</v>
      </c>
      <c r="G431" s="38" t="s">
        <v>752</v>
      </c>
      <c r="H431" s="27" t="s">
        <v>68</v>
      </c>
      <c r="I431" s="24" t="s">
        <v>742</v>
      </c>
      <c r="J431" s="24">
        <v>95000</v>
      </c>
      <c r="K431" s="24">
        <v>162834750</v>
      </c>
      <c r="L431" s="28" t="s">
        <v>753</v>
      </c>
      <c r="M431" s="29" t="s">
        <v>50</v>
      </c>
      <c r="N431" s="30"/>
      <c r="O431" s="29" t="s">
        <v>50</v>
      </c>
      <c r="P431" s="24"/>
      <c r="Q431" s="24"/>
      <c r="R431" s="24"/>
      <c r="S431" s="24">
        <v>10</v>
      </c>
      <c r="T431" s="24">
        <v>15</v>
      </c>
      <c r="U431" s="24">
        <v>0</v>
      </c>
      <c r="V431" s="35">
        <v>65</v>
      </c>
      <c r="W431" s="24">
        <f t="shared" si="21"/>
        <v>90</v>
      </c>
      <c r="X431" s="30"/>
      <c r="Y431" s="24"/>
      <c r="Z431" s="24"/>
    </row>
    <row r="432" spans="1:32" ht="15.75" hidden="1" customHeight="1">
      <c r="A432" s="13" t="s">
        <v>424</v>
      </c>
      <c r="B432" s="24" t="s">
        <v>751</v>
      </c>
      <c r="C432" s="24" t="s">
        <v>44</v>
      </c>
      <c r="D432" s="25">
        <v>2016.02</v>
      </c>
      <c r="E432" s="26"/>
      <c r="F432" s="26"/>
      <c r="G432" s="26"/>
      <c r="H432" s="27" t="s">
        <v>63</v>
      </c>
      <c r="I432" s="24" t="s">
        <v>742</v>
      </c>
      <c r="J432" s="24">
        <v>95000</v>
      </c>
      <c r="K432" s="24">
        <v>191521900</v>
      </c>
      <c r="L432" s="28" t="s">
        <v>754</v>
      </c>
      <c r="M432" s="29" t="s">
        <v>50</v>
      </c>
      <c r="N432" s="30"/>
      <c r="O432" s="29" t="s">
        <v>50</v>
      </c>
      <c r="P432" s="24"/>
      <c r="Q432" s="24"/>
      <c r="R432" s="24"/>
      <c r="S432" s="24">
        <v>10</v>
      </c>
      <c r="T432" s="24">
        <v>15</v>
      </c>
      <c r="U432" s="24">
        <v>2</v>
      </c>
      <c r="V432" s="31">
        <f t="shared" ref="V432:V436" si="33">+V431*D431/D432</f>
        <v>55.263960674993307</v>
      </c>
      <c r="W432" s="32">
        <f t="shared" si="21"/>
        <v>82.263960674993314</v>
      </c>
      <c r="X432" s="30"/>
      <c r="Y432" s="24"/>
      <c r="Z432" s="24"/>
    </row>
    <row r="433" spans="1:32" ht="15.75" hidden="1" customHeight="1">
      <c r="A433" s="13" t="s">
        <v>424</v>
      </c>
      <c r="B433" s="24" t="s">
        <v>751</v>
      </c>
      <c r="C433" s="24" t="s">
        <v>44</v>
      </c>
      <c r="D433" s="25">
        <v>2099.71</v>
      </c>
      <c r="E433" s="26"/>
      <c r="F433" s="26"/>
      <c r="G433" s="26"/>
      <c r="H433" s="27" t="s">
        <v>189</v>
      </c>
      <c r="I433" s="24" t="s">
        <v>742</v>
      </c>
      <c r="J433" s="24">
        <v>95000</v>
      </c>
      <c r="K433" s="24">
        <v>199472450</v>
      </c>
      <c r="L433" s="28" t="s">
        <v>745</v>
      </c>
      <c r="M433" s="29" t="s">
        <v>50</v>
      </c>
      <c r="N433" s="30"/>
      <c r="O433" s="29" t="s">
        <v>50</v>
      </c>
      <c r="P433" s="24"/>
      <c r="Q433" s="24"/>
      <c r="R433" s="24"/>
      <c r="S433" s="24">
        <v>10</v>
      </c>
      <c r="T433" s="24">
        <v>15</v>
      </c>
      <c r="U433" s="24">
        <v>0</v>
      </c>
      <c r="V433" s="31">
        <f t="shared" si="33"/>
        <v>53.061256078220325</v>
      </c>
      <c r="W433" s="32">
        <f t="shared" si="21"/>
        <v>78.061256078220325</v>
      </c>
      <c r="X433" s="30"/>
      <c r="Y433" s="24"/>
      <c r="Z433" s="24"/>
    </row>
    <row r="434" spans="1:32" ht="15.75" hidden="1" customHeight="1">
      <c r="A434" s="13" t="s">
        <v>424</v>
      </c>
      <c r="B434" s="24" t="s">
        <v>751</v>
      </c>
      <c r="C434" s="24" t="s">
        <v>44</v>
      </c>
      <c r="D434" s="25">
        <v>2351.87</v>
      </c>
      <c r="E434" s="26"/>
      <c r="F434" s="26"/>
      <c r="G434" s="26"/>
      <c r="H434" s="27" t="s">
        <v>110</v>
      </c>
      <c r="I434" s="24" t="s">
        <v>742</v>
      </c>
      <c r="J434" s="24">
        <v>95000</v>
      </c>
      <c r="K434" s="24">
        <v>223427650</v>
      </c>
      <c r="L434" s="28" t="s">
        <v>755</v>
      </c>
      <c r="M434" s="29" t="s">
        <v>50</v>
      </c>
      <c r="N434" s="30"/>
      <c r="O434" s="29" t="s">
        <v>50</v>
      </c>
      <c r="P434" s="24"/>
      <c r="Q434" s="24"/>
      <c r="R434" s="24"/>
      <c r="S434" s="24">
        <v>10</v>
      </c>
      <c r="T434" s="24">
        <v>15</v>
      </c>
      <c r="U434" s="24">
        <v>0</v>
      </c>
      <c r="V434" s="31">
        <f t="shared" si="33"/>
        <v>47.372197442885877</v>
      </c>
      <c r="W434" s="32">
        <f t="shared" si="21"/>
        <v>72.372197442885877</v>
      </c>
      <c r="X434" s="30"/>
      <c r="Y434" s="24"/>
      <c r="Z434" s="24"/>
    </row>
    <row r="435" spans="1:32" ht="15.75" hidden="1" customHeight="1">
      <c r="A435" s="13" t="s">
        <v>424</v>
      </c>
      <c r="B435" s="24" t="s">
        <v>751</v>
      </c>
      <c r="C435" s="24" t="s">
        <v>44</v>
      </c>
      <c r="D435" s="25">
        <v>4436.2700000000004</v>
      </c>
      <c r="E435" s="26"/>
      <c r="F435" s="26"/>
      <c r="G435" s="26"/>
      <c r="H435" s="27" t="s">
        <v>52</v>
      </c>
      <c r="I435" s="24" t="s">
        <v>756</v>
      </c>
      <c r="J435" s="24">
        <v>95000</v>
      </c>
      <c r="K435" s="24">
        <v>421445650</v>
      </c>
      <c r="L435" s="28" t="s">
        <v>748</v>
      </c>
      <c r="M435" s="29" t="s">
        <v>50</v>
      </c>
      <c r="N435" s="30"/>
      <c r="O435" s="29" t="s">
        <v>50</v>
      </c>
      <c r="P435" s="24"/>
      <c r="Q435" s="24"/>
      <c r="R435" s="24"/>
      <c r="S435" s="24">
        <v>10</v>
      </c>
      <c r="T435" s="24">
        <v>15</v>
      </c>
      <c r="U435" s="24">
        <v>2</v>
      </c>
      <c r="V435" s="31">
        <f t="shared" si="33"/>
        <v>25.114172491755458</v>
      </c>
      <c r="W435" s="32">
        <f t="shared" si="21"/>
        <v>52.114172491755454</v>
      </c>
      <c r="X435" s="30"/>
      <c r="Y435" s="24"/>
      <c r="Z435" s="24" t="s">
        <v>80</v>
      </c>
    </row>
    <row r="436" spans="1:32" ht="15.75" hidden="1" customHeight="1">
      <c r="A436" s="13" t="s">
        <v>424</v>
      </c>
      <c r="B436" s="24" t="s">
        <v>751</v>
      </c>
      <c r="C436" s="24" t="s">
        <v>51</v>
      </c>
      <c r="D436" s="25">
        <v>5924.61</v>
      </c>
      <c r="E436" s="26"/>
      <c r="F436" s="26"/>
      <c r="G436" s="26"/>
      <c r="H436" s="27" t="s">
        <v>63</v>
      </c>
      <c r="I436" s="24" t="s">
        <v>749</v>
      </c>
      <c r="J436" s="24">
        <v>95000</v>
      </c>
      <c r="K436" s="24">
        <v>562837950</v>
      </c>
      <c r="L436" s="28" t="s">
        <v>757</v>
      </c>
      <c r="M436" s="29" t="s">
        <v>50</v>
      </c>
      <c r="N436" s="30"/>
      <c r="O436" s="29" t="s">
        <v>50</v>
      </c>
      <c r="P436" s="24"/>
      <c r="Q436" s="24"/>
      <c r="R436" s="24"/>
      <c r="S436" s="24">
        <v>10</v>
      </c>
      <c r="T436" s="24">
        <v>15</v>
      </c>
      <c r="U436" s="24">
        <v>2</v>
      </c>
      <c r="V436" s="31">
        <f t="shared" si="33"/>
        <v>18.805161858755262</v>
      </c>
      <c r="W436" s="32">
        <f t="shared" si="21"/>
        <v>45.805161858755262</v>
      </c>
      <c r="X436" s="30"/>
      <c r="Y436" s="24"/>
      <c r="Z436" s="24" t="s">
        <v>80</v>
      </c>
    </row>
    <row r="437" spans="1:32" ht="15.75" hidden="1" customHeight="1">
      <c r="A437" s="13" t="s">
        <v>424</v>
      </c>
      <c r="B437" s="24" t="s">
        <v>758</v>
      </c>
      <c r="C437" s="24" t="s">
        <v>44</v>
      </c>
      <c r="D437" s="25">
        <v>42947.99</v>
      </c>
      <c r="E437" s="26">
        <f>+F437</f>
        <v>1591167.97</v>
      </c>
      <c r="F437" s="26">
        <v>1591167.97</v>
      </c>
      <c r="G437" s="38" t="s">
        <v>759</v>
      </c>
      <c r="H437" s="27" t="s">
        <v>434</v>
      </c>
      <c r="I437" s="24" t="s">
        <v>760</v>
      </c>
      <c r="J437" s="24">
        <v>24</v>
      </c>
      <c r="K437" s="24">
        <v>1030751.76</v>
      </c>
      <c r="L437" s="28" t="s">
        <v>761</v>
      </c>
      <c r="M437" s="29" t="s">
        <v>50</v>
      </c>
      <c r="N437" s="30"/>
      <c r="O437" s="29" t="s">
        <v>50</v>
      </c>
      <c r="P437" s="24"/>
      <c r="Q437" s="24"/>
      <c r="R437" s="24"/>
      <c r="S437" s="24">
        <v>10</v>
      </c>
      <c r="T437" s="24">
        <v>15</v>
      </c>
      <c r="U437" s="24">
        <v>1</v>
      </c>
      <c r="V437" s="35"/>
      <c r="W437" s="24">
        <f t="shared" si="21"/>
        <v>26</v>
      </c>
      <c r="X437" s="30" t="s">
        <v>427</v>
      </c>
      <c r="Y437" s="24"/>
      <c r="Z437" s="24" t="s">
        <v>762</v>
      </c>
      <c r="AA437" s="50"/>
      <c r="AB437" s="50"/>
      <c r="AC437" s="50"/>
      <c r="AD437" s="50"/>
      <c r="AE437" s="50"/>
      <c r="AF437" s="50"/>
    </row>
    <row r="438" spans="1:32" ht="15.75" hidden="1" customHeight="1">
      <c r="A438" s="13" t="s">
        <v>424</v>
      </c>
      <c r="B438" s="24" t="s">
        <v>758</v>
      </c>
      <c r="C438" s="24" t="s">
        <v>44</v>
      </c>
      <c r="D438" s="25">
        <v>1069751.3400000001</v>
      </c>
      <c r="E438" s="26"/>
      <c r="F438" s="26"/>
      <c r="G438" s="26"/>
      <c r="H438" s="27" t="s">
        <v>95</v>
      </c>
      <c r="I438" s="24" t="s">
        <v>763</v>
      </c>
      <c r="J438" s="24">
        <v>24</v>
      </c>
      <c r="K438" s="24">
        <v>25674032.16</v>
      </c>
      <c r="L438" s="28" t="s">
        <v>764</v>
      </c>
      <c r="M438" s="29" t="s">
        <v>50</v>
      </c>
      <c r="N438" s="30"/>
      <c r="O438" s="29" t="s">
        <v>50</v>
      </c>
      <c r="P438" s="24"/>
      <c r="Q438" s="24"/>
      <c r="R438" s="24"/>
      <c r="S438" s="24">
        <v>10</v>
      </c>
      <c r="T438" s="24">
        <v>15</v>
      </c>
      <c r="U438" s="24">
        <v>1</v>
      </c>
      <c r="V438" s="31">
        <v>65</v>
      </c>
      <c r="W438" s="32">
        <f t="shared" si="21"/>
        <v>91</v>
      </c>
      <c r="X438" s="30"/>
      <c r="Y438" s="24"/>
      <c r="Z438" s="24"/>
      <c r="AA438" s="50"/>
      <c r="AB438" s="50"/>
      <c r="AC438" s="50"/>
      <c r="AD438" s="50"/>
      <c r="AE438" s="50"/>
      <c r="AF438" s="50"/>
    </row>
    <row r="439" spans="1:32" ht="15.75" hidden="1" customHeight="1">
      <c r="A439" s="13" t="s">
        <v>424</v>
      </c>
      <c r="B439" s="24" t="s">
        <v>758</v>
      </c>
      <c r="C439" s="24" t="s">
        <v>44</v>
      </c>
      <c r="D439" s="25">
        <v>1122176.8799999999</v>
      </c>
      <c r="E439" s="26"/>
      <c r="F439" s="26"/>
      <c r="G439" s="26"/>
      <c r="H439" s="27" t="s">
        <v>63</v>
      </c>
      <c r="I439" s="24" t="s">
        <v>765</v>
      </c>
      <c r="J439" s="24">
        <v>24</v>
      </c>
      <c r="K439" s="24">
        <v>26932245.120000001</v>
      </c>
      <c r="L439" s="28" t="s">
        <v>766</v>
      </c>
      <c r="M439" s="29" t="s">
        <v>50</v>
      </c>
      <c r="N439" s="30"/>
      <c r="O439" s="29" t="s">
        <v>50</v>
      </c>
      <c r="P439" s="24"/>
      <c r="Q439" s="24"/>
      <c r="R439" s="24"/>
      <c r="S439" s="24">
        <v>10</v>
      </c>
      <c r="T439" s="24">
        <v>15</v>
      </c>
      <c r="U439" s="24">
        <v>2</v>
      </c>
      <c r="V439" s="31">
        <f t="shared" ref="V439:V441" si="34">+V438*D438/D439</f>
        <v>61.963348505273089</v>
      </c>
      <c r="W439" s="32">
        <f t="shared" si="21"/>
        <v>88.963348505273089</v>
      </c>
      <c r="X439" s="30"/>
      <c r="Y439" s="24"/>
      <c r="Z439" s="24"/>
      <c r="AA439" s="50"/>
      <c r="AB439" s="50"/>
      <c r="AC439" s="50"/>
      <c r="AD439" s="50"/>
      <c r="AE439" s="50"/>
      <c r="AF439" s="50"/>
    </row>
    <row r="440" spans="1:32" ht="15.75" hidden="1" customHeight="1">
      <c r="A440" s="13" t="s">
        <v>424</v>
      </c>
      <c r="B440" s="24" t="s">
        <v>758</v>
      </c>
      <c r="C440" s="24" t="s">
        <v>44</v>
      </c>
      <c r="D440" s="25">
        <v>1287243.8600000001</v>
      </c>
      <c r="E440" s="26"/>
      <c r="F440" s="26"/>
      <c r="G440" s="26"/>
      <c r="H440" s="27" t="s">
        <v>68</v>
      </c>
      <c r="I440" s="24" t="s">
        <v>765</v>
      </c>
      <c r="J440" s="24">
        <v>24</v>
      </c>
      <c r="K440" s="24">
        <v>30893852.640000001</v>
      </c>
      <c r="L440" s="28" t="s">
        <v>767</v>
      </c>
      <c r="M440" s="29" t="s">
        <v>50</v>
      </c>
      <c r="N440" s="30"/>
      <c r="O440" s="29" t="s">
        <v>50</v>
      </c>
      <c r="P440" s="24"/>
      <c r="Q440" s="24"/>
      <c r="R440" s="24"/>
      <c r="S440" s="24">
        <v>10</v>
      </c>
      <c r="T440" s="24">
        <v>15</v>
      </c>
      <c r="U440" s="24">
        <v>0</v>
      </c>
      <c r="V440" s="31">
        <f t="shared" si="34"/>
        <v>54.017610229657656</v>
      </c>
      <c r="W440" s="32">
        <f t="shared" si="21"/>
        <v>79.017610229657663</v>
      </c>
      <c r="X440" s="30"/>
      <c r="Y440" s="24"/>
      <c r="Z440" s="24"/>
      <c r="AA440" s="50"/>
      <c r="AB440" s="50"/>
      <c r="AC440" s="50"/>
      <c r="AD440" s="50"/>
      <c r="AE440" s="50"/>
      <c r="AF440" s="50"/>
    </row>
    <row r="441" spans="1:32" ht="15.75" hidden="1" customHeight="1">
      <c r="A441" s="13" t="s">
        <v>424</v>
      </c>
      <c r="B441" s="24" t="s">
        <v>758</v>
      </c>
      <c r="C441" s="24" t="s">
        <v>44</v>
      </c>
      <c r="D441" s="25">
        <v>1424000</v>
      </c>
      <c r="E441" s="26"/>
      <c r="F441" s="26"/>
      <c r="G441" s="26"/>
      <c r="H441" s="27" t="s">
        <v>47</v>
      </c>
      <c r="I441" s="24" t="s">
        <v>768</v>
      </c>
      <c r="J441" s="24">
        <v>24</v>
      </c>
      <c r="K441" s="24">
        <v>34176000</v>
      </c>
      <c r="L441" s="28" t="s">
        <v>109</v>
      </c>
      <c r="M441" s="29" t="s">
        <v>50</v>
      </c>
      <c r="N441" s="30"/>
      <c r="O441" s="29" t="s">
        <v>50</v>
      </c>
      <c r="P441" s="24"/>
      <c r="Q441" s="24"/>
      <c r="R441" s="24"/>
      <c r="S441" s="24">
        <v>10</v>
      </c>
      <c r="T441" s="24">
        <v>15</v>
      </c>
      <c r="U441" s="24">
        <v>0</v>
      </c>
      <c r="V441" s="31">
        <f t="shared" si="34"/>
        <v>48.829941783707874</v>
      </c>
      <c r="W441" s="32">
        <f t="shared" si="21"/>
        <v>73.829941783707881</v>
      </c>
      <c r="X441" s="30"/>
      <c r="Y441" s="24"/>
      <c r="Z441" s="24"/>
      <c r="AA441" s="50"/>
      <c r="AB441" s="50"/>
      <c r="AC441" s="50"/>
      <c r="AD441" s="50"/>
      <c r="AE441" s="50"/>
      <c r="AF441" s="50"/>
    </row>
    <row r="442" spans="1:32" ht="15.75" hidden="1" customHeight="1">
      <c r="A442" s="13" t="s">
        <v>424</v>
      </c>
      <c r="B442" s="24" t="s">
        <v>769</v>
      </c>
      <c r="C442" s="24" t="s">
        <v>44</v>
      </c>
      <c r="D442" s="25">
        <v>32962.879999999997</v>
      </c>
      <c r="E442" s="26"/>
      <c r="F442" s="26">
        <v>1920396.62</v>
      </c>
      <c r="G442" s="38" t="s">
        <v>770</v>
      </c>
      <c r="H442" s="27" t="s">
        <v>434</v>
      </c>
      <c r="I442" s="24" t="s">
        <v>771</v>
      </c>
      <c r="J442" s="24">
        <v>45</v>
      </c>
      <c r="K442" s="24">
        <v>1483329.6</v>
      </c>
      <c r="L442" s="28" t="s">
        <v>772</v>
      </c>
      <c r="M442" s="29" t="s">
        <v>50</v>
      </c>
      <c r="N442" s="30"/>
      <c r="O442" s="29" t="s">
        <v>50</v>
      </c>
      <c r="P442" s="24"/>
      <c r="Q442" s="24"/>
      <c r="R442" s="24"/>
      <c r="S442" s="24">
        <v>10</v>
      </c>
      <c r="T442" s="24">
        <v>15</v>
      </c>
      <c r="U442" s="24">
        <v>1</v>
      </c>
      <c r="V442" s="35"/>
      <c r="W442" s="24">
        <f t="shared" si="21"/>
        <v>26</v>
      </c>
      <c r="X442" s="30" t="s">
        <v>427</v>
      </c>
      <c r="Y442" s="24"/>
      <c r="Z442" s="24" t="s">
        <v>762</v>
      </c>
    </row>
    <row r="443" spans="1:32" ht="15.75" hidden="1" customHeight="1">
      <c r="A443" s="13" t="s">
        <v>424</v>
      </c>
      <c r="B443" s="24" t="s">
        <v>769</v>
      </c>
      <c r="C443" s="24" t="s">
        <v>44</v>
      </c>
      <c r="D443" s="25">
        <v>1283354.71</v>
      </c>
      <c r="E443" s="26"/>
      <c r="F443" s="26"/>
      <c r="G443" s="26"/>
      <c r="H443" s="27" t="s">
        <v>71</v>
      </c>
      <c r="I443" s="24" t="s">
        <v>773</v>
      </c>
      <c r="J443" s="24">
        <v>45</v>
      </c>
      <c r="K443" s="24">
        <v>57750961.950000003</v>
      </c>
      <c r="L443" s="28" t="s">
        <v>774</v>
      </c>
      <c r="M443" s="29" t="s">
        <v>50</v>
      </c>
      <c r="N443" s="30"/>
      <c r="O443" s="29" t="s">
        <v>50</v>
      </c>
      <c r="P443" s="24"/>
      <c r="Q443" s="24"/>
      <c r="R443" s="24"/>
      <c r="S443" s="24">
        <v>10</v>
      </c>
      <c r="T443" s="24">
        <v>15</v>
      </c>
      <c r="U443" s="24">
        <v>1</v>
      </c>
      <c r="V443" s="31">
        <v>65</v>
      </c>
      <c r="W443" s="32">
        <f t="shared" si="21"/>
        <v>91</v>
      </c>
      <c r="X443" s="30"/>
      <c r="Y443" s="24"/>
      <c r="Z443" s="24"/>
      <c r="AA443" s="50"/>
      <c r="AB443" s="50"/>
      <c r="AC443" s="50"/>
      <c r="AD443" s="50"/>
      <c r="AE443" s="50"/>
      <c r="AF443" s="50"/>
    </row>
    <row r="444" spans="1:32" ht="15.75" hidden="1" customHeight="1">
      <c r="A444" s="13" t="s">
        <v>424</v>
      </c>
      <c r="B444" s="24" t="s">
        <v>769</v>
      </c>
      <c r="C444" s="24" t="s">
        <v>44</v>
      </c>
      <c r="D444" s="25">
        <v>1320788.96</v>
      </c>
      <c r="E444" s="26"/>
      <c r="F444" s="26"/>
      <c r="G444" s="26"/>
      <c r="H444" s="27" t="s">
        <v>95</v>
      </c>
      <c r="I444" s="24" t="s">
        <v>775</v>
      </c>
      <c r="J444" s="24">
        <v>45</v>
      </c>
      <c r="K444" s="24">
        <v>59435503.200000003</v>
      </c>
      <c r="L444" s="28" t="s">
        <v>776</v>
      </c>
      <c r="M444" s="29" t="s">
        <v>50</v>
      </c>
      <c r="N444" s="30"/>
      <c r="O444" s="29" t="s">
        <v>50</v>
      </c>
      <c r="P444" s="24"/>
      <c r="Q444" s="24"/>
      <c r="R444" s="24"/>
      <c r="S444" s="24">
        <v>10</v>
      </c>
      <c r="T444" s="24">
        <v>15</v>
      </c>
      <c r="U444" s="24">
        <v>1</v>
      </c>
      <c r="V444" s="31">
        <f t="shared" ref="V444:V450" si="35">+V443*D443/D444</f>
        <v>63.1577478888073</v>
      </c>
      <c r="W444" s="32">
        <f t="shared" si="21"/>
        <v>89.157747888807307</v>
      </c>
      <c r="X444" s="30"/>
      <c r="Y444" s="24"/>
      <c r="Z444" s="24"/>
      <c r="AA444" s="50"/>
      <c r="AB444" s="50"/>
      <c r="AC444" s="50"/>
      <c r="AD444" s="50"/>
      <c r="AE444" s="50"/>
      <c r="AF444" s="50"/>
    </row>
    <row r="445" spans="1:32" ht="15.75" hidden="1" customHeight="1">
      <c r="A445" s="13" t="s">
        <v>424</v>
      </c>
      <c r="B445" s="24" t="s">
        <v>769</v>
      </c>
      <c r="C445" s="24" t="s">
        <v>44</v>
      </c>
      <c r="D445" s="25">
        <v>1358934.48</v>
      </c>
      <c r="E445" s="26"/>
      <c r="F445" s="26"/>
      <c r="G445" s="26"/>
      <c r="H445" s="27" t="s">
        <v>63</v>
      </c>
      <c r="I445" s="24" t="s">
        <v>777</v>
      </c>
      <c r="J445" s="24">
        <v>45</v>
      </c>
      <c r="K445" s="24">
        <v>61152051.600000001</v>
      </c>
      <c r="L445" s="28" t="s">
        <v>778</v>
      </c>
      <c r="M445" s="29" t="s">
        <v>50</v>
      </c>
      <c r="N445" s="30"/>
      <c r="O445" s="29" t="s">
        <v>50</v>
      </c>
      <c r="P445" s="24"/>
      <c r="Q445" s="24"/>
      <c r="R445" s="24"/>
      <c r="S445" s="24">
        <v>10</v>
      </c>
      <c r="T445" s="24">
        <v>15</v>
      </c>
      <c r="U445" s="24">
        <v>2</v>
      </c>
      <c r="V445" s="31">
        <f t="shared" si="35"/>
        <v>61.384899255775743</v>
      </c>
      <c r="W445" s="32">
        <f t="shared" si="21"/>
        <v>88.384899255775736</v>
      </c>
      <c r="X445" s="30"/>
      <c r="Y445" s="24"/>
      <c r="Z445" s="24"/>
      <c r="AA445" s="50"/>
      <c r="AB445" s="50"/>
      <c r="AC445" s="50"/>
      <c r="AD445" s="50"/>
      <c r="AE445" s="50"/>
      <c r="AF445" s="50"/>
    </row>
    <row r="446" spans="1:32" ht="15.75" hidden="1" customHeight="1">
      <c r="A446" s="13" t="s">
        <v>424</v>
      </c>
      <c r="B446" s="24" t="s">
        <v>769</v>
      </c>
      <c r="C446" s="24" t="s">
        <v>44</v>
      </c>
      <c r="D446" s="25">
        <v>1365000</v>
      </c>
      <c r="E446" s="26"/>
      <c r="F446" s="26"/>
      <c r="G446" s="26"/>
      <c r="H446" s="27" t="s">
        <v>68</v>
      </c>
      <c r="I446" s="24" t="s">
        <v>777</v>
      </c>
      <c r="J446" s="24">
        <v>45</v>
      </c>
      <c r="K446" s="24">
        <v>61425000</v>
      </c>
      <c r="L446" s="28" t="s">
        <v>779</v>
      </c>
      <c r="M446" s="29" t="s">
        <v>50</v>
      </c>
      <c r="N446" s="30"/>
      <c r="O446" s="29" t="s">
        <v>50</v>
      </c>
      <c r="P446" s="24"/>
      <c r="Q446" s="24"/>
      <c r="R446" s="24"/>
      <c r="S446" s="24">
        <v>10</v>
      </c>
      <c r="T446" s="24">
        <v>15</v>
      </c>
      <c r="U446" s="24">
        <v>0</v>
      </c>
      <c r="V446" s="31">
        <f t="shared" si="35"/>
        <v>61.112129047619042</v>
      </c>
      <c r="W446" s="32">
        <f t="shared" si="21"/>
        <v>86.11212904761905</v>
      </c>
      <c r="X446" s="30"/>
      <c r="Y446" s="24"/>
      <c r="Z446" s="24"/>
      <c r="AA446" s="50"/>
      <c r="AB446" s="50"/>
      <c r="AC446" s="50"/>
      <c r="AD446" s="50"/>
      <c r="AE446" s="50"/>
      <c r="AF446" s="50"/>
    </row>
    <row r="447" spans="1:32" ht="15.75" hidden="1" customHeight="1">
      <c r="A447" s="13" t="s">
        <v>424</v>
      </c>
      <c r="B447" s="24" t="s">
        <v>769</v>
      </c>
      <c r="C447" s="24" t="s">
        <v>44</v>
      </c>
      <c r="D447" s="25">
        <v>1397452.13</v>
      </c>
      <c r="E447" s="26"/>
      <c r="F447" s="26"/>
      <c r="G447" s="26"/>
      <c r="H447" s="27" t="s">
        <v>52</v>
      </c>
      <c r="I447" s="24" t="s">
        <v>780</v>
      </c>
      <c r="J447" s="24">
        <v>45</v>
      </c>
      <c r="K447" s="24">
        <v>62885345.850000001</v>
      </c>
      <c r="L447" s="28" t="s">
        <v>781</v>
      </c>
      <c r="M447" s="29" t="s">
        <v>50</v>
      </c>
      <c r="N447" s="30"/>
      <c r="O447" s="29" t="s">
        <v>50</v>
      </c>
      <c r="P447" s="24"/>
      <c r="Q447" s="24"/>
      <c r="R447" s="24"/>
      <c r="S447" s="24">
        <v>10</v>
      </c>
      <c r="T447" s="24">
        <v>15</v>
      </c>
      <c r="U447" s="24">
        <v>2</v>
      </c>
      <c r="V447" s="31">
        <f t="shared" si="35"/>
        <v>59.692961468383174</v>
      </c>
      <c r="W447" s="32">
        <f t="shared" si="21"/>
        <v>86.692961468383174</v>
      </c>
      <c r="X447" s="30"/>
      <c r="Y447" s="24"/>
      <c r="Z447" s="24"/>
      <c r="AA447" s="50"/>
      <c r="AB447" s="50"/>
      <c r="AC447" s="50"/>
      <c r="AD447" s="50"/>
      <c r="AE447" s="50"/>
      <c r="AF447" s="50"/>
    </row>
    <row r="448" spans="1:32" ht="15.75" hidden="1" customHeight="1">
      <c r="A448" s="13" t="s">
        <v>424</v>
      </c>
      <c r="B448" s="24" t="s">
        <v>769</v>
      </c>
      <c r="C448" s="24" t="s">
        <v>44</v>
      </c>
      <c r="D448" s="25">
        <v>1462973.08</v>
      </c>
      <c r="E448" s="26"/>
      <c r="F448" s="26"/>
      <c r="G448" s="26"/>
      <c r="H448" s="27" t="s">
        <v>189</v>
      </c>
      <c r="I448" s="24" t="s">
        <v>777</v>
      </c>
      <c r="J448" s="24">
        <v>45</v>
      </c>
      <c r="K448" s="24">
        <v>65833788.600000001</v>
      </c>
      <c r="L448" s="28" t="s">
        <v>782</v>
      </c>
      <c r="M448" s="29" t="s">
        <v>50</v>
      </c>
      <c r="N448" s="30"/>
      <c r="O448" s="29" t="s">
        <v>50</v>
      </c>
      <c r="P448" s="24"/>
      <c r="Q448" s="24"/>
      <c r="R448" s="24"/>
      <c r="S448" s="24">
        <v>10</v>
      </c>
      <c r="T448" s="24">
        <v>15</v>
      </c>
      <c r="U448" s="24">
        <v>0</v>
      </c>
      <c r="V448" s="31">
        <f t="shared" si="35"/>
        <v>57.019542799789583</v>
      </c>
      <c r="W448" s="32">
        <f t="shared" si="21"/>
        <v>82.019542799789576</v>
      </c>
      <c r="X448" s="30"/>
      <c r="Y448" s="24"/>
      <c r="Z448" s="24"/>
      <c r="AA448" s="50"/>
      <c r="AB448" s="50"/>
      <c r="AC448" s="50"/>
      <c r="AD448" s="50"/>
      <c r="AE448" s="50"/>
      <c r="AF448" s="50"/>
    </row>
    <row r="449" spans="1:32" ht="15.75" hidden="1" customHeight="1">
      <c r="A449" s="13" t="s">
        <v>424</v>
      </c>
      <c r="B449" s="24" t="s">
        <v>769</v>
      </c>
      <c r="C449" s="24" t="s">
        <v>44</v>
      </c>
      <c r="D449" s="25">
        <v>1489962</v>
      </c>
      <c r="E449" s="26"/>
      <c r="F449" s="26"/>
      <c r="G449" s="26"/>
      <c r="H449" s="27" t="s">
        <v>55</v>
      </c>
      <c r="I449" s="24" t="s">
        <v>783</v>
      </c>
      <c r="J449" s="24">
        <v>45</v>
      </c>
      <c r="K449" s="24">
        <v>67048290</v>
      </c>
      <c r="L449" s="28" t="s">
        <v>784</v>
      </c>
      <c r="M449" s="29" t="s">
        <v>50</v>
      </c>
      <c r="N449" s="30"/>
      <c r="O449" s="29" t="s">
        <v>50</v>
      </c>
      <c r="P449" s="24"/>
      <c r="Q449" s="24"/>
      <c r="R449" s="24"/>
      <c r="S449" s="24">
        <v>10</v>
      </c>
      <c r="T449" s="24">
        <v>15</v>
      </c>
      <c r="U449" s="24">
        <v>0</v>
      </c>
      <c r="V449" s="31">
        <f t="shared" si="35"/>
        <v>55.986700432628474</v>
      </c>
      <c r="W449" s="32">
        <f t="shared" si="21"/>
        <v>80.986700432628481</v>
      </c>
      <c r="X449" s="30"/>
      <c r="Y449" s="24"/>
      <c r="Z449" s="24"/>
      <c r="AA449" s="50"/>
      <c r="AB449" s="50"/>
      <c r="AC449" s="50"/>
      <c r="AD449" s="50"/>
      <c r="AE449" s="50"/>
      <c r="AF449" s="50"/>
    </row>
    <row r="450" spans="1:32" ht="15.75" hidden="1" customHeight="1">
      <c r="A450" s="13" t="s">
        <v>424</v>
      </c>
      <c r="B450" s="24" t="s">
        <v>769</v>
      </c>
      <c r="C450" s="24" t="s">
        <v>44</v>
      </c>
      <c r="D450" s="25">
        <v>1578801.08</v>
      </c>
      <c r="E450" s="26"/>
      <c r="F450" s="26"/>
      <c r="G450" s="26"/>
      <c r="H450" s="27" t="s">
        <v>47</v>
      </c>
      <c r="I450" s="24" t="s">
        <v>777</v>
      </c>
      <c r="J450" s="24">
        <v>45</v>
      </c>
      <c r="K450" s="24">
        <v>71046048.599999994</v>
      </c>
      <c r="L450" s="28" t="s">
        <v>109</v>
      </c>
      <c r="M450" s="29" t="s">
        <v>50</v>
      </c>
      <c r="N450" s="30"/>
      <c r="O450" s="29" t="s">
        <v>50</v>
      </c>
      <c r="P450" s="24"/>
      <c r="Q450" s="24"/>
      <c r="R450" s="24"/>
      <c r="S450" s="24">
        <v>10</v>
      </c>
      <c r="T450" s="24">
        <v>15</v>
      </c>
      <c r="U450" s="24">
        <v>0</v>
      </c>
      <c r="V450" s="31">
        <f t="shared" si="35"/>
        <v>52.836330812492214</v>
      </c>
      <c r="W450" s="32">
        <f t="shared" si="21"/>
        <v>77.836330812492207</v>
      </c>
      <c r="X450" s="30"/>
      <c r="Y450" s="24"/>
      <c r="Z450" s="24"/>
      <c r="AA450" s="50"/>
      <c r="AB450" s="50"/>
      <c r="AC450" s="50"/>
      <c r="AD450" s="50"/>
      <c r="AE450" s="50"/>
      <c r="AF450" s="50"/>
    </row>
    <row r="451" spans="1:32" ht="15.75" hidden="1" customHeight="1">
      <c r="A451" s="13" t="s">
        <v>424</v>
      </c>
      <c r="B451" s="24" t="s">
        <v>785</v>
      </c>
      <c r="C451" s="24" t="s">
        <v>44</v>
      </c>
      <c r="D451" s="25">
        <v>229819.2</v>
      </c>
      <c r="E451" s="26"/>
      <c r="F451" s="26">
        <v>684308.18</v>
      </c>
      <c r="G451" s="38" t="s">
        <v>786</v>
      </c>
      <c r="H451" s="27" t="s">
        <v>71</v>
      </c>
      <c r="I451" s="24" t="s">
        <v>787</v>
      </c>
      <c r="J451" s="24">
        <v>60</v>
      </c>
      <c r="K451" s="24">
        <v>13789152</v>
      </c>
      <c r="L451" s="28" t="s">
        <v>788</v>
      </c>
      <c r="M451" s="29" t="s">
        <v>50</v>
      </c>
      <c r="N451" s="30"/>
      <c r="O451" s="29" t="s">
        <v>50</v>
      </c>
      <c r="P451" s="24"/>
      <c r="Q451" s="24"/>
      <c r="R451" s="24"/>
      <c r="S451" s="24">
        <v>10</v>
      </c>
      <c r="T451" s="24">
        <v>15</v>
      </c>
      <c r="U451" s="24">
        <v>1</v>
      </c>
      <c r="V451" s="35">
        <v>65</v>
      </c>
      <c r="W451" s="24">
        <f t="shared" si="21"/>
        <v>91</v>
      </c>
      <c r="X451" s="30"/>
      <c r="Y451" s="24"/>
      <c r="Z451" s="24"/>
    </row>
    <row r="452" spans="1:32" ht="15.75" hidden="1" customHeight="1">
      <c r="A452" s="13" t="s">
        <v>424</v>
      </c>
      <c r="B452" s="24" t="s">
        <v>785</v>
      </c>
      <c r="C452" s="24" t="s">
        <v>51</v>
      </c>
      <c r="D452" s="25">
        <v>231925.84</v>
      </c>
      <c r="E452" s="26"/>
      <c r="F452" s="26"/>
      <c r="G452" s="26"/>
      <c r="H452" s="27" t="s">
        <v>63</v>
      </c>
      <c r="I452" s="24" t="s">
        <v>789</v>
      </c>
      <c r="J452" s="24">
        <v>60</v>
      </c>
      <c r="K452" s="24">
        <v>13915550.4</v>
      </c>
      <c r="L452" s="28" t="s">
        <v>790</v>
      </c>
      <c r="M452" s="29" t="s">
        <v>50</v>
      </c>
      <c r="N452" s="30"/>
      <c r="O452" s="29" t="s">
        <v>50</v>
      </c>
      <c r="P452" s="24"/>
      <c r="Q452" s="24"/>
      <c r="R452" s="24"/>
      <c r="S452" s="24">
        <v>10</v>
      </c>
      <c r="T452" s="24">
        <v>15</v>
      </c>
      <c r="U452" s="24">
        <v>2</v>
      </c>
      <c r="V452" s="31">
        <f t="shared" ref="V452:V458" si="36">+V451*D451/D452</f>
        <v>64.409588858231587</v>
      </c>
      <c r="W452" s="32">
        <f t="shared" si="21"/>
        <v>91.409588858231587</v>
      </c>
      <c r="X452" s="30"/>
      <c r="Y452" s="24"/>
      <c r="Z452" s="24"/>
    </row>
    <row r="453" spans="1:32" ht="15.75" hidden="1" customHeight="1">
      <c r="A453" s="13" t="s">
        <v>424</v>
      </c>
      <c r="B453" s="24" t="s">
        <v>785</v>
      </c>
      <c r="C453" s="24" t="s">
        <v>44</v>
      </c>
      <c r="D453" s="25">
        <v>276150.59999999998</v>
      </c>
      <c r="E453" s="26"/>
      <c r="F453" s="26"/>
      <c r="G453" s="26"/>
      <c r="H453" s="27" t="s">
        <v>63</v>
      </c>
      <c r="I453" s="24" t="s">
        <v>98</v>
      </c>
      <c r="J453" s="24">
        <v>60</v>
      </c>
      <c r="K453" s="24">
        <v>16569036</v>
      </c>
      <c r="L453" s="28" t="s">
        <v>791</v>
      </c>
      <c r="M453" s="29" t="s">
        <v>50</v>
      </c>
      <c r="N453" s="30"/>
      <c r="O453" s="29" t="s">
        <v>50</v>
      </c>
      <c r="P453" s="24"/>
      <c r="Q453" s="24"/>
      <c r="R453" s="24"/>
      <c r="S453" s="24">
        <v>10</v>
      </c>
      <c r="T453" s="24">
        <v>15</v>
      </c>
      <c r="U453" s="24">
        <v>2</v>
      </c>
      <c r="V453" s="31">
        <f t="shared" si="36"/>
        <v>54.09457013672975</v>
      </c>
      <c r="W453" s="32">
        <f t="shared" si="21"/>
        <v>81.094570136729743</v>
      </c>
      <c r="X453" s="30"/>
      <c r="Y453" s="24"/>
      <c r="Z453" s="24"/>
    </row>
    <row r="454" spans="1:32" ht="15.75" hidden="1" customHeight="1">
      <c r="A454" s="13" t="s">
        <v>424</v>
      </c>
      <c r="B454" s="24" t="s">
        <v>785</v>
      </c>
      <c r="C454" s="24" t="s">
        <v>44</v>
      </c>
      <c r="D454" s="25">
        <v>277160.7</v>
      </c>
      <c r="E454" s="26"/>
      <c r="F454" s="26"/>
      <c r="G454" s="26"/>
      <c r="H454" s="27" t="s">
        <v>68</v>
      </c>
      <c r="I454" s="24" t="s">
        <v>789</v>
      </c>
      <c r="J454" s="24">
        <v>60</v>
      </c>
      <c r="K454" s="24">
        <v>16629642</v>
      </c>
      <c r="L454" s="28" t="s">
        <v>792</v>
      </c>
      <c r="M454" s="29" t="s">
        <v>50</v>
      </c>
      <c r="N454" s="30"/>
      <c r="O454" s="29" t="s">
        <v>50</v>
      </c>
      <c r="P454" s="24"/>
      <c r="Q454" s="24"/>
      <c r="R454" s="24"/>
      <c r="S454" s="24">
        <v>10</v>
      </c>
      <c r="T454" s="24">
        <v>15</v>
      </c>
      <c r="U454" s="24">
        <v>0</v>
      </c>
      <c r="V454" s="31">
        <f t="shared" si="36"/>
        <v>53.897424851358799</v>
      </c>
      <c r="W454" s="32">
        <f t="shared" si="21"/>
        <v>78.897424851358807</v>
      </c>
      <c r="X454" s="30"/>
      <c r="Y454" s="24"/>
      <c r="Z454" s="24"/>
    </row>
    <row r="455" spans="1:32" ht="15.75" hidden="1" customHeight="1">
      <c r="A455" s="13" t="s">
        <v>424</v>
      </c>
      <c r="B455" s="24" t="s">
        <v>785</v>
      </c>
      <c r="C455" s="24" t="s">
        <v>51</v>
      </c>
      <c r="D455" s="25">
        <v>300174.56</v>
      </c>
      <c r="E455" s="26"/>
      <c r="F455" s="26"/>
      <c r="G455" s="26"/>
      <c r="H455" s="27" t="s">
        <v>52</v>
      </c>
      <c r="I455" s="24" t="s">
        <v>793</v>
      </c>
      <c r="J455" s="24">
        <v>60</v>
      </c>
      <c r="K455" s="24">
        <v>18010473.600000001</v>
      </c>
      <c r="L455" s="28" t="s">
        <v>794</v>
      </c>
      <c r="M455" s="29" t="s">
        <v>50</v>
      </c>
      <c r="N455" s="30"/>
      <c r="O455" s="29" t="s">
        <v>50</v>
      </c>
      <c r="P455" s="24"/>
      <c r="Q455" s="24"/>
      <c r="R455" s="24"/>
      <c r="S455" s="24">
        <v>10</v>
      </c>
      <c r="T455" s="24">
        <v>15</v>
      </c>
      <c r="U455" s="24">
        <v>2</v>
      </c>
      <c r="V455" s="31">
        <f t="shared" si="36"/>
        <v>49.765203287047385</v>
      </c>
      <c r="W455" s="32">
        <f t="shared" si="21"/>
        <v>76.765203287047385</v>
      </c>
      <c r="X455" s="30"/>
      <c r="Y455" s="24"/>
      <c r="Z455" s="24"/>
    </row>
    <row r="456" spans="1:32" ht="15.75" hidden="1" customHeight="1">
      <c r="A456" s="13" t="s">
        <v>424</v>
      </c>
      <c r="B456" s="24" t="s">
        <v>785</v>
      </c>
      <c r="C456" s="24" t="s">
        <v>44</v>
      </c>
      <c r="D456" s="25">
        <v>413771.6</v>
      </c>
      <c r="E456" s="26"/>
      <c r="F456" s="26"/>
      <c r="G456" s="26"/>
      <c r="H456" s="27" t="s">
        <v>95</v>
      </c>
      <c r="I456" s="24" t="s">
        <v>795</v>
      </c>
      <c r="J456" s="24">
        <v>60</v>
      </c>
      <c r="K456" s="24">
        <v>24826296</v>
      </c>
      <c r="L456" s="28" t="s">
        <v>796</v>
      </c>
      <c r="M456" s="29" t="s">
        <v>50</v>
      </c>
      <c r="N456" s="30"/>
      <c r="O456" s="29" t="s">
        <v>50</v>
      </c>
      <c r="P456" s="24"/>
      <c r="Q456" s="24"/>
      <c r="R456" s="24"/>
      <c r="S456" s="24">
        <v>10</v>
      </c>
      <c r="T456" s="24">
        <v>15</v>
      </c>
      <c r="U456" s="24">
        <v>1</v>
      </c>
      <c r="V456" s="31">
        <f t="shared" si="36"/>
        <v>36.102642133969567</v>
      </c>
      <c r="W456" s="32">
        <f t="shared" si="21"/>
        <v>62.102642133969567</v>
      </c>
      <c r="X456" s="30"/>
      <c r="Y456" s="24"/>
      <c r="Z456" s="24" t="s">
        <v>80</v>
      </c>
    </row>
    <row r="457" spans="1:32" ht="15.75" hidden="1" customHeight="1">
      <c r="A457" s="13" t="s">
        <v>424</v>
      </c>
      <c r="B457" s="24" t="s">
        <v>785</v>
      </c>
      <c r="C457" s="24" t="s">
        <v>44</v>
      </c>
      <c r="D457" s="25">
        <v>414267.15</v>
      </c>
      <c r="E457" s="26"/>
      <c r="F457" s="26"/>
      <c r="G457" s="26"/>
      <c r="H457" s="27" t="s">
        <v>92</v>
      </c>
      <c r="I457" s="24" t="s">
        <v>93</v>
      </c>
      <c r="J457" s="24">
        <v>60</v>
      </c>
      <c r="K457" s="24">
        <v>24856029</v>
      </c>
      <c r="L457" s="28" t="s">
        <v>797</v>
      </c>
      <c r="M457" s="29" t="s">
        <v>50</v>
      </c>
      <c r="N457" s="30"/>
      <c r="O457" s="29" t="s">
        <v>50</v>
      </c>
      <c r="P457" s="24"/>
      <c r="Q457" s="24"/>
      <c r="R457" s="24"/>
      <c r="S457" s="24">
        <v>10</v>
      </c>
      <c r="T457" s="24">
        <v>15</v>
      </c>
      <c r="U457" s="24">
        <v>0</v>
      </c>
      <c r="V457" s="31">
        <f t="shared" si="36"/>
        <v>36.059455836650336</v>
      </c>
      <c r="W457" s="32">
        <f t="shared" si="21"/>
        <v>61.059455836650336</v>
      </c>
      <c r="X457" s="30"/>
      <c r="Y457" s="24"/>
      <c r="Z457" s="24" t="s">
        <v>80</v>
      </c>
    </row>
    <row r="458" spans="1:32" ht="15.75" hidden="1" customHeight="1">
      <c r="A458" s="13" t="s">
        <v>424</v>
      </c>
      <c r="B458" s="24" t="s">
        <v>785</v>
      </c>
      <c r="C458" s="24" t="s">
        <v>44</v>
      </c>
      <c r="D458" s="25">
        <v>474169.62</v>
      </c>
      <c r="E458" s="26"/>
      <c r="F458" s="26"/>
      <c r="G458" s="26"/>
      <c r="H458" s="27" t="s">
        <v>52</v>
      </c>
      <c r="I458" s="24" t="s">
        <v>798</v>
      </c>
      <c r="J458" s="24">
        <v>60</v>
      </c>
      <c r="K458" s="24">
        <v>28450177.199999999</v>
      </c>
      <c r="L458" s="28" t="s">
        <v>799</v>
      </c>
      <c r="M458" s="29" t="s">
        <v>50</v>
      </c>
      <c r="N458" s="30"/>
      <c r="O458" s="29" t="s">
        <v>50</v>
      </c>
      <c r="P458" s="24"/>
      <c r="Q458" s="24"/>
      <c r="R458" s="24"/>
      <c r="S458" s="24">
        <v>10</v>
      </c>
      <c r="T458" s="24">
        <v>15</v>
      </c>
      <c r="U458" s="24">
        <v>2</v>
      </c>
      <c r="V458" s="31">
        <f t="shared" si="36"/>
        <v>31.504017486400755</v>
      </c>
      <c r="W458" s="32">
        <f t="shared" si="21"/>
        <v>58.504017486400755</v>
      </c>
      <c r="X458" s="30"/>
      <c r="Y458" s="24"/>
      <c r="Z458" s="24" t="s">
        <v>80</v>
      </c>
    </row>
    <row r="459" spans="1:32" ht="15.75" hidden="1" customHeight="1">
      <c r="A459" s="13" t="s">
        <v>424</v>
      </c>
      <c r="B459" s="24" t="s">
        <v>800</v>
      </c>
      <c r="C459" s="24" t="s">
        <v>44</v>
      </c>
      <c r="D459" s="25">
        <v>240000</v>
      </c>
      <c r="E459" s="26"/>
      <c r="F459" s="26">
        <v>1938840.42</v>
      </c>
      <c r="G459" s="38" t="s">
        <v>801</v>
      </c>
      <c r="H459" s="27" t="s">
        <v>95</v>
      </c>
      <c r="I459" s="24" t="s">
        <v>802</v>
      </c>
      <c r="J459" s="24">
        <v>420</v>
      </c>
      <c r="K459" s="24">
        <v>100800000</v>
      </c>
      <c r="L459" s="28" t="s">
        <v>803</v>
      </c>
      <c r="M459" s="29" t="s">
        <v>50</v>
      </c>
      <c r="N459" s="30"/>
      <c r="O459" s="29" t="s">
        <v>50</v>
      </c>
      <c r="P459" s="24"/>
      <c r="Q459" s="24"/>
      <c r="R459" s="24"/>
      <c r="S459" s="24">
        <v>10</v>
      </c>
      <c r="T459" s="24">
        <v>15</v>
      </c>
      <c r="U459" s="24">
        <v>1</v>
      </c>
      <c r="V459" s="35">
        <v>65</v>
      </c>
      <c r="W459" s="24">
        <f t="shared" si="21"/>
        <v>91</v>
      </c>
      <c r="X459" s="30"/>
      <c r="Y459" s="24"/>
      <c r="Z459" s="24"/>
    </row>
    <row r="460" spans="1:32" ht="15.75" hidden="1" customHeight="1">
      <c r="A460" s="13" t="s">
        <v>424</v>
      </c>
      <c r="B460" s="24" t="s">
        <v>800</v>
      </c>
      <c r="C460" s="24" t="s">
        <v>44</v>
      </c>
      <c r="D460" s="25">
        <v>282843.77</v>
      </c>
      <c r="E460" s="26"/>
      <c r="F460" s="26"/>
      <c r="G460" s="26"/>
      <c r="H460" s="27" t="s">
        <v>71</v>
      </c>
      <c r="I460" s="24" t="s">
        <v>789</v>
      </c>
      <c r="J460" s="24">
        <v>420</v>
      </c>
      <c r="K460" s="24">
        <v>118794383.40000001</v>
      </c>
      <c r="L460" s="28" t="s">
        <v>804</v>
      </c>
      <c r="M460" s="29" t="s">
        <v>50</v>
      </c>
      <c r="N460" s="30"/>
      <c r="O460" s="29" t="s">
        <v>50</v>
      </c>
      <c r="P460" s="24"/>
      <c r="Q460" s="24"/>
      <c r="R460" s="24"/>
      <c r="S460" s="24">
        <v>10</v>
      </c>
      <c r="T460" s="24">
        <v>15</v>
      </c>
      <c r="U460" s="24">
        <v>1</v>
      </c>
      <c r="V460" s="31">
        <f t="shared" ref="V460:V468" si="37">+V459*D459/D460</f>
        <v>55.15412271587244</v>
      </c>
      <c r="W460" s="32">
        <f t="shared" si="21"/>
        <v>81.154122715872433</v>
      </c>
      <c r="X460" s="30"/>
      <c r="Y460" s="24"/>
      <c r="Z460" s="24"/>
    </row>
    <row r="461" spans="1:32" ht="15.75" hidden="1" customHeight="1">
      <c r="A461" s="13" t="s">
        <v>424</v>
      </c>
      <c r="B461" s="24" t="s">
        <v>800</v>
      </c>
      <c r="C461" s="24" t="s">
        <v>51</v>
      </c>
      <c r="D461" s="25">
        <v>282843.77</v>
      </c>
      <c r="E461" s="26"/>
      <c r="F461" s="26"/>
      <c r="G461" s="26"/>
      <c r="H461" s="27" t="s">
        <v>71</v>
      </c>
      <c r="I461" s="24" t="s">
        <v>98</v>
      </c>
      <c r="J461" s="24">
        <v>420</v>
      </c>
      <c r="K461" s="24">
        <v>118794383.40000001</v>
      </c>
      <c r="L461" s="28" t="s">
        <v>805</v>
      </c>
      <c r="M461" s="29" t="s">
        <v>50</v>
      </c>
      <c r="N461" s="30"/>
      <c r="O461" s="29" t="s">
        <v>50</v>
      </c>
      <c r="P461" s="24"/>
      <c r="Q461" s="24"/>
      <c r="R461" s="24"/>
      <c r="S461" s="24">
        <v>10</v>
      </c>
      <c r="T461" s="24">
        <v>15</v>
      </c>
      <c r="U461" s="24">
        <v>1</v>
      </c>
      <c r="V461" s="31">
        <f t="shared" si="37"/>
        <v>55.15412271587244</v>
      </c>
      <c r="W461" s="32">
        <f t="shared" si="21"/>
        <v>81.154122715872433</v>
      </c>
      <c r="X461" s="30"/>
      <c r="Y461" s="24"/>
      <c r="Z461" s="24"/>
    </row>
    <row r="462" spans="1:32" ht="15.75" hidden="1" customHeight="1">
      <c r="A462" s="13" t="s">
        <v>424</v>
      </c>
      <c r="B462" s="24" t="s">
        <v>800</v>
      </c>
      <c r="C462" s="24" t="s">
        <v>44</v>
      </c>
      <c r="D462" s="25">
        <v>401540.6</v>
      </c>
      <c r="E462" s="26"/>
      <c r="F462" s="26"/>
      <c r="G462" s="26"/>
      <c r="H462" s="27" t="s">
        <v>110</v>
      </c>
      <c r="I462" s="24" t="s">
        <v>806</v>
      </c>
      <c r="J462" s="24">
        <v>420</v>
      </c>
      <c r="K462" s="24">
        <v>168647052</v>
      </c>
      <c r="L462" s="28" t="s">
        <v>807</v>
      </c>
      <c r="M462" s="29" t="s">
        <v>50</v>
      </c>
      <c r="N462" s="30"/>
      <c r="O462" s="29" t="s">
        <v>50</v>
      </c>
      <c r="P462" s="24"/>
      <c r="Q462" s="24"/>
      <c r="R462" s="24"/>
      <c r="S462" s="24">
        <v>10</v>
      </c>
      <c r="T462" s="24">
        <v>15</v>
      </c>
      <c r="U462" s="24">
        <v>0</v>
      </c>
      <c r="V462" s="31">
        <f t="shared" si="37"/>
        <v>38.850367808386004</v>
      </c>
      <c r="W462" s="32">
        <f t="shared" si="21"/>
        <v>63.850367808386004</v>
      </c>
      <c r="X462" s="30"/>
      <c r="Y462" s="24"/>
      <c r="Z462" s="24" t="s">
        <v>80</v>
      </c>
    </row>
    <row r="463" spans="1:32" ht="15.75" hidden="1" customHeight="1">
      <c r="A463" s="13" t="s">
        <v>424</v>
      </c>
      <c r="B463" s="24" t="s">
        <v>800</v>
      </c>
      <c r="C463" s="24" t="s">
        <v>44</v>
      </c>
      <c r="D463" s="25">
        <v>621819.57999999996</v>
      </c>
      <c r="E463" s="26"/>
      <c r="F463" s="26"/>
      <c r="G463" s="26"/>
      <c r="H463" s="27" t="s">
        <v>68</v>
      </c>
      <c r="I463" s="24" t="s">
        <v>789</v>
      </c>
      <c r="J463" s="24">
        <v>420</v>
      </c>
      <c r="K463" s="24">
        <v>261164223.59999999</v>
      </c>
      <c r="L463" s="28" t="s">
        <v>808</v>
      </c>
      <c r="M463" s="29" t="s">
        <v>50</v>
      </c>
      <c r="N463" s="30"/>
      <c r="O463" s="29" t="s">
        <v>50</v>
      </c>
      <c r="P463" s="24"/>
      <c r="Q463" s="24"/>
      <c r="R463" s="24"/>
      <c r="S463" s="24">
        <v>10</v>
      </c>
      <c r="T463" s="24">
        <v>15</v>
      </c>
      <c r="U463" s="24">
        <v>0</v>
      </c>
      <c r="V463" s="31">
        <f t="shared" si="37"/>
        <v>25.087662887681986</v>
      </c>
      <c r="W463" s="32">
        <f t="shared" si="21"/>
        <v>50.087662887681986</v>
      </c>
      <c r="X463" s="30"/>
      <c r="Y463" s="24"/>
      <c r="Z463" s="24" t="s">
        <v>80</v>
      </c>
    </row>
    <row r="464" spans="1:32" ht="15.75" hidden="1" customHeight="1">
      <c r="A464" s="13" t="s">
        <v>424</v>
      </c>
      <c r="B464" s="24" t="s">
        <v>800</v>
      </c>
      <c r="C464" s="24" t="s">
        <v>44</v>
      </c>
      <c r="D464" s="25">
        <v>701318.09</v>
      </c>
      <c r="E464" s="26"/>
      <c r="F464" s="26"/>
      <c r="G464" s="26"/>
      <c r="H464" s="27" t="s">
        <v>92</v>
      </c>
      <c r="I464" s="24" t="s">
        <v>454</v>
      </c>
      <c r="J464" s="24">
        <v>420</v>
      </c>
      <c r="K464" s="24">
        <v>294553597.80000001</v>
      </c>
      <c r="L464" s="28" t="s">
        <v>809</v>
      </c>
      <c r="M464" s="29" t="s">
        <v>50</v>
      </c>
      <c r="N464" s="30"/>
      <c r="O464" s="29" t="s">
        <v>50</v>
      </c>
      <c r="P464" s="24"/>
      <c r="Q464" s="24"/>
      <c r="R464" s="24"/>
      <c r="S464" s="24">
        <v>10</v>
      </c>
      <c r="T464" s="24">
        <v>15</v>
      </c>
      <c r="U464" s="24">
        <v>0</v>
      </c>
      <c r="V464" s="31">
        <f t="shared" si="37"/>
        <v>22.243829472586395</v>
      </c>
      <c r="W464" s="32">
        <f t="shared" si="21"/>
        <v>47.243829472586398</v>
      </c>
      <c r="X464" s="30"/>
      <c r="Y464" s="24"/>
      <c r="Z464" s="24" t="s">
        <v>80</v>
      </c>
    </row>
    <row r="465" spans="1:26" ht="15.75" hidden="1" customHeight="1">
      <c r="A465" s="13" t="s">
        <v>424</v>
      </c>
      <c r="B465" s="24" t="s">
        <v>800</v>
      </c>
      <c r="C465" s="24" t="s">
        <v>51</v>
      </c>
      <c r="D465" s="25">
        <v>1018350.81</v>
      </c>
      <c r="E465" s="26"/>
      <c r="F465" s="26"/>
      <c r="G465" s="26"/>
      <c r="H465" s="27" t="s">
        <v>63</v>
      </c>
      <c r="I465" s="24" t="s">
        <v>789</v>
      </c>
      <c r="J465" s="24">
        <v>420</v>
      </c>
      <c r="K465" s="24">
        <v>427707340.19999999</v>
      </c>
      <c r="L465" s="28" t="s">
        <v>810</v>
      </c>
      <c r="M465" s="29" t="s">
        <v>50</v>
      </c>
      <c r="N465" s="30"/>
      <c r="O465" s="29" t="s">
        <v>50</v>
      </c>
      <c r="P465" s="24"/>
      <c r="Q465" s="24"/>
      <c r="R465" s="24"/>
      <c r="S465" s="24">
        <v>10</v>
      </c>
      <c r="T465" s="24">
        <v>15</v>
      </c>
      <c r="U465" s="24">
        <v>2</v>
      </c>
      <c r="V465" s="31">
        <f t="shared" si="37"/>
        <v>15.318886032996817</v>
      </c>
      <c r="W465" s="32">
        <f t="shared" si="21"/>
        <v>42.318886032996815</v>
      </c>
      <c r="X465" s="30"/>
      <c r="Y465" s="24"/>
      <c r="Z465" s="24" t="s">
        <v>80</v>
      </c>
    </row>
    <row r="466" spans="1:26" ht="15.75" hidden="1" customHeight="1">
      <c r="A466" s="13" t="s">
        <v>424</v>
      </c>
      <c r="B466" s="24" t="s">
        <v>800</v>
      </c>
      <c r="C466" s="24" t="s">
        <v>44</v>
      </c>
      <c r="D466" s="25">
        <v>1018715.48</v>
      </c>
      <c r="E466" s="26"/>
      <c r="F466" s="26"/>
      <c r="G466" s="26"/>
      <c r="H466" s="27" t="s">
        <v>63</v>
      </c>
      <c r="I466" s="24" t="s">
        <v>789</v>
      </c>
      <c r="J466" s="24">
        <v>420</v>
      </c>
      <c r="K466" s="24">
        <v>427860501.60000002</v>
      </c>
      <c r="L466" s="28" t="s">
        <v>811</v>
      </c>
      <c r="M466" s="29" t="s">
        <v>50</v>
      </c>
      <c r="N466" s="30"/>
      <c r="O466" s="29" t="s">
        <v>50</v>
      </c>
      <c r="P466" s="24"/>
      <c r="Q466" s="24"/>
      <c r="R466" s="24"/>
      <c r="S466" s="24">
        <v>10</v>
      </c>
      <c r="T466" s="24">
        <v>15</v>
      </c>
      <c r="U466" s="24">
        <v>2</v>
      </c>
      <c r="V466" s="31">
        <f t="shared" si="37"/>
        <v>15.313402325053504</v>
      </c>
      <c r="W466" s="32">
        <f t="shared" si="21"/>
        <v>42.313402325053502</v>
      </c>
      <c r="X466" s="30"/>
      <c r="Y466" s="24"/>
      <c r="Z466" s="24" t="s">
        <v>80</v>
      </c>
    </row>
    <row r="467" spans="1:26" ht="15.75" hidden="1" customHeight="1">
      <c r="A467" s="13" t="s">
        <v>424</v>
      </c>
      <c r="B467" s="24" t="s">
        <v>800</v>
      </c>
      <c r="C467" s="24" t="s">
        <v>75</v>
      </c>
      <c r="D467" s="25">
        <v>1209006.1299999999</v>
      </c>
      <c r="E467" s="26"/>
      <c r="F467" s="26"/>
      <c r="G467" s="26"/>
      <c r="H467" s="27" t="s">
        <v>63</v>
      </c>
      <c r="I467" s="24" t="s">
        <v>812</v>
      </c>
      <c r="J467" s="24">
        <v>420</v>
      </c>
      <c r="K467" s="24">
        <v>507782574.60000002</v>
      </c>
      <c r="L467" s="28" t="s">
        <v>813</v>
      </c>
      <c r="M467" s="29" t="s">
        <v>50</v>
      </c>
      <c r="N467" s="30"/>
      <c r="O467" s="29" t="s">
        <v>50</v>
      </c>
      <c r="P467" s="24"/>
      <c r="Q467" s="24"/>
      <c r="R467" s="24"/>
      <c r="S467" s="24">
        <v>10</v>
      </c>
      <c r="T467" s="24">
        <v>15</v>
      </c>
      <c r="U467" s="24">
        <v>2</v>
      </c>
      <c r="V467" s="31">
        <f t="shared" si="37"/>
        <v>12.903160383479609</v>
      </c>
      <c r="W467" s="32">
        <f t="shared" si="21"/>
        <v>39.903160383479609</v>
      </c>
      <c r="X467" s="30"/>
      <c r="Y467" s="24"/>
      <c r="Z467" s="24" t="s">
        <v>80</v>
      </c>
    </row>
    <row r="468" spans="1:26" ht="15.75" hidden="1" customHeight="1">
      <c r="A468" s="13" t="s">
        <v>424</v>
      </c>
      <c r="B468" s="24" t="s">
        <v>800</v>
      </c>
      <c r="C468" s="24" t="s">
        <v>44</v>
      </c>
      <c r="D468" s="25">
        <v>1213178.1499999999</v>
      </c>
      <c r="E468" s="26"/>
      <c r="F468" s="26"/>
      <c r="G468" s="26"/>
      <c r="H468" s="27" t="s">
        <v>434</v>
      </c>
      <c r="I468" s="24" t="s">
        <v>814</v>
      </c>
      <c r="J468" s="24">
        <v>420</v>
      </c>
      <c r="K468" s="24">
        <v>509534823</v>
      </c>
      <c r="L468" s="28" t="s">
        <v>815</v>
      </c>
      <c r="M468" s="29" t="s">
        <v>50</v>
      </c>
      <c r="N468" s="30"/>
      <c r="O468" s="29" t="s">
        <v>50</v>
      </c>
      <c r="P468" s="24"/>
      <c r="Q468" s="24"/>
      <c r="R468" s="24"/>
      <c r="S468" s="24">
        <v>10</v>
      </c>
      <c r="T468" s="24">
        <v>15</v>
      </c>
      <c r="U468" s="24">
        <v>1</v>
      </c>
      <c r="V468" s="31">
        <f t="shared" si="37"/>
        <v>12.858787474865087</v>
      </c>
      <c r="W468" s="32">
        <f t="shared" si="21"/>
        <v>38.858787474865089</v>
      </c>
      <c r="X468" s="30"/>
      <c r="Y468" s="24"/>
      <c r="Z468" s="24" t="s">
        <v>80</v>
      </c>
    </row>
    <row r="469" spans="1:26" ht="15.75" hidden="1" customHeight="1">
      <c r="A469" s="13" t="s">
        <v>424</v>
      </c>
      <c r="B469" s="24" t="s">
        <v>816</v>
      </c>
      <c r="C469" s="24" t="s">
        <v>44</v>
      </c>
      <c r="D469" s="25">
        <v>120000</v>
      </c>
      <c r="E469" s="26"/>
      <c r="F469" s="26">
        <v>970069.73</v>
      </c>
      <c r="G469" s="38" t="s">
        <v>801</v>
      </c>
      <c r="H469" s="27" t="s">
        <v>95</v>
      </c>
      <c r="I469" s="24" t="s">
        <v>817</v>
      </c>
      <c r="J469" s="24">
        <v>720</v>
      </c>
      <c r="K469" s="24">
        <v>86400000</v>
      </c>
      <c r="L469" s="28" t="s">
        <v>818</v>
      </c>
      <c r="M469" s="29" t="s">
        <v>50</v>
      </c>
      <c r="N469" s="30"/>
      <c r="O469" s="29" t="s">
        <v>50</v>
      </c>
      <c r="P469" s="24"/>
      <c r="Q469" s="24"/>
      <c r="R469" s="24"/>
      <c r="S469" s="24">
        <v>10</v>
      </c>
      <c r="T469" s="24">
        <v>15</v>
      </c>
      <c r="U469" s="24">
        <v>1</v>
      </c>
      <c r="V469" s="35">
        <v>65</v>
      </c>
      <c r="W469" s="24">
        <f t="shared" si="21"/>
        <v>91</v>
      </c>
      <c r="X469" s="30"/>
      <c r="Y469" s="24"/>
      <c r="Z469" s="24"/>
    </row>
    <row r="470" spans="1:26" ht="15.75" hidden="1" customHeight="1">
      <c r="A470" s="13" t="s">
        <v>424</v>
      </c>
      <c r="B470" s="24" t="s">
        <v>816</v>
      </c>
      <c r="C470" s="24" t="s">
        <v>51</v>
      </c>
      <c r="D470" s="25">
        <v>132760</v>
      </c>
      <c r="E470" s="26"/>
      <c r="F470" s="26"/>
      <c r="G470" s="26"/>
      <c r="H470" s="27" t="s">
        <v>95</v>
      </c>
      <c r="I470" s="24" t="s">
        <v>819</v>
      </c>
      <c r="J470" s="24">
        <v>720</v>
      </c>
      <c r="K470" s="24">
        <v>95587200</v>
      </c>
      <c r="L470" s="28" t="s">
        <v>820</v>
      </c>
      <c r="M470" s="29" t="s">
        <v>50</v>
      </c>
      <c r="N470" s="30"/>
      <c r="O470" s="29" t="s">
        <v>50</v>
      </c>
      <c r="P470" s="24"/>
      <c r="Q470" s="24"/>
      <c r="R470" s="24"/>
      <c r="S470" s="24">
        <v>10</v>
      </c>
      <c r="T470" s="24">
        <v>15</v>
      </c>
      <c r="U470" s="24">
        <v>1</v>
      </c>
      <c r="V470" s="31">
        <f t="shared" ref="V470:V476" si="38">+V469*D469/D470</f>
        <v>58.752636336245857</v>
      </c>
      <c r="W470" s="32">
        <f t="shared" si="21"/>
        <v>84.752636336245857</v>
      </c>
      <c r="X470" s="30"/>
      <c r="Y470" s="24"/>
      <c r="Z470" s="24"/>
    </row>
    <row r="471" spans="1:26" ht="15.75" hidden="1" customHeight="1">
      <c r="A471" s="13" t="s">
        <v>424</v>
      </c>
      <c r="B471" s="24" t="s">
        <v>816</v>
      </c>
      <c r="C471" s="24" t="s">
        <v>44</v>
      </c>
      <c r="D471" s="25">
        <v>145111.15</v>
      </c>
      <c r="E471" s="26"/>
      <c r="F471" s="26"/>
      <c r="G471" s="26"/>
      <c r="H471" s="27" t="s">
        <v>71</v>
      </c>
      <c r="I471" s="24" t="s">
        <v>821</v>
      </c>
      <c r="J471" s="24">
        <v>720</v>
      </c>
      <c r="K471" s="24">
        <v>104480028</v>
      </c>
      <c r="L471" s="28" t="s">
        <v>822</v>
      </c>
      <c r="M471" s="29" t="s">
        <v>50</v>
      </c>
      <c r="N471" s="30"/>
      <c r="O471" s="29" t="s">
        <v>50</v>
      </c>
      <c r="P471" s="24"/>
      <c r="Q471" s="24"/>
      <c r="R471" s="24"/>
      <c r="S471" s="24">
        <v>10</v>
      </c>
      <c r="T471" s="24">
        <v>15</v>
      </c>
      <c r="U471" s="24">
        <v>1</v>
      </c>
      <c r="V471" s="31">
        <f t="shared" si="38"/>
        <v>53.751899836780289</v>
      </c>
      <c r="W471" s="32">
        <f t="shared" si="21"/>
        <v>79.751899836780296</v>
      </c>
      <c r="X471" s="30"/>
      <c r="Y471" s="24"/>
      <c r="Z471" s="24"/>
    </row>
    <row r="472" spans="1:26" ht="15.75" hidden="1" customHeight="1">
      <c r="A472" s="13" t="s">
        <v>424</v>
      </c>
      <c r="B472" s="24" t="s">
        <v>816</v>
      </c>
      <c r="C472" s="24" t="s">
        <v>44</v>
      </c>
      <c r="D472" s="25">
        <v>350771.35</v>
      </c>
      <c r="E472" s="26"/>
      <c r="F472" s="26"/>
      <c r="G472" s="26"/>
      <c r="H472" s="27" t="s">
        <v>92</v>
      </c>
      <c r="I472" s="24" t="s">
        <v>454</v>
      </c>
      <c r="J472" s="24">
        <v>720</v>
      </c>
      <c r="K472" s="24">
        <v>252555372</v>
      </c>
      <c r="L472" s="28" t="s">
        <v>823</v>
      </c>
      <c r="M472" s="29" t="s">
        <v>50</v>
      </c>
      <c r="N472" s="30"/>
      <c r="O472" s="29" t="s">
        <v>50</v>
      </c>
      <c r="P472" s="24"/>
      <c r="Q472" s="24"/>
      <c r="R472" s="24"/>
      <c r="S472" s="24">
        <v>10</v>
      </c>
      <c r="T472" s="24">
        <v>15</v>
      </c>
      <c r="U472" s="24">
        <v>0</v>
      </c>
      <c r="V472" s="31">
        <f t="shared" si="38"/>
        <v>22.236707758487118</v>
      </c>
      <c r="W472" s="32">
        <f t="shared" si="21"/>
        <v>47.236707758487114</v>
      </c>
      <c r="X472" s="30"/>
      <c r="Y472" s="24"/>
      <c r="Z472" s="24" t="s">
        <v>80</v>
      </c>
    </row>
    <row r="473" spans="1:26" ht="15.75" hidden="1" customHeight="1">
      <c r="A473" s="13" t="s">
        <v>424</v>
      </c>
      <c r="B473" s="24" t="s">
        <v>816</v>
      </c>
      <c r="C473" s="24" t="s">
        <v>51</v>
      </c>
      <c r="D473" s="25">
        <v>507353.58</v>
      </c>
      <c r="E473" s="26"/>
      <c r="F473" s="26"/>
      <c r="G473" s="26"/>
      <c r="H473" s="27" t="s">
        <v>63</v>
      </c>
      <c r="I473" s="24" t="s">
        <v>824</v>
      </c>
      <c r="J473" s="24">
        <v>720</v>
      </c>
      <c r="K473" s="24">
        <v>365294577.60000002</v>
      </c>
      <c r="L473" s="28" t="s">
        <v>825</v>
      </c>
      <c r="M473" s="29" t="s">
        <v>50</v>
      </c>
      <c r="N473" s="30"/>
      <c r="O473" s="29" t="s">
        <v>50</v>
      </c>
      <c r="P473" s="24"/>
      <c r="Q473" s="24"/>
      <c r="R473" s="24"/>
      <c r="S473" s="24">
        <v>10</v>
      </c>
      <c r="T473" s="24">
        <v>15</v>
      </c>
      <c r="U473" s="24">
        <v>2</v>
      </c>
      <c r="V473" s="31">
        <f t="shared" si="38"/>
        <v>15.373893685740819</v>
      </c>
      <c r="W473" s="32">
        <f t="shared" si="21"/>
        <v>42.373893685740818</v>
      </c>
      <c r="X473" s="30"/>
      <c r="Y473" s="24"/>
      <c r="Z473" s="24" t="s">
        <v>80</v>
      </c>
    </row>
    <row r="474" spans="1:26" ht="15.75" hidden="1" customHeight="1">
      <c r="A474" s="13" t="s">
        <v>424</v>
      </c>
      <c r="B474" s="24" t="s">
        <v>816</v>
      </c>
      <c r="C474" s="24" t="s">
        <v>44</v>
      </c>
      <c r="D474" s="25">
        <v>508264.63</v>
      </c>
      <c r="E474" s="26"/>
      <c r="F474" s="26"/>
      <c r="G474" s="26"/>
      <c r="H474" s="27" t="s">
        <v>63</v>
      </c>
      <c r="I474" s="24" t="s">
        <v>789</v>
      </c>
      <c r="J474" s="24">
        <v>720</v>
      </c>
      <c r="K474" s="24">
        <v>365950533.60000002</v>
      </c>
      <c r="L474" s="28" t="s">
        <v>826</v>
      </c>
      <c r="M474" s="29" t="s">
        <v>50</v>
      </c>
      <c r="N474" s="30"/>
      <c r="O474" s="29" t="s">
        <v>50</v>
      </c>
      <c r="P474" s="24"/>
      <c r="Q474" s="24"/>
      <c r="R474" s="24"/>
      <c r="S474" s="24">
        <v>10</v>
      </c>
      <c r="T474" s="24">
        <v>15</v>
      </c>
      <c r="U474" s="24">
        <v>2</v>
      </c>
      <c r="V474" s="31">
        <f t="shared" si="38"/>
        <v>15.346336415343321</v>
      </c>
      <c r="W474" s="32">
        <f t="shared" si="21"/>
        <v>42.346336415343323</v>
      </c>
      <c r="X474" s="30"/>
      <c r="Y474" s="24"/>
      <c r="Z474" s="24" t="s">
        <v>80</v>
      </c>
    </row>
    <row r="475" spans="1:26" ht="15.75" hidden="1" customHeight="1">
      <c r="A475" s="13" t="s">
        <v>424</v>
      </c>
      <c r="B475" s="24" t="s">
        <v>816</v>
      </c>
      <c r="C475" s="24" t="s">
        <v>44</v>
      </c>
      <c r="D475" s="25">
        <v>606588.99</v>
      </c>
      <c r="E475" s="26"/>
      <c r="F475" s="26"/>
      <c r="G475" s="26"/>
      <c r="H475" s="27" t="s">
        <v>434</v>
      </c>
      <c r="I475" s="24" t="s">
        <v>827</v>
      </c>
      <c r="J475" s="24">
        <v>720</v>
      </c>
      <c r="K475" s="24">
        <v>436744072.80000001</v>
      </c>
      <c r="L475" s="28" t="s">
        <v>828</v>
      </c>
      <c r="M475" s="29" t="s">
        <v>50</v>
      </c>
      <c r="N475" s="30"/>
      <c r="O475" s="29" t="s">
        <v>50</v>
      </c>
      <c r="P475" s="24"/>
      <c r="Q475" s="24"/>
      <c r="R475" s="24"/>
      <c r="S475" s="24">
        <v>10</v>
      </c>
      <c r="T475" s="24">
        <v>15</v>
      </c>
      <c r="U475" s="24">
        <v>1</v>
      </c>
      <c r="V475" s="31">
        <f t="shared" si="38"/>
        <v>12.858789276739099</v>
      </c>
      <c r="W475" s="32">
        <f t="shared" si="21"/>
        <v>38.858789276739103</v>
      </c>
      <c r="X475" s="30"/>
      <c r="Y475" s="24"/>
      <c r="Z475" s="24" t="s">
        <v>80</v>
      </c>
    </row>
    <row r="476" spans="1:26" ht="15.75" hidden="1" customHeight="1">
      <c r="A476" s="13" t="s">
        <v>424</v>
      </c>
      <c r="B476" s="24" t="s">
        <v>816</v>
      </c>
      <c r="C476" s="24" t="s">
        <v>44</v>
      </c>
      <c r="D476" s="25">
        <v>1227275.6499999999</v>
      </c>
      <c r="E476" s="26"/>
      <c r="F476" s="26"/>
      <c r="G476" s="26"/>
      <c r="H476" s="27" t="s">
        <v>68</v>
      </c>
      <c r="I476" s="24" t="s">
        <v>789</v>
      </c>
      <c r="J476" s="24">
        <v>720</v>
      </c>
      <c r="K476" s="24">
        <v>883638468</v>
      </c>
      <c r="L476" s="28" t="s">
        <v>829</v>
      </c>
      <c r="M476" s="29" t="s">
        <v>50</v>
      </c>
      <c r="N476" s="30"/>
      <c r="O476" s="29" t="s">
        <v>50</v>
      </c>
      <c r="P476" s="24"/>
      <c r="Q476" s="24"/>
      <c r="R476" s="24"/>
      <c r="S476" s="24">
        <v>10</v>
      </c>
      <c r="T476" s="24">
        <v>15</v>
      </c>
      <c r="U476" s="24">
        <v>0</v>
      </c>
      <c r="V476" s="31">
        <f t="shared" si="38"/>
        <v>6.3555404199537415</v>
      </c>
      <c r="W476" s="32">
        <f t="shared" si="21"/>
        <v>31.355540419953741</v>
      </c>
      <c r="X476" s="30"/>
      <c r="Y476" s="24"/>
      <c r="Z476" s="24" t="s">
        <v>80</v>
      </c>
    </row>
    <row r="477" spans="1:26" ht="15.75" hidden="1" customHeight="1">
      <c r="A477" s="13" t="s">
        <v>424</v>
      </c>
      <c r="B477" s="24" t="s">
        <v>830</v>
      </c>
      <c r="C477" s="24" t="s">
        <v>44</v>
      </c>
      <c r="D477" s="25">
        <v>309725.90999999997</v>
      </c>
      <c r="E477" s="26"/>
      <c r="F477" s="26">
        <v>2349249.61</v>
      </c>
      <c r="G477" s="38" t="s">
        <v>831</v>
      </c>
      <c r="H477" s="27" t="s">
        <v>63</v>
      </c>
      <c r="I477" s="24" t="s">
        <v>824</v>
      </c>
      <c r="J477" s="24">
        <v>300</v>
      </c>
      <c r="K477" s="24">
        <v>92917773</v>
      </c>
      <c r="L477" s="28" t="s">
        <v>832</v>
      </c>
      <c r="M477" s="29" t="s">
        <v>50</v>
      </c>
      <c r="N477" s="30"/>
      <c r="O477" s="29" t="s">
        <v>50</v>
      </c>
      <c r="P477" s="24"/>
      <c r="Q477" s="24"/>
      <c r="R477" s="24"/>
      <c r="S477" s="24">
        <v>10</v>
      </c>
      <c r="T477" s="24">
        <v>15</v>
      </c>
      <c r="U477" s="24">
        <v>2</v>
      </c>
      <c r="V477" s="35">
        <v>65</v>
      </c>
      <c r="W477" s="24">
        <f t="shared" si="21"/>
        <v>92</v>
      </c>
      <c r="X477" s="30"/>
      <c r="Y477" s="24"/>
      <c r="Z477" s="24"/>
    </row>
    <row r="478" spans="1:26" ht="15.75" hidden="1" customHeight="1">
      <c r="A478" s="13" t="s">
        <v>424</v>
      </c>
      <c r="B478" s="24" t="s">
        <v>830</v>
      </c>
      <c r="C478" s="24" t="s">
        <v>44</v>
      </c>
      <c r="D478" s="25">
        <v>378618.62</v>
      </c>
      <c r="E478" s="26"/>
      <c r="F478" s="26"/>
      <c r="G478" s="26"/>
      <c r="H478" s="27" t="s">
        <v>68</v>
      </c>
      <c r="I478" s="24" t="s">
        <v>789</v>
      </c>
      <c r="J478" s="24">
        <v>300</v>
      </c>
      <c r="K478" s="24">
        <v>113585586</v>
      </c>
      <c r="L478" s="28" t="s">
        <v>833</v>
      </c>
      <c r="M478" s="29" t="s">
        <v>50</v>
      </c>
      <c r="N478" s="30"/>
      <c r="O478" s="29" t="s">
        <v>50</v>
      </c>
      <c r="P478" s="24"/>
      <c r="Q478" s="24"/>
      <c r="R478" s="24"/>
      <c r="S478" s="24">
        <v>10</v>
      </c>
      <c r="T478" s="24">
        <v>15</v>
      </c>
      <c r="U478" s="24">
        <v>0</v>
      </c>
      <c r="V478" s="31">
        <f t="shared" ref="V478:V485" si="39">+V477*D477/D478</f>
        <v>53.172726027050651</v>
      </c>
      <c r="W478" s="32">
        <f t="shared" si="21"/>
        <v>78.172726027050658</v>
      </c>
      <c r="X478" s="30"/>
      <c r="Y478" s="24"/>
      <c r="Z478" s="24"/>
    </row>
    <row r="479" spans="1:26" ht="15.75" hidden="1" customHeight="1">
      <c r="A479" s="13" t="s">
        <v>424</v>
      </c>
      <c r="B479" s="24" t="s">
        <v>830</v>
      </c>
      <c r="C479" s="24" t="s">
        <v>51</v>
      </c>
      <c r="D479" s="25">
        <v>378618.62</v>
      </c>
      <c r="E479" s="26"/>
      <c r="F479" s="26"/>
      <c r="G479" s="26"/>
      <c r="H479" s="27" t="s">
        <v>68</v>
      </c>
      <c r="I479" s="24" t="s">
        <v>834</v>
      </c>
      <c r="J479" s="24">
        <v>300</v>
      </c>
      <c r="K479" s="24">
        <v>113585586</v>
      </c>
      <c r="L479" s="28" t="s">
        <v>835</v>
      </c>
      <c r="M479" s="29" t="s">
        <v>50</v>
      </c>
      <c r="N479" s="30"/>
      <c r="O479" s="29" t="s">
        <v>50</v>
      </c>
      <c r="P479" s="24"/>
      <c r="Q479" s="24"/>
      <c r="R479" s="24"/>
      <c r="S479" s="24">
        <v>10</v>
      </c>
      <c r="T479" s="24">
        <v>15</v>
      </c>
      <c r="U479" s="24">
        <v>0</v>
      </c>
      <c r="V479" s="31">
        <f t="shared" si="39"/>
        <v>53.172726027050651</v>
      </c>
      <c r="W479" s="32">
        <f t="shared" si="21"/>
        <v>78.172726027050658</v>
      </c>
      <c r="X479" s="30"/>
      <c r="Y479" s="24"/>
      <c r="Z479" s="24"/>
    </row>
    <row r="480" spans="1:26" ht="15.75" hidden="1" customHeight="1">
      <c r="A480" s="13" t="s">
        <v>424</v>
      </c>
      <c r="B480" s="24" t="s">
        <v>830</v>
      </c>
      <c r="C480" s="24" t="s">
        <v>44</v>
      </c>
      <c r="D480" s="25">
        <v>713000</v>
      </c>
      <c r="E480" s="26"/>
      <c r="F480" s="26"/>
      <c r="G480" s="26"/>
      <c r="H480" s="27" t="s">
        <v>71</v>
      </c>
      <c r="I480" s="24" t="s">
        <v>836</v>
      </c>
      <c r="J480" s="24">
        <v>300</v>
      </c>
      <c r="K480" s="24">
        <v>213900000</v>
      </c>
      <c r="L480" s="28" t="s">
        <v>837</v>
      </c>
      <c r="M480" s="29" t="s">
        <v>50</v>
      </c>
      <c r="N480" s="30"/>
      <c r="O480" s="29" t="s">
        <v>50</v>
      </c>
      <c r="P480" s="24"/>
      <c r="Q480" s="24"/>
      <c r="R480" s="24"/>
      <c r="S480" s="24">
        <v>10</v>
      </c>
      <c r="T480" s="24">
        <v>15</v>
      </c>
      <c r="U480" s="24">
        <v>1</v>
      </c>
      <c r="V480" s="31">
        <f t="shared" si="39"/>
        <v>28.235882398316967</v>
      </c>
      <c r="W480" s="32">
        <f t="shared" si="21"/>
        <v>54.235882398316967</v>
      </c>
      <c r="X480" s="30"/>
      <c r="Y480" s="24"/>
      <c r="Z480" s="24" t="s">
        <v>80</v>
      </c>
    </row>
    <row r="481" spans="1:32" ht="15.75" hidden="1" customHeight="1">
      <c r="A481" s="13" t="s">
        <v>424</v>
      </c>
      <c r="B481" s="24" t="s">
        <v>830</v>
      </c>
      <c r="C481" s="24" t="s">
        <v>44</v>
      </c>
      <c r="D481" s="25">
        <v>951720</v>
      </c>
      <c r="E481" s="26"/>
      <c r="F481" s="26"/>
      <c r="G481" s="26"/>
      <c r="H481" s="27" t="s">
        <v>95</v>
      </c>
      <c r="I481" s="24" t="s">
        <v>838</v>
      </c>
      <c r="J481" s="24">
        <v>300</v>
      </c>
      <c r="K481" s="24">
        <v>285516000</v>
      </c>
      <c r="L481" s="28" t="s">
        <v>839</v>
      </c>
      <c r="M481" s="29" t="s">
        <v>50</v>
      </c>
      <c r="N481" s="30"/>
      <c r="O481" s="29" t="s">
        <v>50</v>
      </c>
      <c r="P481" s="24"/>
      <c r="Q481" s="24"/>
      <c r="R481" s="24"/>
      <c r="S481" s="24">
        <v>10</v>
      </c>
      <c r="T481" s="24">
        <v>15</v>
      </c>
      <c r="U481" s="24">
        <v>1</v>
      </c>
      <c r="V481" s="31">
        <f t="shared" si="39"/>
        <v>21.153473868364642</v>
      </c>
      <c r="W481" s="32">
        <f t="shared" si="21"/>
        <v>47.153473868364642</v>
      </c>
      <c r="X481" s="30"/>
      <c r="Y481" s="24"/>
      <c r="Z481" s="24" t="s">
        <v>80</v>
      </c>
    </row>
    <row r="482" spans="1:32" ht="15.75" hidden="1" customHeight="1">
      <c r="A482" s="13" t="s">
        <v>424</v>
      </c>
      <c r="B482" s="24" t="s">
        <v>830</v>
      </c>
      <c r="C482" s="24" t="s">
        <v>44</v>
      </c>
      <c r="D482" s="25">
        <v>1151391.6299999999</v>
      </c>
      <c r="E482" s="26"/>
      <c r="F482" s="26"/>
      <c r="G482" s="26"/>
      <c r="H482" s="27" t="s">
        <v>92</v>
      </c>
      <c r="I482" s="24" t="s">
        <v>93</v>
      </c>
      <c r="J482" s="24">
        <v>300</v>
      </c>
      <c r="K482" s="24">
        <v>345417489</v>
      </c>
      <c r="L482" s="28" t="s">
        <v>840</v>
      </c>
      <c r="M482" s="29" t="s">
        <v>50</v>
      </c>
      <c r="N482" s="30"/>
      <c r="O482" s="29" t="s">
        <v>50</v>
      </c>
      <c r="P482" s="24"/>
      <c r="Q482" s="24"/>
      <c r="R482" s="24"/>
      <c r="S482" s="24">
        <v>10</v>
      </c>
      <c r="T482" s="24">
        <v>15</v>
      </c>
      <c r="U482" s="24">
        <v>0</v>
      </c>
      <c r="V482" s="31">
        <f t="shared" si="39"/>
        <v>17.485088153715346</v>
      </c>
      <c r="W482" s="32">
        <f t="shared" si="21"/>
        <v>42.485088153715346</v>
      </c>
      <c r="X482" s="30"/>
      <c r="Y482" s="24"/>
      <c r="Z482" s="24" t="s">
        <v>80</v>
      </c>
    </row>
    <row r="483" spans="1:32" ht="15.75" hidden="1" customHeight="1">
      <c r="A483" s="13" t="s">
        <v>424</v>
      </c>
      <c r="B483" s="24" t="s">
        <v>830</v>
      </c>
      <c r="C483" s="24" t="s">
        <v>44</v>
      </c>
      <c r="D483" s="25">
        <v>1372415.62</v>
      </c>
      <c r="E483" s="26"/>
      <c r="F483" s="26"/>
      <c r="G483" s="26"/>
      <c r="H483" s="27" t="s">
        <v>52</v>
      </c>
      <c r="I483" s="24" t="s">
        <v>841</v>
      </c>
      <c r="J483" s="24">
        <v>300</v>
      </c>
      <c r="K483" s="24">
        <v>411724686</v>
      </c>
      <c r="L483" s="28" t="s">
        <v>842</v>
      </c>
      <c r="M483" s="29" t="s">
        <v>50</v>
      </c>
      <c r="N483" s="30"/>
      <c r="O483" s="29" t="s">
        <v>50</v>
      </c>
      <c r="P483" s="24"/>
      <c r="Q483" s="24"/>
      <c r="R483" s="24"/>
      <c r="S483" s="24">
        <v>10</v>
      </c>
      <c r="T483" s="24">
        <v>15</v>
      </c>
      <c r="U483" s="24">
        <v>2</v>
      </c>
      <c r="V483" s="31">
        <f t="shared" si="39"/>
        <v>14.669159878841947</v>
      </c>
      <c r="W483" s="32">
        <f t="shared" si="21"/>
        <v>41.669159878841945</v>
      </c>
      <c r="X483" s="30"/>
      <c r="Y483" s="24"/>
      <c r="Z483" s="24" t="s">
        <v>80</v>
      </c>
    </row>
    <row r="484" spans="1:32" ht="15.75" hidden="1" customHeight="1">
      <c r="A484" s="13" t="s">
        <v>424</v>
      </c>
      <c r="B484" s="24" t="s">
        <v>830</v>
      </c>
      <c r="C484" s="24" t="s">
        <v>51</v>
      </c>
      <c r="D484" s="25">
        <v>1558128</v>
      </c>
      <c r="E484" s="26"/>
      <c r="F484" s="26"/>
      <c r="G484" s="26"/>
      <c r="H484" s="27" t="s">
        <v>63</v>
      </c>
      <c r="I484" s="24" t="s">
        <v>98</v>
      </c>
      <c r="J484" s="24">
        <v>300</v>
      </c>
      <c r="K484" s="24">
        <v>467438400</v>
      </c>
      <c r="L484" s="28" t="s">
        <v>843</v>
      </c>
      <c r="M484" s="29" t="s">
        <v>50</v>
      </c>
      <c r="N484" s="30"/>
      <c r="O484" s="29" t="s">
        <v>50</v>
      </c>
      <c r="P484" s="24"/>
      <c r="Q484" s="24"/>
      <c r="R484" s="24"/>
      <c r="S484" s="24">
        <v>10</v>
      </c>
      <c r="T484" s="24">
        <v>15</v>
      </c>
      <c r="U484" s="24">
        <v>2</v>
      </c>
      <c r="V484" s="31">
        <f t="shared" si="39"/>
        <v>12.920751151381657</v>
      </c>
      <c r="W484" s="32">
        <f t="shared" si="21"/>
        <v>39.920751151381658</v>
      </c>
      <c r="X484" s="30"/>
      <c r="Y484" s="24"/>
      <c r="Z484" s="24" t="s">
        <v>80</v>
      </c>
    </row>
    <row r="485" spans="1:32" ht="15.75" hidden="1" customHeight="1">
      <c r="A485" s="13" t="s">
        <v>424</v>
      </c>
      <c r="B485" s="24" t="s">
        <v>830</v>
      </c>
      <c r="C485" s="24" t="s">
        <v>44</v>
      </c>
      <c r="D485" s="25">
        <v>3623502</v>
      </c>
      <c r="E485" s="26"/>
      <c r="F485" s="26"/>
      <c r="G485" s="26"/>
      <c r="H485" s="27" t="s">
        <v>434</v>
      </c>
      <c r="I485" s="24" t="s">
        <v>844</v>
      </c>
      <c r="J485" s="24">
        <v>300</v>
      </c>
      <c r="K485" s="24">
        <v>1087050600</v>
      </c>
      <c r="L485" s="28" t="s">
        <v>845</v>
      </c>
      <c r="M485" s="29" t="s">
        <v>50</v>
      </c>
      <c r="N485" s="30"/>
      <c r="O485" s="29" t="s">
        <v>50</v>
      </c>
      <c r="P485" s="24"/>
      <c r="Q485" s="24"/>
      <c r="R485" s="24"/>
      <c r="S485" s="24">
        <v>10</v>
      </c>
      <c r="T485" s="24">
        <v>15</v>
      </c>
      <c r="U485" s="24">
        <v>1</v>
      </c>
      <c r="V485" s="31">
        <f t="shared" si="39"/>
        <v>5.5560019423198881</v>
      </c>
      <c r="W485" s="32">
        <f t="shared" si="21"/>
        <v>31.556001942319888</v>
      </c>
      <c r="X485" s="30"/>
      <c r="Y485" s="24"/>
      <c r="Z485" s="24" t="s">
        <v>80</v>
      </c>
    </row>
    <row r="486" spans="1:32" ht="15.75" hidden="1" customHeight="1">
      <c r="A486" s="13" t="s">
        <v>424</v>
      </c>
      <c r="B486" s="24" t="s">
        <v>846</v>
      </c>
      <c r="C486" s="24" t="s">
        <v>44</v>
      </c>
      <c r="D486" s="25">
        <v>154736.87</v>
      </c>
      <c r="E486" s="26"/>
      <c r="F486" s="26"/>
      <c r="G486" s="26"/>
      <c r="H486" s="27" t="s">
        <v>63</v>
      </c>
      <c r="I486" s="24" t="s">
        <v>824</v>
      </c>
      <c r="J486" s="24">
        <v>180</v>
      </c>
      <c r="K486" s="24">
        <v>27852636.600000001</v>
      </c>
      <c r="L486" s="28" t="s">
        <v>847</v>
      </c>
      <c r="M486" s="29" t="s">
        <v>50</v>
      </c>
      <c r="N486" s="30"/>
      <c r="O486" s="29" t="s">
        <v>50</v>
      </c>
      <c r="P486" s="24"/>
      <c r="Q486" s="24"/>
      <c r="R486" s="24"/>
      <c r="S486" s="24">
        <v>10</v>
      </c>
      <c r="T486" s="24">
        <v>15</v>
      </c>
      <c r="U486" s="24">
        <v>2</v>
      </c>
      <c r="V486" s="35">
        <v>65</v>
      </c>
      <c r="W486" s="24">
        <f t="shared" si="21"/>
        <v>92</v>
      </c>
      <c r="X486" s="30"/>
      <c r="Y486" s="24"/>
      <c r="Z486" s="24"/>
    </row>
    <row r="487" spans="1:32" ht="15.75" hidden="1" customHeight="1">
      <c r="A487" s="13" t="s">
        <v>424</v>
      </c>
      <c r="B487" s="24" t="s">
        <v>846</v>
      </c>
      <c r="C487" s="24" t="s">
        <v>44</v>
      </c>
      <c r="D487" s="25">
        <v>181173.4</v>
      </c>
      <c r="E487" s="26"/>
      <c r="F487" s="26">
        <v>1174614.94</v>
      </c>
      <c r="G487" s="38" t="s">
        <v>831</v>
      </c>
      <c r="H487" s="27" t="s">
        <v>434</v>
      </c>
      <c r="I487" s="24" t="s">
        <v>848</v>
      </c>
      <c r="J487" s="24">
        <v>180</v>
      </c>
      <c r="K487" s="24">
        <v>32611212</v>
      </c>
      <c r="L487" s="28" t="s">
        <v>849</v>
      </c>
      <c r="M487" s="29" t="s">
        <v>50</v>
      </c>
      <c r="N487" s="30"/>
      <c r="O487" s="29" t="s">
        <v>50</v>
      </c>
      <c r="P487" s="24"/>
      <c r="Q487" s="24"/>
      <c r="R487" s="24"/>
      <c r="S487" s="24">
        <v>10</v>
      </c>
      <c r="T487" s="24">
        <v>15</v>
      </c>
      <c r="U487" s="24">
        <v>1</v>
      </c>
      <c r="V487" s="31">
        <f t="shared" ref="V487:V493" si="40">+V486*D486/D487</f>
        <v>55.515304950947538</v>
      </c>
      <c r="W487" s="32">
        <f t="shared" si="21"/>
        <v>81.515304950947538</v>
      </c>
      <c r="X487" s="30"/>
      <c r="Y487" s="24"/>
      <c r="Z487" s="24"/>
    </row>
    <row r="488" spans="1:32" ht="15.75" hidden="1" customHeight="1">
      <c r="A488" s="13" t="s">
        <v>424</v>
      </c>
      <c r="B488" s="24" t="s">
        <v>846</v>
      </c>
      <c r="C488" s="24" t="s">
        <v>44</v>
      </c>
      <c r="D488" s="25">
        <v>189307.72</v>
      </c>
      <c r="E488" s="26"/>
      <c r="F488" s="26"/>
      <c r="G488" s="26"/>
      <c r="H488" s="27" t="s">
        <v>68</v>
      </c>
      <c r="I488" s="24" t="s">
        <v>789</v>
      </c>
      <c r="J488" s="24">
        <v>180</v>
      </c>
      <c r="K488" s="24">
        <v>34075389.600000001</v>
      </c>
      <c r="L488" s="28" t="s">
        <v>850</v>
      </c>
      <c r="M488" s="29" t="s">
        <v>50</v>
      </c>
      <c r="N488" s="30"/>
      <c r="O488" s="29" t="s">
        <v>50</v>
      </c>
      <c r="P488" s="24"/>
      <c r="Q488" s="24"/>
      <c r="R488" s="24"/>
      <c r="S488" s="24">
        <v>10</v>
      </c>
      <c r="T488" s="24">
        <v>15</v>
      </c>
      <c r="U488" s="24">
        <v>0</v>
      </c>
      <c r="V488" s="31">
        <f t="shared" si="40"/>
        <v>53.129880545811858</v>
      </c>
      <c r="W488" s="32">
        <f t="shared" si="21"/>
        <v>78.129880545811858</v>
      </c>
      <c r="X488" s="30"/>
      <c r="Y488" s="24"/>
      <c r="Z488" s="24"/>
    </row>
    <row r="489" spans="1:32" ht="15.75" hidden="1" customHeight="1">
      <c r="A489" s="13" t="s">
        <v>424</v>
      </c>
      <c r="B489" s="24" t="s">
        <v>846</v>
      </c>
      <c r="C489" s="24" t="s">
        <v>51</v>
      </c>
      <c r="D489" s="25">
        <v>189307.72</v>
      </c>
      <c r="E489" s="26"/>
      <c r="F489" s="26"/>
      <c r="G489" s="26"/>
      <c r="H489" s="27" t="s">
        <v>68</v>
      </c>
      <c r="I489" s="24" t="s">
        <v>834</v>
      </c>
      <c r="J489" s="24">
        <v>180</v>
      </c>
      <c r="K489" s="24">
        <v>34075389.600000001</v>
      </c>
      <c r="L489" s="28" t="s">
        <v>851</v>
      </c>
      <c r="M489" s="29" t="s">
        <v>50</v>
      </c>
      <c r="N489" s="30"/>
      <c r="O489" s="29" t="s">
        <v>50</v>
      </c>
      <c r="P489" s="24"/>
      <c r="Q489" s="24"/>
      <c r="R489" s="24"/>
      <c r="S489" s="24">
        <v>10</v>
      </c>
      <c r="T489" s="24">
        <v>15</v>
      </c>
      <c r="U489" s="24">
        <v>0</v>
      </c>
      <c r="V489" s="31">
        <f t="shared" si="40"/>
        <v>53.129880545811858</v>
      </c>
      <c r="W489" s="32">
        <f t="shared" si="21"/>
        <v>78.129880545811858</v>
      </c>
      <c r="X489" s="30"/>
      <c r="Y489" s="24"/>
      <c r="Z489" s="24"/>
    </row>
    <row r="490" spans="1:32" ht="15.75" hidden="1" customHeight="1">
      <c r="A490" s="13" t="s">
        <v>424</v>
      </c>
      <c r="B490" s="24" t="s">
        <v>846</v>
      </c>
      <c r="C490" s="24" t="s">
        <v>44</v>
      </c>
      <c r="D490" s="25">
        <v>356500</v>
      </c>
      <c r="E490" s="26"/>
      <c r="F490" s="26"/>
      <c r="G490" s="26"/>
      <c r="H490" s="27" t="s">
        <v>71</v>
      </c>
      <c r="I490" s="24" t="s">
        <v>836</v>
      </c>
      <c r="J490" s="24">
        <v>180</v>
      </c>
      <c r="K490" s="24">
        <v>64170000</v>
      </c>
      <c r="L490" s="28" t="s">
        <v>852</v>
      </c>
      <c r="M490" s="29" t="s">
        <v>50</v>
      </c>
      <c r="N490" s="30"/>
      <c r="O490" s="29" t="s">
        <v>50</v>
      </c>
      <c r="P490" s="24"/>
      <c r="Q490" s="24"/>
      <c r="R490" s="24"/>
      <c r="S490" s="24">
        <v>10</v>
      </c>
      <c r="T490" s="24">
        <v>15</v>
      </c>
      <c r="U490" s="24">
        <v>1</v>
      </c>
      <c r="V490" s="31">
        <f t="shared" si="40"/>
        <v>28.212893548387093</v>
      </c>
      <c r="W490" s="32">
        <f t="shared" si="21"/>
        <v>54.212893548387093</v>
      </c>
      <c r="X490" s="30"/>
      <c r="Y490" s="24"/>
      <c r="Z490" s="24" t="s">
        <v>80</v>
      </c>
    </row>
    <row r="491" spans="1:32" ht="15.75" hidden="1" customHeight="1">
      <c r="A491" s="13" t="s">
        <v>424</v>
      </c>
      <c r="B491" s="24" t="s">
        <v>846</v>
      </c>
      <c r="C491" s="24" t="s">
        <v>44</v>
      </c>
      <c r="D491" s="25">
        <v>475860</v>
      </c>
      <c r="E491" s="26"/>
      <c r="F491" s="26"/>
      <c r="G491" s="26"/>
      <c r="H491" s="27" t="s">
        <v>95</v>
      </c>
      <c r="I491" s="24" t="s">
        <v>853</v>
      </c>
      <c r="J491" s="24">
        <v>180</v>
      </c>
      <c r="K491" s="24">
        <v>85654800</v>
      </c>
      <c r="L491" s="28" t="s">
        <v>854</v>
      </c>
      <c r="M491" s="29" t="s">
        <v>50</v>
      </c>
      <c r="N491" s="30"/>
      <c r="O491" s="29" t="s">
        <v>50</v>
      </c>
      <c r="P491" s="24"/>
      <c r="Q491" s="24"/>
      <c r="R491" s="24"/>
      <c r="S491" s="24">
        <v>10</v>
      </c>
      <c r="T491" s="24">
        <v>15</v>
      </c>
      <c r="U491" s="24">
        <v>1</v>
      </c>
      <c r="V491" s="31">
        <f t="shared" si="40"/>
        <v>21.136251313411506</v>
      </c>
      <c r="W491" s="32">
        <f t="shared" si="21"/>
        <v>47.136251313411506</v>
      </c>
      <c r="X491" s="30"/>
      <c r="Y491" s="24"/>
      <c r="Z491" s="24" t="s">
        <v>80</v>
      </c>
    </row>
    <row r="492" spans="1:32" ht="15.75" hidden="1" customHeight="1">
      <c r="A492" s="13" t="s">
        <v>424</v>
      </c>
      <c r="B492" s="24" t="s">
        <v>846</v>
      </c>
      <c r="C492" s="24" t="s">
        <v>51</v>
      </c>
      <c r="D492" s="25">
        <v>779064</v>
      </c>
      <c r="E492" s="26"/>
      <c r="F492" s="26"/>
      <c r="G492" s="26"/>
      <c r="H492" s="27" t="s">
        <v>63</v>
      </c>
      <c r="I492" s="24" t="s">
        <v>98</v>
      </c>
      <c r="J492" s="24">
        <v>180</v>
      </c>
      <c r="K492" s="24">
        <v>140231520</v>
      </c>
      <c r="L492" s="28" t="s">
        <v>855</v>
      </c>
      <c r="M492" s="29" t="s">
        <v>50</v>
      </c>
      <c r="N492" s="30"/>
      <c r="O492" s="29" t="s">
        <v>50</v>
      </c>
      <c r="P492" s="24"/>
      <c r="Q492" s="24"/>
      <c r="R492" s="24"/>
      <c r="S492" s="24">
        <v>10</v>
      </c>
      <c r="T492" s="24">
        <v>15</v>
      </c>
      <c r="U492" s="24">
        <v>2</v>
      </c>
      <c r="V492" s="31">
        <f t="shared" si="40"/>
        <v>12.910231444399946</v>
      </c>
      <c r="W492" s="32">
        <f t="shared" si="21"/>
        <v>39.910231444399948</v>
      </c>
      <c r="X492" s="30"/>
      <c r="Y492" s="24"/>
      <c r="Z492" s="24" t="s">
        <v>80</v>
      </c>
    </row>
    <row r="493" spans="1:32" ht="15.75" hidden="1" customHeight="1">
      <c r="A493" s="13" t="s">
        <v>424</v>
      </c>
      <c r="B493" s="24" t="s">
        <v>846</v>
      </c>
      <c r="C493" s="24" t="s">
        <v>44</v>
      </c>
      <c r="D493" s="25">
        <v>956710.84</v>
      </c>
      <c r="E493" s="26"/>
      <c r="F493" s="26"/>
      <c r="G493" s="26"/>
      <c r="H493" s="27" t="s">
        <v>110</v>
      </c>
      <c r="I493" s="24" t="s">
        <v>806</v>
      </c>
      <c r="J493" s="24">
        <v>180</v>
      </c>
      <c r="K493" s="24">
        <v>172207951.19999999</v>
      </c>
      <c r="L493" s="28" t="s">
        <v>856</v>
      </c>
      <c r="M493" s="29" t="s">
        <v>50</v>
      </c>
      <c r="N493" s="30"/>
      <c r="O493" s="29" t="s">
        <v>50</v>
      </c>
      <c r="P493" s="24"/>
      <c r="Q493" s="24"/>
      <c r="R493" s="24"/>
      <c r="S493" s="24">
        <v>10</v>
      </c>
      <c r="T493" s="24">
        <v>15</v>
      </c>
      <c r="U493" s="24">
        <v>0</v>
      </c>
      <c r="V493" s="31">
        <f t="shared" si="40"/>
        <v>10.512995284970325</v>
      </c>
      <c r="W493" s="32">
        <f t="shared" si="21"/>
        <v>35.512995284970323</v>
      </c>
      <c r="X493" s="30"/>
      <c r="Y493" s="24"/>
      <c r="Z493" s="24" t="s">
        <v>80</v>
      </c>
    </row>
    <row r="494" spans="1:32" ht="15.75" hidden="1" customHeight="1">
      <c r="A494" s="39" t="s">
        <v>424</v>
      </c>
      <c r="B494" s="36" t="s">
        <v>857</v>
      </c>
      <c r="C494" s="36" t="s">
        <v>44</v>
      </c>
      <c r="D494" s="40">
        <v>229677.31</v>
      </c>
      <c r="E494" s="26"/>
      <c r="F494" s="26">
        <v>928773.37</v>
      </c>
      <c r="G494" s="38" t="s">
        <v>858</v>
      </c>
      <c r="H494" s="42" t="s">
        <v>110</v>
      </c>
      <c r="I494" s="36" t="s">
        <v>806</v>
      </c>
      <c r="J494" s="24">
        <v>290</v>
      </c>
      <c r="K494" s="24">
        <v>66606419.899999999</v>
      </c>
      <c r="L494" s="43" t="s">
        <v>859</v>
      </c>
      <c r="M494" s="44" t="s">
        <v>50</v>
      </c>
      <c r="N494" s="45"/>
      <c r="O494" s="44" t="s">
        <v>50</v>
      </c>
      <c r="P494" s="36"/>
      <c r="Q494" s="36"/>
      <c r="R494" s="36"/>
      <c r="S494" s="36">
        <v>10</v>
      </c>
      <c r="T494" s="36">
        <v>15</v>
      </c>
      <c r="U494" s="36">
        <v>0</v>
      </c>
      <c r="V494" s="46">
        <v>65</v>
      </c>
      <c r="W494" s="36">
        <f t="shared" si="21"/>
        <v>90</v>
      </c>
      <c r="X494" s="45"/>
      <c r="Y494" s="36"/>
      <c r="Z494" s="36"/>
      <c r="AA494" s="47"/>
      <c r="AB494" s="47"/>
      <c r="AC494" s="47"/>
      <c r="AD494" s="47"/>
      <c r="AE494" s="47"/>
      <c r="AF494" s="47"/>
    </row>
    <row r="495" spans="1:32" ht="15.75" hidden="1" customHeight="1">
      <c r="A495" s="13" t="s">
        <v>424</v>
      </c>
      <c r="B495" s="24" t="s">
        <v>857</v>
      </c>
      <c r="C495" s="24" t="s">
        <v>44</v>
      </c>
      <c r="D495" s="25">
        <v>443456</v>
      </c>
      <c r="E495" s="26"/>
      <c r="F495" s="26"/>
      <c r="G495" s="38"/>
      <c r="H495" s="27" t="s">
        <v>95</v>
      </c>
      <c r="I495" s="24" t="s">
        <v>860</v>
      </c>
      <c r="J495" s="24">
        <v>290</v>
      </c>
      <c r="K495" s="24">
        <v>128602240</v>
      </c>
      <c r="L495" s="28" t="s">
        <v>861</v>
      </c>
      <c r="M495" s="29" t="s">
        <v>50</v>
      </c>
      <c r="N495" s="30"/>
      <c r="O495" s="29" t="s">
        <v>50</v>
      </c>
      <c r="P495" s="24"/>
      <c r="Q495" s="24"/>
      <c r="R495" s="24"/>
      <c r="S495" s="24">
        <v>10</v>
      </c>
      <c r="T495" s="24">
        <v>15</v>
      </c>
      <c r="U495" s="24">
        <v>1</v>
      </c>
      <c r="V495" s="31">
        <f t="shared" ref="V495:V501" si="41">+V494*D494/D495</f>
        <v>33.66517794324578</v>
      </c>
      <c r="W495" s="32">
        <f t="shared" si="21"/>
        <v>59.66517794324578</v>
      </c>
      <c r="X495" s="30"/>
      <c r="Y495" s="24"/>
      <c r="Z495" s="24" t="s">
        <v>80</v>
      </c>
    </row>
    <row r="496" spans="1:32" ht="15.75" hidden="1" customHeight="1">
      <c r="A496" s="13" t="s">
        <v>424</v>
      </c>
      <c r="B496" s="24" t="s">
        <v>857</v>
      </c>
      <c r="C496" s="24" t="s">
        <v>44</v>
      </c>
      <c r="D496" s="25">
        <v>479700</v>
      </c>
      <c r="E496" s="26"/>
      <c r="F496" s="26"/>
      <c r="G496" s="26"/>
      <c r="H496" s="27" t="s">
        <v>71</v>
      </c>
      <c r="I496" s="24" t="s">
        <v>862</v>
      </c>
      <c r="J496" s="24">
        <v>290</v>
      </c>
      <c r="K496" s="24">
        <v>139113000</v>
      </c>
      <c r="L496" s="28" t="s">
        <v>863</v>
      </c>
      <c r="M496" s="29" t="s">
        <v>50</v>
      </c>
      <c r="N496" s="30"/>
      <c r="O496" s="29" t="s">
        <v>50</v>
      </c>
      <c r="P496" s="24"/>
      <c r="Q496" s="24"/>
      <c r="R496" s="24"/>
      <c r="S496" s="24">
        <v>10</v>
      </c>
      <c r="T496" s="24">
        <v>15</v>
      </c>
      <c r="U496" s="24">
        <v>1</v>
      </c>
      <c r="V496" s="31">
        <f t="shared" si="41"/>
        <v>31.12158672086721</v>
      </c>
      <c r="W496" s="32">
        <f t="shared" si="21"/>
        <v>57.121586720867214</v>
      </c>
      <c r="X496" s="30"/>
      <c r="Y496" s="24"/>
      <c r="Z496" s="24" t="s">
        <v>80</v>
      </c>
    </row>
    <row r="497" spans="1:26" ht="15.75" hidden="1" customHeight="1">
      <c r="A497" s="13" t="s">
        <v>424</v>
      </c>
      <c r="B497" s="24" t="s">
        <v>857</v>
      </c>
      <c r="C497" s="24" t="s">
        <v>51</v>
      </c>
      <c r="D497" s="25">
        <v>479700</v>
      </c>
      <c r="E497" s="26"/>
      <c r="F497" s="26"/>
      <c r="G497" s="26"/>
      <c r="H497" s="27" t="s">
        <v>71</v>
      </c>
      <c r="I497" s="24" t="s">
        <v>864</v>
      </c>
      <c r="J497" s="24">
        <v>290</v>
      </c>
      <c r="K497" s="24">
        <v>139113000</v>
      </c>
      <c r="L497" s="28" t="s">
        <v>865</v>
      </c>
      <c r="M497" s="29" t="s">
        <v>50</v>
      </c>
      <c r="N497" s="30"/>
      <c r="O497" s="29" t="s">
        <v>50</v>
      </c>
      <c r="P497" s="24"/>
      <c r="Q497" s="24"/>
      <c r="R497" s="24"/>
      <c r="S497" s="24">
        <v>10</v>
      </c>
      <c r="T497" s="24">
        <v>15</v>
      </c>
      <c r="U497" s="24">
        <v>1</v>
      </c>
      <c r="V497" s="31">
        <f t="shared" si="41"/>
        <v>31.12158672086721</v>
      </c>
      <c r="W497" s="32">
        <f t="shared" si="21"/>
        <v>57.121586720867214</v>
      </c>
      <c r="X497" s="30"/>
      <c r="Y497" s="24"/>
      <c r="Z497" s="24" t="s">
        <v>80</v>
      </c>
    </row>
    <row r="498" spans="1:26" ht="15.75" hidden="1" customHeight="1">
      <c r="A498" s="13" t="s">
        <v>424</v>
      </c>
      <c r="B498" s="24" t="s">
        <v>857</v>
      </c>
      <c r="C498" s="24" t="s">
        <v>44</v>
      </c>
      <c r="D498" s="25">
        <v>517961.62</v>
      </c>
      <c r="E498" s="26"/>
      <c r="F498" s="26"/>
      <c r="G498" s="26"/>
      <c r="H498" s="27" t="s">
        <v>92</v>
      </c>
      <c r="I498" s="24" t="s">
        <v>93</v>
      </c>
      <c r="J498" s="24">
        <v>290</v>
      </c>
      <c r="K498" s="24">
        <v>150208869.80000001</v>
      </c>
      <c r="L498" s="28" t="s">
        <v>866</v>
      </c>
      <c r="M498" s="29" t="s">
        <v>50</v>
      </c>
      <c r="N498" s="30"/>
      <c r="O498" s="29" t="s">
        <v>50</v>
      </c>
      <c r="P498" s="24"/>
      <c r="Q498" s="24"/>
      <c r="R498" s="24"/>
      <c r="S498" s="24">
        <v>10</v>
      </c>
      <c r="T498" s="24">
        <v>15</v>
      </c>
      <c r="U498" s="24">
        <v>0</v>
      </c>
      <c r="V498" s="31">
        <f t="shared" si="41"/>
        <v>28.822647419320376</v>
      </c>
      <c r="W498" s="32">
        <f t="shared" si="21"/>
        <v>53.822647419320376</v>
      </c>
      <c r="X498" s="30"/>
      <c r="Y498" s="24"/>
      <c r="Z498" s="24" t="s">
        <v>80</v>
      </c>
    </row>
    <row r="499" spans="1:26" ht="15.75" hidden="1" customHeight="1">
      <c r="A499" s="13" t="s">
        <v>424</v>
      </c>
      <c r="B499" s="24" t="s">
        <v>857</v>
      </c>
      <c r="C499" s="24" t="s">
        <v>44</v>
      </c>
      <c r="D499" s="25">
        <v>616168.80000000005</v>
      </c>
      <c r="E499" s="26"/>
      <c r="F499" s="26"/>
      <c r="G499" s="26"/>
      <c r="H499" s="27" t="s">
        <v>63</v>
      </c>
      <c r="I499" s="24" t="s">
        <v>98</v>
      </c>
      <c r="J499" s="24">
        <v>290</v>
      </c>
      <c r="K499" s="24">
        <v>178688952</v>
      </c>
      <c r="L499" s="28" t="s">
        <v>867</v>
      </c>
      <c r="M499" s="29" t="s">
        <v>50</v>
      </c>
      <c r="N499" s="30"/>
      <c r="O499" s="29" t="s">
        <v>50</v>
      </c>
      <c r="P499" s="24"/>
      <c r="Q499" s="24"/>
      <c r="R499" s="24"/>
      <c r="S499" s="24">
        <v>10</v>
      </c>
      <c r="T499" s="24">
        <v>15</v>
      </c>
      <c r="U499" s="24">
        <v>2</v>
      </c>
      <c r="V499" s="31">
        <f t="shared" si="41"/>
        <v>24.228791120225495</v>
      </c>
      <c r="W499" s="32">
        <f t="shared" si="21"/>
        <v>51.228791120225495</v>
      </c>
      <c r="X499" s="30"/>
      <c r="Y499" s="24"/>
      <c r="Z499" s="24" t="s">
        <v>80</v>
      </c>
    </row>
    <row r="500" spans="1:26" ht="15.75" hidden="1" customHeight="1">
      <c r="A500" s="13" t="s">
        <v>424</v>
      </c>
      <c r="B500" s="24" t="s">
        <v>857</v>
      </c>
      <c r="C500" s="24" t="s">
        <v>44</v>
      </c>
      <c r="D500" s="25">
        <v>703325.47</v>
      </c>
      <c r="E500" s="26"/>
      <c r="F500" s="26"/>
      <c r="G500" s="26"/>
      <c r="H500" s="27" t="s">
        <v>434</v>
      </c>
      <c r="I500" s="24" t="s">
        <v>868</v>
      </c>
      <c r="J500" s="24">
        <v>290</v>
      </c>
      <c r="K500" s="24">
        <v>203964386.30000001</v>
      </c>
      <c r="L500" s="28" t="s">
        <v>869</v>
      </c>
      <c r="M500" s="29" t="s">
        <v>50</v>
      </c>
      <c r="N500" s="30"/>
      <c r="O500" s="29" t="s">
        <v>50</v>
      </c>
      <c r="P500" s="24"/>
      <c r="Q500" s="24"/>
      <c r="R500" s="24"/>
      <c r="S500" s="24">
        <v>10</v>
      </c>
      <c r="T500" s="24">
        <v>15</v>
      </c>
      <c r="U500" s="24">
        <v>1</v>
      </c>
      <c r="V500" s="31">
        <f t="shared" si="41"/>
        <v>21.226339421491449</v>
      </c>
      <c r="W500" s="32">
        <f t="shared" si="21"/>
        <v>47.226339421491446</v>
      </c>
      <c r="X500" s="30"/>
      <c r="Y500" s="24"/>
      <c r="Z500" s="24" t="s">
        <v>80</v>
      </c>
    </row>
    <row r="501" spans="1:26" ht="15.75" hidden="1" customHeight="1">
      <c r="A501" s="13" t="s">
        <v>424</v>
      </c>
      <c r="B501" s="24" t="s">
        <v>857</v>
      </c>
      <c r="C501" s="24" t="s">
        <v>44</v>
      </c>
      <c r="D501" s="25">
        <v>789473.69</v>
      </c>
      <c r="E501" s="26"/>
      <c r="F501" s="26"/>
      <c r="G501" s="26"/>
      <c r="H501" s="27" t="s">
        <v>68</v>
      </c>
      <c r="I501" s="24" t="s">
        <v>834</v>
      </c>
      <c r="J501" s="24">
        <v>290</v>
      </c>
      <c r="K501" s="24">
        <v>228947370.09999999</v>
      </c>
      <c r="L501" s="28" t="s">
        <v>870</v>
      </c>
      <c r="M501" s="29" t="s">
        <v>50</v>
      </c>
      <c r="N501" s="30"/>
      <c r="O501" s="29" t="s">
        <v>50</v>
      </c>
      <c r="P501" s="24"/>
      <c r="Q501" s="24"/>
      <c r="R501" s="24"/>
      <c r="S501" s="24">
        <v>10</v>
      </c>
      <c r="T501" s="24">
        <v>15</v>
      </c>
      <c r="U501" s="24">
        <v>0</v>
      </c>
      <c r="V501" s="31">
        <f t="shared" si="41"/>
        <v>18.910098384659282</v>
      </c>
      <c r="W501" s="32">
        <f t="shared" si="21"/>
        <v>43.910098384659278</v>
      </c>
      <c r="X501" s="30"/>
      <c r="Y501" s="24"/>
      <c r="Z501" s="24" t="s">
        <v>80</v>
      </c>
    </row>
    <row r="502" spans="1:26" ht="15.75" hidden="1" customHeight="1">
      <c r="A502" s="13" t="s">
        <v>424</v>
      </c>
      <c r="B502" s="24" t="s">
        <v>871</v>
      </c>
      <c r="C502" s="24" t="s">
        <v>44</v>
      </c>
      <c r="D502" s="25">
        <v>720</v>
      </c>
      <c r="E502" s="26">
        <v>294647.54892857146</v>
      </c>
      <c r="F502" s="26">
        <v>8250131.3700000001</v>
      </c>
      <c r="G502" s="38" t="s">
        <v>872</v>
      </c>
      <c r="H502" s="27" t="s">
        <v>434</v>
      </c>
      <c r="I502" s="24" t="s">
        <v>873</v>
      </c>
      <c r="J502" s="24">
        <v>8500</v>
      </c>
      <c r="K502" s="24">
        <v>6120000</v>
      </c>
      <c r="L502" s="28" t="s">
        <v>874</v>
      </c>
      <c r="M502" s="29" t="s">
        <v>50</v>
      </c>
      <c r="N502" s="30"/>
      <c r="O502" s="29" t="s">
        <v>50</v>
      </c>
      <c r="P502" s="24"/>
      <c r="Q502" s="24"/>
      <c r="R502" s="24"/>
      <c r="S502" s="24">
        <v>10</v>
      </c>
      <c r="T502" s="24">
        <v>15</v>
      </c>
      <c r="U502" s="24">
        <v>1</v>
      </c>
      <c r="V502" s="35">
        <v>65</v>
      </c>
      <c r="W502" s="24">
        <f t="shared" si="21"/>
        <v>91</v>
      </c>
      <c r="X502" s="30"/>
      <c r="Y502" s="24"/>
      <c r="Z502" s="24"/>
    </row>
    <row r="503" spans="1:26" ht="15.75" hidden="1" customHeight="1">
      <c r="A503" s="13" t="s">
        <v>424</v>
      </c>
      <c r="B503" s="24" t="s">
        <v>871</v>
      </c>
      <c r="C503" s="24" t="s">
        <v>44</v>
      </c>
      <c r="D503" s="25">
        <v>847.14</v>
      </c>
      <c r="E503" s="26"/>
      <c r="F503" s="26"/>
      <c r="G503" s="26"/>
      <c r="H503" s="27" t="s">
        <v>95</v>
      </c>
      <c r="I503" s="24" t="s">
        <v>875</v>
      </c>
      <c r="J503" s="24">
        <v>8500</v>
      </c>
      <c r="K503" s="24">
        <v>7200690</v>
      </c>
      <c r="L503" s="28" t="s">
        <v>876</v>
      </c>
      <c r="M503" s="29" t="s">
        <v>50</v>
      </c>
      <c r="N503" s="30"/>
      <c r="O503" s="29" t="s">
        <v>50</v>
      </c>
      <c r="P503" s="24"/>
      <c r="Q503" s="24"/>
      <c r="R503" s="24"/>
      <c r="S503" s="24">
        <v>10</v>
      </c>
      <c r="T503" s="24">
        <v>15</v>
      </c>
      <c r="U503" s="24">
        <v>1</v>
      </c>
      <c r="V503" s="31">
        <f t="shared" ref="V503:V521" si="42">+V502*D502/D503</f>
        <v>55.244705715702246</v>
      </c>
      <c r="W503" s="32">
        <f t="shared" si="21"/>
        <v>81.244705715702253</v>
      </c>
      <c r="X503" s="30"/>
      <c r="Y503" s="24"/>
      <c r="Z503" s="24"/>
    </row>
    <row r="504" spans="1:26" ht="15.75" hidden="1" customHeight="1">
      <c r="A504" s="13" t="s">
        <v>424</v>
      </c>
      <c r="B504" s="24" t="s">
        <v>871</v>
      </c>
      <c r="C504" s="24" t="s">
        <v>44</v>
      </c>
      <c r="D504" s="25">
        <v>930.04</v>
      </c>
      <c r="E504" s="26"/>
      <c r="F504" s="26"/>
      <c r="G504" s="26"/>
      <c r="H504" s="27" t="s">
        <v>92</v>
      </c>
      <c r="I504" s="24" t="s">
        <v>877</v>
      </c>
      <c r="J504" s="24">
        <v>8500</v>
      </c>
      <c r="K504" s="24">
        <v>7905340</v>
      </c>
      <c r="L504" s="28" t="s">
        <v>878</v>
      </c>
      <c r="M504" s="29" t="s">
        <v>50</v>
      </c>
      <c r="N504" s="30"/>
      <c r="O504" s="29" t="s">
        <v>50</v>
      </c>
      <c r="P504" s="24"/>
      <c r="Q504" s="24"/>
      <c r="R504" s="24"/>
      <c r="S504" s="24">
        <v>10</v>
      </c>
      <c r="T504" s="24">
        <v>15</v>
      </c>
      <c r="U504" s="24">
        <v>0</v>
      </c>
      <c r="V504" s="31">
        <f t="shared" si="42"/>
        <v>50.320416326179519</v>
      </c>
      <c r="W504" s="32">
        <f t="shared" si="21"/>
        <v>75.320416326179526</v>
      </c>
      <c r="X504" s="30"/>
      <c r="Y504" s="24"/>
      <c r="Z504" s="24"/>
    </row>
    <row r="505" spans="1:26" ht="15.75" hidden="1" customHeight="1">
      <c r="A505" s="13" t="s">
        <v>424</v>
      </c>
      <c r="B505" s="24" t="s">
        <v>871</v>
      </c>
      <c r="C505" s="24" t="s">
        <v>51</v>
      </c>
      <c r="D505" s="25">
        <v>958.8</v>
      </c>
      <c r="E505" s="26"/>
      <c r="F505" s="26"/>
      <c r="G505" s="26"/>
      <c r="H505" s="27" t="s">
        <v>63</v>
      </c>
      <c r="I505" s="24" t="s">
        <v>879</v>
      </c>
      <c r="J505" s="24">
        <v>8500</v>
      </c>
      <c r="K505" s="24">
        <v>8149800</v>
      </c>
      <c r="L505" s="28" t="s">
        <v>880</v>
      </c>
      <c r="M505" s="29" t="s">
        <v>50</v>
      </c>
      <c r="N505" s="30"/>
      <c r="O505" s="29" t="s">
        <v>50</v>
      </c>
      <c r="P505" s="24"/>
      <c r="Q505" s="24"/>
      <c r="R505" s="24"/>
      <c r="S505" s="24">
        <v>10</v>
      </c>
      <c r="T505" s="24">
        <v>15</v>
      </c>
      <c r="U505" s="24">
        <v>2</v>
      </c>
      <c r="V505" s="31">
        <f t="shared" si="42"/>
        <v>48.811013767209012</v>
      </c>
      <c r="W505" s="32">
        <f t="shared" si="21"/>
        <v>75.811013767209005</v>
      </c>
      <c r="X505" s="30"/>
      <c r="Y505" s="24"/>
      <c r="Z505" s="24"/>
    </row>
    <row r="506" spans="1:26" ht="15.75" hidden="1" customHeight="1">
      <c r="A506" s="13" t="s">
        <v>424</v>
      </c>
      <c r="B506" s="24" t="s">
        <v>871</v>
      </c>
      <c r="C506" s="24" t="s">
        <v>51</v>
      </c>
      <c r="D506" s="25">
        <v>1016.66</v>
      </c>
      <c r="E506" s="26"/>
      <c r="F506" s="26"/>
      <c r="G506" s="26"/>
      <c r="H506" s="27" t="s">
        <v>95</v>
      </c>
      <c r="I506" s="24" t="s">
        <v>881</v>
      </c>
      <c r="J506" s="24">
        <v>8500</v>
      </c>
      <c r="K506" s="24">
        <v>8641610</v>
      </c>
      <c r="L506" s="28" t="s">
        <v>882</v>
      </c>
      <c r="M506" s="29" t="s">
        <v>50</v>
      </c>
      <c r="N506" s="30"/>
      <c r="O506" s="29" t="s">
        <v>50</v>
      </c>
      <c r="P506" s="24"/>
      <c r="Q506" s="24"/>
      <c r="R506" s="24"/>
      <c r="S506" s="24">
        <v>10</v>
      </c>
      <c r="T506" s="24">
        <v>15</v>
      </c>
      <c r="U506" s="24">
        <v>1</v>
      </c>
      <c r="V506" s="31">
        <f t="shared" si="42"/>
        <v>46.033088741565521</v>
      </c>
      <c r="W506" s="32">
        <f t="shared" si="21"/>
        <v>72.033088741565521</v>
      </c>
      <c r="X506" s="30"/>
      <c r="Y506" s="24"/>
      <c r="Z506" s="24"/>
    </row>
    <row r="507" spans="1:26" ht="15.75" hidden="1" customHeight="1">
      <c r="A507" s="13" t="s">
        <v>424</v>
      </c>
      <c r="B507" s="24" t="s">
        <v>871</v>
      </c>
      <c r="C507" s="24" t="s">
        <v>44</v>
      </c>
      <c r="D507" s="25">
        <v>1036.22</v>
      </c>
      <c r="E507" s="26"/>
      <c r="F507" s="26"/>
      <c r="G507" s="26"/>
      <c r="H507" s="27" t="s">
        <v>52</v>
      </c>
      <c r="I507" s="24" t="s">
        <v>883</v>
      </c>
      <c r="J507" s="24">
        <v>8500</v>
      </c>
      <c r="K507" s="24">
        <v>8807870</v>
      </c>
      <c r="L507" s="28" t="s">
        <v>884</v>
      </c>
      <c r="M507" s="29" t="s">
        <v>50</v>
      </c>
      <c r="N507" s="30"/>
      <c r="O507" s="29" t="s">
        <v>50</v>
      </c>
      <c r="P507" s="24"/>
      <c r="Q507" s="24"/>
      <c r="R507" s="24"/>
      <c r="S507" s="24">
        <v>10</v>
      </c>
      <c r="T507" s="24">
        <v>15</v>
      </c>
      <c r="U507" s="24">
        <v>2</v>
      </c>
      <c r="V507" s="31">
        <f t="shared" si="42"/>
        <v>45.164154330161544</v>
      </c>
      <c r="W507" s="32">
        <f t="shared" si="21"/>
        <v>72.164154330161551</v>
      </c>
      <c r="X507" s="30"/>
      <c r="Y507" s="24"/>
      <c r="Z507" s="24"/>
    </row>
    <row r="508" spans="1:26" ht="15.75" hidden="1" customHeight="1">
      <c r="A508" s="13" t="s">
        <v>424</v>
      </c>
      <c r="B508" s="24" t="s">
        <v>871</v>
      </c>
      <c r="C508" s="24" t="s">
        <v>44</v>
      </c>
      <c r="D508" s="25">
        <v>1073.8499999999999</v>
      </c>
      <c r="E508" s="26"/>
      <c r="F508" s="26"/>
      <c r="G508" s="26"/>
      <c r="H508" s="27" t="s">
        <v>71</v>
      </c>
      <c r="I508" s="24" t="s">
        <v>885</v>
      </c>
      <c r="J508" s="24">
        <v>8500</v>
      </c>
      <c r="K508" s="24">
        <v>9127725</v>
      </c>
      <c r="L508" s="28" t="s">
        <v>886</v>
      </c>
      <c r="M508" s="29" t="s">
        <v>50</v>
      </c>
      <c r="N508" s="30"/>
      <c r="O508" s="29" t="s">
        <v>50</v>
      </c>
      <c r="P508" s="24"/>
      <c r="Q508" s="24"/>
      <c r="R508" s="24"/>
      <c r="S508" s="24">
        <v>10</v>
      </c>
      <c r="T508" s="24">
        <v>15</v>
      </c>
      <c r="U508" s="24">
        <v>1</v>
      </c>
      <c r="V508" s="31">
        <f t="shared" si="42"/>
        <v>43.581505796899009</v>
      </c>
      <c r="W508" s="32">
        <f t="shared" si="21"/>
        <v>69.581505796899009</v>
      </c>
      <c r="X508" s="30"/>
      <c r="Y508" s="24"/>
      <c r="Z508" s="24"/>
    </row>
    <row r="509" spans="1:26" ht="15.75" hidden="1" customHeight="1">
      <c r="A509" s="13" t="s">
        <v>424</v>
      </c>
      <c r="B509" s="24" t="s">
        <v>871</v>
      </c>
      <c r="C509" s="24" t="s">
        <v>44</v>
      </c>
      <c r="D509" s="25">
        <v>1080</v>
      </c>
      <c r="E509" s="26"/>
      <c r="F509" s="26"/>
      <c r="G509" s="26"/>
      <c r="H509" s="27" t="s">
        <v>47</v>
      </c>
      <c r="I509" s="24" t="s">
        <v>517</v>
      </c>
      <c r="J509" s="24">
        <v>8500</v>
      </c>
      <c r="K509" s="24">
        <v>9180000</v>
      </c>
      <c r="L509" s="28" t="s">
        <v>887</v>
      </c>
      <c r="M509" s="29" t="s">
        <v>50</v>
      </c>
      <c r="N509" s="30"/>
      <c r="O509" s="29" t="s">
        <v>50</v>
      </c>
      <c r="P509" s="24"/>
      <c r="Q509" s="24"/>
      <c r="R509" s="24"/>
      <c r="S509" s="24">
        <v>10</v>
      </c>
      <c r="T509" s="24">
        <v>15</v>
      </c>
      <c r="U509" s="24">
        <v>0</v>
      </c>
      <c r="V509" s="31">
        <f t="shared" si="42"/>
        <v>43.333333333333336</v>
      </c>
      <c r="W509" s="32">
        <f t="shared" si="21"/>
        <v>68.333333333333343</v>
      </c>
      <c r="X509" s="30"/>
      <c r="Y509" s="24"/>
      <c r="Z509" s="24"/>
    </row>
    <row r="510" spans="1:26" ht="15.75" hidden="1" customHeight="1">
      <c r="A510" s="13" t="s">
        <v>424</v>
      </c>
      <c r="B510" s="24" t="s">
        <v>871</v>
      </c>
      <c r="C510" s="24" t="s">
        <v>44</v>
      </c>
      <c r="D510" s="25">
        <v>1173.6099999999999</v>
      </c>
      <c r="E510" s="26"/>
      <c r="F510" s="26"/>
      <c r="G510" s="26"/>
      <c r="H510" s="27" t="s">
        <v>68</v>
      </c>
      <c r="I510" s="24" t="s">
        <v>888</v>
      </c>
      <c r="J510" s="24">
        <v>8500</v>
      </c>
      <c r="K510" s="24">
        <v>9975685</v>
      </c>
      <c r="L510" s="28" t="s">
        <v>889</v>
      </c>
      <c r="M510" s="29" t="s">
        <v>50</v>
      </c>
      <c r="N510" s="30"/>
      <c r="O510" s="29" t="s">
        <v>50</v>
      </c>
      <c r="P510" s="24"/>
      <c r="Q510" s="24"/>
      <c r="R510" s="24"/>
      <c r="S510" s="24">
        <v>10</v>
      </c>
      <c r="T510" s="24">
        <v>15</v>
      </c>
      <c r="U510" s="24">
        <v>0</v>
      </c>
      <c r="V510" s="31">
        <f t="shared" si="42"/>
        <v>39.876960830258774</v>
      </c>
      <c r="W510" s="32">
        <f t="shared" si="21"/>
        <v>64.876960830258781</v>
      </c>
      <c r="X510" s="30"/>
      <c r="Y510" s="24"/>
      <c r="Z510" s="24" t="s">
        <v>80</v>
      </c>
    </row>
    <row r="511" spans="1:26" ht="15.75" hidden="1" customHeight="1">
      <c r="A511" s="13" t="s">
        <v>424</v>
      </c>
      <c r="B511" s="24" t="s">
        <v>871</v>
      </c>
      <c r="C511" s="24" t="s">
        <v>51</v>
      </c>
      <c r="D511" s="25">
        <v>1173.6099999999999</v>
      </c>
      <c r="E511" s="26"/>
      <c r="F511" s="26"/>
      <c r="G511" s="26"/>
      <c r="H511" s="27" t="s">
        <v>68</v>
      </c>
      <c r="I511" s="24" t="s">
        <v>890</v>
      </c>
      <c r="J511" s="24">
        <v>8500</v>
      </c>
      <c r="K511" s="24">
        <v>9975685</v>
      </c>
      <c r="L511" s="28" t="s">
        <v>891</v>
      </c>
      <c r="M511" s="29" t="s">
        <v>50</v>
      </c>
      <c r="N511" s="30"/>
      <c r="O511" s="29" t="s">
        <v>50</v>
      </c>
      <c r="P511" s="24"/>
      <c r="Q511" s="24"/>
      <c r="R511" s="24"/>
      <c r="S511" s="24">
        <v>10</v>
      </c>
      <c r="T511" s="24">
        <v>15</v>
      </c>
      <c r="U511" s="24">
        <v>0</v>
      </c>
      <c r="V511" s="31">
        <f t="shared" si="42"/>
        <v>39.876960830258774</v>
      </c>
      <c r="W511" s="32">
        <f t="shared" si="21"/>
        <v>64.876960830258781</v>
      </c>
      <c r="X511" s="30"/>
      <c r="Y511" s="24"/>
      <c r="Z511" s="24" t="s">
        <v>80</v>
      </c>
    </row>
    <row r="512" spans="1:26" ht="15.75" hidden="1" customHeight="1">
      <c r="A512" s="13" t="s">
        <v>424</v>
      </c>
      <c r="B512" s="24" t="s">
        <v>871</v>
      </c>
      <c r="C512" s="24" t="s">
        <v>44</v>
      </c>
      <c r="D512" s="25">
        <v>1537.8</v>
      </c>
      <c r="E512" s="26"/>
      <c r="F512" s="26"/>
      <c r="G512" s="26"/>
      <c r="H512" s="27" t="s">
        <v>110</v>
      </c>
      <c r="I512" s="24" t="s">
        <v>888</v>
      </c>
      <c r="J512" s="24">
        <v>8500</v>
      </c>
      <c r="K512" s="24">
        <v>13071300</v>
      </c>
      <c r="L512" s="28" t="s">
        <v>892</v>
      </c>
      <c r="M512" s="29" t="s">
        <v>50</v>
      </c>
      <c r="N512" s="30"/>
      <c r="O512" s="29" t="s">
        <v>50</v>
      </c>
      <c r="P512" s="24"/>
      <c r="Q512" s="24"/>
      <c r="R512" s="24"/>
      <c r="S512" s="24">
        <v>10</v>
      </c>
      <c r="T512" s="24">
        <v>15</v>
      </c>
      <c r="U512" s="24">
        <v>0</v>
      </c>
      <c r="V512" s="31">
        <f t="shared" si="42"/>
        <v>30.433086227077638</v>
      </c>
      <c r="W512" s="32">
        <f t="shared" si="21"/>
        <v>55.433086227077638</v>
      </c>
      <c r="X512" s="30"/>
      <c r="Y512" s="24"/>
      <c r="Z512" s="24" t="s">
        <v>80</v>
      </c>
    </row>
    <row r="513" spans="1:32" ht="15.75" hidden="1" customHeight="1">
      <c r="A513" s="13" t="s">
        <v>424</v>
      </c>
      <c r="B513" s="24" t="s">
        <v>871</v>
      </c>
      <c r="C513" s="24" t="s">
        <v>44</v>
      </c>
      <c r="D513" s="25">
        <v>1554.1</v>
      </c>
      <c r="E513" s="26"/>
      <c r="F513" s="26"/>
      <c r="G513" s="26"/>
      <c r="H513" s="27" t="s">
        <v>255</v>
      </c>
      <c r="I513" s="24" t="s">
        <v>723</v>
      </c>
      <c r="J513" s="24">
        <v>8500</v>
      </c>
      <c r="K513" s="24">
        <v>13209850</v>
      </c>
      <c r="L513" s="28" t="s">
        <v>893</v>
      </c>
      <c r="M513" s="29" t="s">
        <v>50</v>
      </c>
      <c r="N513" s="30"/>
      <c r="O513" s="29" t="s">
        <v>50</v>
      </c>
      <c r="P513" s="24"/>
      <c r="Q513" s="24"/>
      <c r="R513" s="24"/>
      <c r="S513" s="24">
        <v>10</v>
      </c>
      <c r="T513" s="24">
        <v>15</v>
      </c>
      <c r="U513" s="24">
        <v>0</v>
      </c>
      <c r="V513" s="31">
        <f t="shared" si="42"/>
        <v>30.113892284923747</v>
      </c>
      <c r="W513" s="32">
        <f t="shared" si="21"/>
        <v>55.11389228492375</v>
      </c>
      <c r="X513" s="30"/>
      <c r="Y513" s="24"/>
      <c r="Z513" s="24" t="s">
        <v>80</v>
      </c>
    </row>
    <row r="514" spans="1:32" ht="15.75" hidden="1" customHeight="1">
      <c r="A514" s="13" t="s">
        <v>424</v>
      </c>
      <c r="B514" s="24" t="s">
        <v>871</v>
      </c>
      <c r="C514" s="24" t="s">
        <v>51</v>
      </c>
      <c r="D514" s="25">
        <v>1741.52</v>
      </c>
      <c r="E514" s="26"/>
      <c r="F514" s="26"/>
      <c r="G514" s="26"/>
      <c r="H514" s="27" t="s">
        <v>52</v>
      </c>
      <c r="I514" s="24" t="s">
        <v>894</v>
      </c>
      <c r="J514" s="24">
        <v>8500</v>
      </c>
      <c r="K514" s="24">
        <v>14802920</v>
      </c>
      <c r="L514" s="28" t="s">
        <v>895</v>
      </c>
      <c r="M514" s="29" t="s">
        <v>50</v>
      </c>
      <c r="N514" s="30"/>
      <c r="O514" s="29" t="s">
        <v>50</v>
      </c>
      <c r="P514" s="24"/>
      <c r="Q514" s="24"/>
      <c r="R514" s="24"/>
      <c r="S514" s="24">
        <v>10</v>
      </c>
      <c r="T514" s="24">
        <v>15</v>
      </c>
      <c r="U514" s="24">
        <v>2</v>
      </c>
      <c r="V514" s="31">
        <f t="shared" si="42"/>
        <v>26.873076393035966</v>
      </c>
      <c r="W514" s="32">
        <f t="shared" si="21"/>
        <v>53.873076393035966</v>
      </c>
      <c r="X514" s="30"/>
      <c r="Y514" s="24"/>
      <c r="Z514" s="24" t="s">
        <v>80</v>
      </c>
    </row>
    <row r="515" spans="1:32" ht="15.75" hidden="1" customHeight="1">
      <c r="A515" s="13" t="s">
        <v>424</v>
      </c>
      <c r="B515" s="24" t="s">
        <v>871</v>
      </c>
      <c r="C515" s="24" t="s">
        <v>44</v>
      </c>
      <c r="D515" s="25">
        <v>2404</v>
      </c>
      <c r="E515" s="26"/>
      <c r="F515" s="26"/>
      <c r="G515" s="26"/>
      <c r="H515" s="27" t="s">
        <v>77</v>
      </c>
      <c r="I515" s="24" t="s">
        <v>896</v>
      </c>
      <c r="J515" s="24">
        <v>8500</v>
      </c>
      <c r="K515" s="24">
        <v>20434000</v>
      </c>
      <c r="L515" s="28" t="s">
        <v>897</v>
      </c>
      <c r="M515" s="29" t="s">
        <v>50</v>
      </c>
      <c r="N515" s="30"/>
      <c r="O515" s="29" t="s">
        <v>50</v>
      </c>
      <c r="P515" s="24"/>
      <c r="Q515" s="24"/>
      <c r="R515" s="24"/>
      <c r="S515" s="24">
        <v>10</v>
      </c>
      <c r="T515" s="24">
        <v>15</v>
      </c>
      <c r="U515" s="24">
        <v>0</v>
      </c>
      <c r="V515" s="31">
        <f t="shared" si="42"/>
        <v>19.467554076539098</v>
      </c>
      <c r="W515" s="32">
        <f t="shared" si="21"/>
        <v>44.467554076539102</v>
      </c>
      <c r="X515" s="30"/>
      <c r="Y515" s="24"/>
      <c r="Z515" s="24" t="s">
        <v>80</v>
      </c>
    </row>
    <row r="516" spans="1:32" ht="15.75" hidden="1" customHeight="1">
      <c r="A516" s="13" t="s">
        <v>424</v>
      </c>
      <c r="B516" s="24" t="s">
        <v>871</v>
      </c>
      <c r="C516" s="24" t="s">
        <v>44</v>
      </c>
      <c r="D516" s="25">
        <v>3025.74</v>
      </c>
      <c r="E516" s="26"/>
      <c r="F516" s="26"/>
      <c r="G516" s="26"/>
      <c r="H516" s="27" t="s">
        <v>189</v>
      </c>
      <c r="I516" s="24" t="s">
        <v>595</v>
      </c>
      <c r="J516" s="24">
        <v>8500</v>
      </c>
      <c r="K516" s="24">
        <v>25718790</v>
      </c>
      <c r="L516" s="28" t="s">
        <v>898</v>
      </c>
      <c r="M516" s="29" t="s">
        <v>50</v>
      </c>
      <c r="N516" s="30"/>
      <c r="O516" s="29" t="s">
        <v>50</v>
      </c>
      <c r="P516" s="24"/>
      <c r="Q516" s="24"/>
      <c r="R516" s="24"/>
      <c r="S516" s="24">
        <v>10</v>
      </c>
      <c r="T516" s="24">
        <v>15</v>
      </c>
      <c r="U516" s="24">
        <v>0</v>
      </c>
      <c r="V516" s="31">
        <f t="shared" si="42"/>
        <v>15.46729064625513</v>
      </c>
      <c r="W516" s="32">
        <f t="shared" si="21"/>
        <v>40.46729064625513</v>
      </c>
      <c r="X516" s="30"/>
      <c r="Y516" s="24"/>
      <c r="Z516" s="24" t="s">
        <v>80</v>
      </c>
    </row>
    <row r="517" spans="1:32" ht="15.75" hidden="1" customHeight="1">
      <c r="A517" s="13" t="s">
        <v>424</v>
      </c>
      <c r="B517" s="24" t="s">
        <v>871</v>
      </c>
      <c r="C517" s="24" t="s">
        <v>44</v>
      </c>
      <c r="D517" s="25">
        <v>3342.9</v>
      </c>
      <c r="E517" s="26"/>
      <c r="F517" s="26"/>
      <c r="G517" s="26"/>
      <c r="H517" s="27" t="s">
        <v>196</v>
      </c>
      <c r="I517" s="24" t="s">
        <v>899</v>
      </c>
      <c r="J517" s="24">
        <v>8500</v>
      </c>
      <c r="K517" s="24">
        <v>28414650</v>
      </c>
      <c r="L517" s="28" t="s">
        <v>900</v>
      </c>
      <c r="M517" s="29" t="s">
        <v>50</v>
      </c>
      <c r="N517" s="30"/>
      <c r="O517" s="29" t="s">
        <v>50</v>
      </c>
      <c r="P517" s="24"/>
      <c r="Q517" s="24"/>
      <c r="R517" s="24"/>
      <c r="S517" s="24">
        <v>10</v>
      </c>
      <c r="T517" s="24">
        <v>15</v>
      </c>
      <c r="U517" s="24">
        <v>0</v>
      </c>
      <c r="V517" s="31">
        <f t="shared" si="42"/>
        <v>13.999820515121598</v>
      </c>
      <c r="W517" s="32">
        <f t="shared" si="21"/>
        <v>38.999820515121598</v>
      </c>
      <c r="X517" s="30"/>
      <c r="Y517" s="24"/>
      <c r="Z517" s="24" t="s">
        <v>80</v>
      </c>
    </row>
    <row r="518" spans="1:32" ht="15.75" hidden="1" customHeight="1">
      <c r="A518" s="13" t="s">
        <v>424</v>
      </c>
      <c r="B518" s="24" t="s">
        <v>871</v>
      </c>
      <c r="C518" s="24" t="s">
        <v>44</v>
      </c>
      <c r="D518" s="25">
        <v>3847.84</v>
      </c>
      <c r="E518" s="26"/>
      <c r="F518" s="26"/>
      <c r="G518" s="26"/>
      <c r="H518" s="27" t="s">
        <v>63</v>
      </c>
      <c r="I518" s="24" t="s">
        <v>901</v>
      </c>
      <c r="J518" s="24">
        <v>8500</v>
      </c>
      <c r="K518" s="24">
        <v>32706640</v>
      </c>
      <c r="L518" s="28" t="s">
        <v>902</v>
      </c>
      <c r="M518" s="29" t="s">
        <v>50</v>
      </c>
      <c r="N518" s="30"/>
      <c r="O518" s="29" t="s">
        <v>50</v>
      </c>
      <c r="P518" s="24"/>
      <c r="Q518" s="24"/>
      <c r="R518" s="24"/>
      <c r="S518" s="24">
        <v>10</v>
      </c>
      <c r="T518" s="24">
        <v>15</v>
      </c>
      <c r="U518" s="24">
        <v>2</v>
      </c>
      <c r="V518" s="31">
        <f t="shared" si="42"/>
        <v>12.1626678863986</v>
      </c>
      <c r="W518" s="32">
        <f t="shared" si="21"/>
        <v>39.162667886398602</v>
      </c>
      <c r="X518" s="30"/>
      <c r="Y518" s="24"/>
      <c r="Z518" s="24" t="s">
        <v>80</v>
      </c>
    </row>
    <row r="519" spans="1:32" ht="15.75" hidden="1" customHeight="1">
      <c r="A519" s="13" t="s">
        <v>424</v>
      </c>
      <c r="B519" s="24" t="s">
        <v>871</v>
      </c>
      <c r="C519" s="24" t="s">
        <v>75</v>
      </c>
      <c r="D519" s="25">
        <v>5110.2700000000004</v>
      </c>
      <c r="E519" s="26"/>
      <c r="F519" s="26"/>
      <c r="G519" s="26"/>
      <c r="H519" s="27" t="s">
        <v>52</v>
      </c>
      <c r="I519" s="24" t="s">
        <v>903</v>
      </c>
      <c r="J519" s="24">
        <v>8500</v>
      </c>
      <c r="K519" s="24">
        <v>43437295</v>
      </c>
      <c r="L519" s="28" t="s">
        <v>904</v>
      </c>
      <c r="M519" s="29" t="s">
        <v>50</v>
      </c>
      <c r="N519" s="30"/>
      <c r="O519" s="29" t="s">
        <v>50</v>
      </c>
      <c r="P519" s="24"/>
      <c r="Q519" s="24"/>
      <c r="R519" s="24"/>
      <c r="S519" s="24">
        <v>10</v>
      </c>
      <c r="T519" s="24">
        <v>15</v>
      </c>
      <c r="U519" s="24">
        <v>2</v>
      </c>
      <c r="V519" s="31">
        <f t="shared" si="42"/>
        <v>9.1580288321360683</v>
      </c>
      <c r="W519" s="32">
        <f t="shared" si="21"/>
        <v>36.158028832136068</v>
      </c>
      <c r="X519" s="30"/>
      <c r="Y519" s="24"/>
      <c r="Z519" s="24" t="s">
        <v>80</v>
      </c>
    </row>
    <row r="520" spans="1:32" ht="15.75" hidden="1" customHeight="1">
      <c r="A520" s="39" t="s">
        <v>424</v>
      </c>
      <c r="B520" s="36" t="s">
        <v>871</v>
      </c>
      <c r="C520" s="36" t="s">
        <v>75</v>
      </c>
      <c r="D520" s="40">
        <v>235201.52</v>
      </c>
      <c r="E520" s="41"/>
      <c r="F520" s="26"/>
      <c r="G520" s="41"/>
      <c r="H520" s="42" t="s">
        <v>63</v>
      </c>
      <c r="I520" s="36" t="s">
        <v>574</v>
      </c>
      <c r="J520" s="24">
        <v>8500</v>
      </c>
      <c r="K520" s="24">
        <v>1999212920</v>
      </c>
      <c r="L520" s="43" t="s">
        <v>905</v>
      </c>
      <c r="M520" s="44" t="s">
        <v>50</v>
      </c>
      <c r="N520" s="45"/>
      <c r="O520" s="44" t="s">
        <v>50</v>
      </c>
      <c r="P520" s="36"/>
      <c r="Q520" s="36"/>
      <c r="R520" s="36"/>
      <c r="S520" s="36">
        <v>10</v>
      </c>
      <c r="T520" s="36">
        <v>15</v>
      </c>
      <c r="U520" s="36">
        <v>2</v>
      </c>
      <c r="V520" s="48">
        <f t="shared" si="42"/>
        <v>0.19897830592251273</v>
      </c>
      <c r="W520" s="49">
        <f t="shared" si="21"/>
        <v>27.198978305922513</v>
      </c>
      <c r="X520" s="45"/>
      <c r="Y520" s="36"/>
      <c r="Z520" s="36" t="s">
        <v>80</v>
      </c>
      <c r="AA520" s="47"/>
      <c r="AB520" s="47"/>
      <c r="AC520" s="47"/>
      <c r="AD520" s="47"/>
      <c r="AE520" s="47"/>
      <c r="AF520" s="47"/>
    </row>
    <row r="521" spans="1:32" ht="15.75" hidden="1" customHeight="1">
      <c r="A521" s="39" t="s">
        <v>424</v>
      </c>
      <c r="B521" s="36" t="s">
        <v>871</v>
      </c>
      <c r="C521" s="36" t="s">
        <v>294</v>
      </c>
      <c r="D521" s="40">
        <v>249651.27</v>
      </c>
      <c r="E521" s="41"/>
      <c r="F521" s="26"/>
      <c r="G521" s="41"/>
      <c r="H521" s="42" t="s">
        <v>52</v>
      </c>
      <c r="I521" s="36" t="s">
        <v>906</v>
      </c>
      <c r="J521" s="24">
        <v>8500</v>
      </c>
      <c r="K521" s="24">
        <v>2122035795</v>
      </c>
      <c r="L521" s="43" t="s">
        <v>907</v>
      </c>
      <c r="M521" s="44" t="s">
        <v>50</v>
      </c>
      <c r="N521" s="45"/>
      <c r="O521" s="44" t="s">
        <v>50</v>
      </c>
      <c r="P521" s="36"/>
      <c r="Q521" s="36"/>
      <c r="R521" s="36"/>
      <c r="S521" s="36">
        <v>10</v>
      </c>
      <c r="T521" s="36">
        <v>15</v>
      </c>
      <c r="U521" s="36">
        <v>2</v>
      </c>
      <c r="V521" s="48">
        <f t="shared" si="42"/>
        <v>0.18746149378691321</v>
      </c>
      <c r="W521" s="49">
        <f t="shared" si="21"/>
        <v>27.187461493786913</v>
      </c>
      <c r="X521" s="45"/>
      <c r="Y521" s="36"/>
      <c r="Z521" s="36" t="s">
        <v>80</v>
      </c>
      <c r="AA521" s="47"/>
      <c r="AB521" s="47"/>
      <c r="AC521" s="47"/>
      <c r="AD521" s="47"/>
      <c r="AE521" s="47"/>
      <c r="AF521" s="47"/>
    </row>
    <row r="522" spans="1:32" ht="15.75" hidden="1" customHeight="1">
      <c r="A522" s="13" t="s">
        <v>424</v>
      </c>
      <c r="B522" s="24" t="s">
        <v>908</v>
      </c>
      <c r="C522" s="24" t="s">
        <v>44</v>
      </c>
      <c r="D522" s="25">
        <v>6895.21</v>
      </c>
      <c r="E522" s="26">
        <v>12100</v>
      </c>
      <c r="F522" s="26">
        <v>121000</v>
      </c>
      <c r="G522" s="38" t="s">
        <v>909</v>
      </c>
      <c r="H522" s="27" t="s">
        <v>52</v>
      </c>
      <c r="I522" s="24" t="s">
        <v>910</v>
      </c>
      <c r="J522" s="24">
        <v>3900</v>
      </c>
      <c r="K522" s="24">
        <v>26891319</v>
      </c>
      <c r="L522" s="28" t="s">
        <v>911</v>
      </c>
      <c r="M522" s="29" t="s">
        <v>50</v>
      </c>
      <c r="N522" s="30"/>
      <c r="O522" s="29" t="s">
        <v>50</v>
      </c>
      <c r="P522" s="24"/>
      <c r="Q522" s="24"/>
      <c r="R522" s="24"/>
      <c r="S522" s="24">
        <v>10</v>
      </c>
      <c r="T522" s="24">
        <v>15</v>
      </c>
      <c r="U522" s="24">
        <v>2</v>
      </c>
      <c r="V522" s="35">
        <v>65</v>
      </c>
      <c r="W522" s="24">
        <f t="shared" si="21"/>
        <v>92</v>
      </c>
      <c r="X522" s="30"/>
      <c r="Y522" s="24"/>
      <c r="Z522" s="24"/>
    </row>
    <row r="523" spans="1:32" ht="15.75" hidden="1" customHeight="1">
      <c r="A523" s="13" t="s">
        <v>424</v>
      </c>
      <c r="B523" s="24" t="s">
        <v>908</v>
      </c>
      <c r="C523" s="24" t="s">
        <v>44</v>
      </c>
      <c r="D523" s="25">
        <v>8220</v>
      </c>
      <c r="E523" s="26"/>
      <c r="F523" s="26"/>
      <c r="G523" s="26"/>
      <c r="H523" s="27" t="s">
        <v>68</v>
      </c>
      <c r="I523" s="24" t="s">
        <v>912</v>
      </c>
      <c r="J523" s="24">
        <v>3900</v>
      </c>
      <c r="K523" s="24">
        <v>32058000</v>
      </c>
      <c r="L523" s="28" t="s">
        <v>913</v>
      </c>
      <c r="M523" s="29" t="s">
        <v>50</v>
      </c>
      <c r="N523" s="30"/>
      <c r="O523" s="29" t="s">
        <v>50</v>
      </c>
      <c r="P523" s="24"/>
      <c r="Q523" s="24"/>
      <c r="R523" s="24"/>
      <c r="S523" s="24">
        <v>10</v>
      </c>
      <c r="T523" s="24">
        <v>15</v>
      </c>
      <c r="U523" s="24">
        <v>0</v>
      </c>
      <c r="V523" s="31">
        <f t="shared" ref="V523:V528" si="43">+V522*D522/D523</f>
        <v>54.524166666666666</v>
      </c>
      <c r="W523" s="32">
        <f t="shared" si="21"/>
        <v>79.524166666666673</v>
      </c>
      <c r="X523" s="30"/>
      <c r="Y523" s="24"/>
      <c r="Z523" s="24"/>
    </row>
    <row r="524" spans="1:32" ht="15.75" hidden="1" customHeight="1">
      <c r="A524" s="13" t="s">
        <v>424</v>
      </c>
      <c r="B524" s="24" t="s">
        <v>908</v>
      </c>
      <c r="C524" s="24" t="s">
        <v>44</v>
      </c>
      <c r="D524" s="25">
        <v>8314.32</v>
      </c>
      <c r="E524" s="26"/>
      <c r="F524" s="26"/>
      <c r="G524" s="26"/>
      <c r="H524" s="27" t="s">
        <v>63</v>
      </c>
      <c r="I524" s="24" t="s">
        <v>912</v>
      </c>
      <c r="J524" s="24">
        <v>3900</v>
      </c>
      <c r="K524" s="24">
        <v>32425848</v>
      </c>
      <c r="L524" s="28" t="s">
        <v>914</v>
      </c>
      <c r="M524" s="29" t="s">
        <v>50</v>
      </c>
      <c r="N524" s="30"/>
      <c r="O524" s="29" t="s">
        <v>50</v>
      </c>
      <c r="P524" s="24"/>
      <c r="Q524" s="24"/>
      <c r="R524" s="24"/>
      <c r="S524" s="24">
        <v>10</v>
      </c>
      <c r="T524" s="24">
        <v>15</v>
      </c>
      <c r="U524" s="24">
        <v>2</v>
      </c>
      <c r="V524" s="31">
        <f t="shared" si="43"/>
        <v>53.905629083316498</v>
      </c>
      <c r="W524" s="32">
        <f t="shared" si="21"/>
        <v>80.905629083316498</v>
      </c>
      <c r="X524" s="30"/>
      <c r="Y524" s="24"/>
      <c r="Z524" s="24"/>
    </row>
    <row r="525" spans="1:32" ht="15.75" hidden="1" customHeight="1">
      <c r="A525" s="13" t="s">
        <v>424</v>
      </c>
      <c r="B525" s="24" t="s">
        <v>908</v>
      </c>
      <c r="C525" s="24" t="s">
        <v>44</v>
      </c>
      <c r="D525" s="25">
        <v>8429.99</v>
      </c>
      <c r="E525" s="26"/>
      <c r="F525" s="26"/>
      <c r="G525" s="26"/>
      <c r="H525" s="27" t="s">
        <v>189</v>
      </c>
      <c r="I525" s="24" t="s">
        <v>912</v>
      </c>
      <c r="J525" s="24">
        <v>3900</v>
      </c>
      <c r="K525" s="24">
        <v>32876961</v>
      </c>
      <c r="L525" s="28" t="s">
        <v>915</v>
      </c>
      <c r="M525" s="29" t="s">
        <v>50</v>
      </c>
      <c r="N525" s="30"/>
      <c r="O525" s="29" t="s">
        <v>50</v>
      </c>
      <c r="P525" s="24"/>
      <c r="Q525" s="24"/>
      <c r="R525" s="24"/>
      <c r="S525" s="24">
        <v>10</v>
      </c>
      <c r="T525" s="24">
        <v>15</v>
      </c>
      <c r="U525" s="24">
        <v>0</v>
      </c>
      <c r="V525" s="31">
        <f t="shared" si="43"/>
        <v>53.165976472095466</v>
      </c>
      <c r="W525" s="32">
        <f t="shared" si="21"/>
        <v>78.165976472095466</v>
      </c>
      <c r="X525" s="30"/>
      <c r="Y525" s="24"/>
      <c r="Z525" s="24"/>
    </row>
    <row r="526" spans="1:32" ht="15.75" hidden="1" customHeight="1">
      <c r="A526" s="13" t="s">
        <v>424</v>
      </c>
      <c r="B526" s="24" t="s">
        <v>908</v>
      </c>
      <c r="C526" s="24" t="s">
        <v>44</v>
      </c>
      <c r="D526" s="25">
        <v>9346.14</v>
      </c>
      <c r="E526" s="26"/>
      <c r="F526" s="26"/>
      <c r="G526" s="26"/>
      <c r="H526" s="27" t="s">
        <v>434</v>
      </c>
      <c r="I526" s="24" t="s">
        <v>916</v>
      </c>
      <c r="J526" s="24">
        <v>3900</v>
      </c>
      <c r="K526" s="24">
        <v>36449946</v>
      </c>
      <c r="L526" s="28" t="s">
        <v>917</v>
      </c>
      <c r="M526" s="29" t="s">
        <v>50</v>
      </c>
      <c r="N526" s="30"/>
      <c r="O526" s="29" t="s">
        <v>50</v>
      </c>
      <c r="P526" s="24"/>
      <c r="Q526" s="24"/>
      <c r="R526" s="24"/>
      <c r="S526" s="24">
        <v>10</v>
      </c>
      <c r="T526" s="24">
        <v>15</v>
      </c>
      <c r="U526" s="24">
        <v>1</v>
      </c>
      <c r="V526" s="31">
        <f t="shared" si="43"/>
        <v>47.954412195837001</v>
      </c>
      <c r="W526" s="32">
        <f t="shared" si="21"/>
        <v>73.954412195836994</v>
      </c>
      <c r="X526" s="30"/>
      <c r="Y526" s="24"/>
      <c r="Z526" s="24"/>
    </row>
    <row r="527" spans="1:32" ht="15.75" hidden="1" customHeight="1">
      <c r="A527" s="13" t="s">
        <v>424</v>
      </c>
      <c r="B527" s="24" t="s">
        <v>908</v>
      </c>
      <c r="C527" s="24" t="s">
        <v>44</v>
      </c>
      <c r="D527" s="25">
        <v>9348</v>
      </c>
      <c r="E527" s="26"/>
      <c r="F527" s="26"/>
      <c r="G527" s="26"/>
      <c r="H527" s="27" t="s">
        <v>47</v>
      </c>
      <c r="I527" s="24" t="s">
        <v>912</v>
      </c>
      <c r="J527" s="24">
        <v>3900</v>
      </c>
      <c r="K527" s="24">
        <v>36457200</v>
      </c>
      <c r="L527" s="28" t="s">
        <v>109</v>
      </c>
      <c r="M527" s="29" t="s">
        <v>50</v>
      </c>
      <c r="N527" s="30"/>
      <c r="O527" s="29" t="s">
        <v>50</v>
      </c>
      <c r="P527" s="24"/>
      <c r="Q527" s="24"/>
      <c r="R527" s="24"/>
      <c r="S527" s="24">
        <v>10</v>
      </c>
      <c r="T527" s="24">
        <v>15</v>
      </c>
      <c r="U527" s="24">
        <v>0</v>
      </c>
      <c r="V527" s="31">
        <f t="shared" si="43"/>
        <v>47.944870560547713</v>
      </c>
      <c r="W527" s="32">
        <f t="shared" si="21"/>
        <v>72.944870560547713</v>
      </c>
      <c r="X527" s="30"/>
      <c r="Y527" s="24"/>
      <c r="Z527" s="24"/>
    </row>
    <row r="528" spans="1:32" ht="15.75" hidden="1" customHeight="1">
      <c r="A528" s="13" t="s">
        <v>424</v>
      </c>
      <c r="B528" s="24" t="s">
        <v>908</v>
      </c>
      <c r="C528" s="24" t="s">
        <v>44</v>
      </c>
      <c r="D528" s="25">
        <v>10229.67</v>
      </c>
      <c r="E528" s="26"/>
      <c r="F528" s="26"/>
      <c r="G528" s="26"/>
      <c r="H528" s="27" t="s">
        <v>110</v>
      </c>
      <c r="I528" s="24" t="s">
        <v>912</v>
      </c>
      <c r="J528" s="24">
        <v>3900</v>
      </c>
      <c r="K528" s="24">
        <v>39895713</v>
      </c>
      <c r="L528" s="28" t="s">
        <v>918</v>
      </c>
      <c r="M528" s="29" t="s">
        <v>50</v>
      </c>
      <c r="N528" s="30"/>
      <c r="O528" s="29" t="s">
        <v>50</v>
      </c>
      <c r="P528" s="24"/>
      <c r="Q528" s="24"/>
      <c r="R528" s="24"/>
      <c r="S528" s="24">
        <v>10</v>
      </c>
      <c r="T528" s="24">
        <v>15</v>
      </c>
      <c r="U528" s="24">
        <v>0</v>
      </c>
      <c r="V528" s="31">
        <f t="shared" si="43"/>
        <v>43.812620543966716</v>
      </c>
      <c r="W528" s="32">
        <f t="shared" si="21"/>
        <v>68.812620543966716</v>
      </c>
      <c r="X528" s="30"/>
      <c r="Y528" s="24"/>
      <c r="Z528" s="24"/>
    </row>
    <row r="529" spans="1:26" ht="15.75" hidden="1" customHeight="1">
      <c r="A529" s="13" t="s">
        <v>424</v>
      </c>
      <c r="B529" s="24" t="s">
        <v>919</v>
      </c>
      <c r="C529" s="24" t="s">
        <v>44</v>
      </c>
      <c r="D529" s="25">
        <v>17852.34</v>
      </c>
      <c r="E529" s="26">
        <f>+F529</f>
        <v>38023.86</v>
      </c>
      <c r="F529" s="26">
        <v>38023.86</v>
      </c>
      <c r="G529" s="38" t="s">
        <v>920</v>
      </c>
      <c r="H529" s="27" t="s">
        <v>52</v>
      </c>
      <c r="I529" s="24" t="s">
        <v>921</v>
      </c>
      <c r="J529" s="24">
        <v>480</v>
      </c>
      <c r="K529" s="24">
        <v>8569123.1999999993</v>
      </c>
      <c r="L529" s="28" t="s">
        <v>922</v>
      </c>
      <c r="M529" s="29" t="s">
        <v>50</v>
      </c>
      <c r="N529" s="30"/>
      <c r="O529" s="29" t="s">
        <v>50</v>
      </c>
      <c r="P529" s="24"/>
      <c r="Q529" s="24"/>
      <c r="R529" s="24"/>
      <c r="S529" s="24">
        <v>10</v>
      </c>
      <c r="T529" s="24">
        <v>15</v>
      </c>
      <c r="U529" s="24">
        <v>2</v>
      </c>
      <c r="V529" s="35">
        <v>65</v>
      </c>
      <c r="W529" s="24">
        <f t="shared" si="21"/>
        <v>92</v>
      </c>
      <c r="X529" s="30"/>
      <c r="Y529" s="24"/>
      <c r="Z529" s="24"/>
    </row>
    <row r="530" spans="1:26" ht="15.75" hidden="1" customHeight="1">
      <c r="A530" s="13" t="s">
        <v>424</v>
      </c>
      <c r="B530" s="24" t="s">
        <v>919</v>
      </c>
      <c r="C530" s="24" t="s">
        <v>44</v>
      </c>
      <c r="D530" s="25">
        <v>17968</v>
      </c>
      <c r="E530" s="26"/>
      <c r="F530" s="26"/>
      <c r="G530" s="26"/>
      <c r="H530" s="27" t="s">
        <v>55</v>
      </c>
      <c r="I530" s="24" t="s">
        <v>923</v>
      </c>
      <c r="J530" s="24">
        <v>480</v>
      </c>
      <c r="K530" s="24">
        <v>8624640</v>
      </c>
      <c r="L530" s="28" t="s">
        <v>924</v>
      </c>
      <c r="M530" s="29" t="s">
        <v>50</v>
      </c>
      <c r="N530" s="30"/>
      <c r="O530" s="29" t="s">
        <v>50</v>
      </c>
      <c r="P530" s="24"/>
      <c r="Q530" s="24"/>
      <c r="R530" s="24"/>
      <c r="S530" s="24">
        <v>10</v>
      </c>
      <c r="T530" s="24">
        <v>15</v>
      </c>
      <c r="U530" s="24">
        <v>0</v>
      </c>
      <c r="V530" s="31">
        <f t="shared" ref="V530:V538" si="44">+V529*D529/D530</f>
        <v>64.581595057880676</v>
      </c>
      <c r="W530" s="32">
        <f t="shared" si="21"/>
        <v>89.581595057880676</v>
      </c>
      <c r="X530" s="30"/>
      <c r="Y530" s="24"/>
      <c r="Z530" s="24"/>
    </row>
    <row r="531" spans="1:26" ht="15.75" hidden="1" customHeight="1">
      <c r="A531" s="13" t="s">
        <v>424</v>
      </c>
      <c r="B531" s="24" t="s">
        <v>919</v>
      </c>
      <c r="C531" s="24" t="s">
        <v>44</v>
      </c>
      <c r="D531" s="25">
        <v>18940.13</v>
      </c>
      <c r="E531" s="26"/>
      <c r="F531" s="26"/>
      <c r="G531" s="26"/>
      <c r="H531" s="27" t="s">
        <v>63</v>
      </c>
      <c r="I531" s="24" t="s">
        <v>923</v>
      </c>
      <c r="J531" s="24">
        <v>480</v>
      </c>
      <c r="K531" s="24">
        <v>9091262.4000000004</v>
      </c>
      <c r="L531" s="28" t="s">
        <v>925</v>
      </c>
      <c r="M531" s="29" t="s">
        <v>50</v>
      </c>
      <c r="N531" s="30"/>
      <c r="O531" s="29" t="s">
        <v>50</v>
      </c>
      <c r="P531" s="24"/>
      <c r="Q531" s="24"/>
      <c r="R531" s="24"/>
      <c r="S531" s="24">
        <v>10</v>
      </c>
      <c r="T531" s="24">
        <v>15</v>
      </c>
      <c r="U531" s="24">
        <v>2</v>
      </c>
      <c r="V531" s="31">
        <f t="shared" si="44"/>
        <v>61.266849805149171</v>
      </c>
      <c r="W531" s="32">
        <f t="shared" si="21"/>
        <v>88.266849805149178</v>
      </c>
      <c r="X531" s="30"/>
      <c r="Y531" s="24"/>
      <c r="Z531" s="24"/>
    </row>
    <row r="532" spans="1:26" ht="15.75" hidden="1" customHeight="1">
      <c r="A532" s="13" t="s">
        <v>424</v>
      </c>
      <c r="B532" s="24" t="s">
        <v>919</v>
      </c>
      <c r="C532" s="24" t="s">
        <v>44</v>
      </c>
      <c r="D532" s="25">
        <v>19107.59</v>
      </c>
      <c r="E532" s="26"/>
      <c r="F532" s="26"/>
      <c r="G532" s="26"/>
      <c r="H532" s="27" t="s">
        <v>189</v>
      </c>
      <c r="I532" s="24" t="s">
        <v>671</v>
      </c>
      <c r="J532" s="24">
        <v>480</v>
      </c>
      <c r="K532" s="24">
        <v>9171643.1999999993</v>
      </c>
      <c r="L532" s="28" t="s">
        <v>926</v>
      </c>
      <c r="M532" s="29" t="s">
        <v>50</v>
      </c>
      <c r="N532" s="30"/>
      <c r="O532" s="29" t="s">
        <v>50</v>
      </c>
      <c r="P532" s="24"/>
      <c r="Q532" s="24"/>
      <c r="R532" s="24"/>
      <c r="S532" s="24">
        <v>10</v>
      </c>
      <c r="T532" s="24">
        <v>15</v>
      </c>
      <c r="U532" s="24">
        <v>0</v>
      </c>
      <c r="V532" s="31">
        <f t="shared" si="44"/>
        <v>60.729903666553454</v>
      </c>
      <c r="W532" s="32">
        <f t="shared" si="21"/>
        <v>85.729903666553454</v>
      </c>
      <c r="X532" s="30"/>
      <c r="Y532" s="24"/>
      <c r="Z532" s="24"/>
    </row>
    <row r="533" spans="1:26" ht="15.75" hidden="1" customHeight="1">
      <c r="A533" s="13" t="s">
        <v>424</v>
      </c>
      <c r="B533" s="24" t="s">
        <v>919</v>
      </c>
      <c r="C533" s="24" t="s">
        <v>44</v>
      </c>
      <c r="D533" s="25">
        <v>19150</v>
      </c>
      <c r="E533" s="26"/>
      <c r="F533" s="26"/>
      <c r="G533" s="26"/>
      <c r="H533" s="27" t="s">
        <v>77</v>
      </c>
      <c r="I533" s="24" t="s">
        <v>927</v>
      </c>
      <c r="J533" s="24">
        <v>480</v>
      </c>
      <c r="K533" s="24">
        <v>9192000</v>
      </c>
      <c r="L533" s="28" t="s">
        <v>928</v>
      </c>
      <c r="M533" s="29" t="s">
        <v>50</v>
      </c>
      <c r="N533" s="30"/>
      <c r="O533" s="29" t="s">
        <v>50</v>
      </c>
      <c r="P533" s="24"/>
      <c r="Q533" s="24"/>
      <c r="R533" s="24"/>
      <c r="S533" s="24">
        <v>10</v>
      </c>
      <c r="T533" s="24">
        <v>15</v>
      </c>
      <c r="U533" s="24">
        <v>0</v>
      </c>
      <c r="V533" s="31">
        <f t="shared" si="44"/>
        <v>60.59540992167102</v>
      </c>
      <c r="W533" s="32">
        <f t="shared" si="21"/>
        <v>85.59540992167102</v>
      </c>
      <c r="X533" s="30"/>
      <c r="Y533" s="24"/>
      <c r="Z533" s="24"/>
    </row>
    <row r="534" spans="1:26" ht="15.75" hidden="1" customHeight="1">
      <c r="A534" s="13" t="s">
        <v>424</v>
      </c>
      <c r="B534" s="24" t="s">
        <v>919</v>
      </c>
      <c r="C534" s="24" t="s">
        <v>44</v>
      </c>
      <c r="D534" s="25">
        <v>19465.29</v>
      </c>
      <c r="E534" s="26"/>
      <c r="F534" s="26"/>
      <c r="G534" s="26"/>
      <c r="H534" s="27" t="s">
        <v>71</v>
      </c>
      <c r="I534" s="24" t="s">
        <v>927</v>
      </c>
      <c r="J534" s="24">
        <v>480</v>
      </c>
      <c r="K534" s="24">
        <v>9343339.1999999993</v>
      </c>
      <c r="L534" s="28" t="s">
        <v>929</v>
      </c>
      <c r="M534" s="29" t="s">
        <v>50</v>
      </c>
      <c r="N534" s="30"/>
      <c r="O534" s="29" t="s">
        <v>50</v>
      </c>
      <c r="P534" s="24"/>
      <c r="Q534" s="24"/>
      <c r="R534" s="24"/>
      <c r="S534" s="24">
        <v>10</v>
      </c>
      <c r="T534" s="24">
        <v>15</v>
      </c>
      <c r="U534" s="24">
        <v>1</v>
      </c>
      <c r="V534" s="31">
        <f t="shared" si="44"/>
        <v>59.613912764721206</v>
      </c>
      <c r="W534" s="32">
        <f t="shared" si="21"/>
        <v>85.613912764721206</v>
      </c>
      <c r="X534" s="30"/>
      <c r="Y534" s="24"/>
      <c r="Z534" s="24"/>
    </row>
    <row r="535" spans="1:26" ht="15.75" hidden="1" customHeight="1">
      <c r="A535" s="13" t="s">
        <v>424</v>
      </c>
      <c r="B535" s="24" t="s">
        <v>919</v>
      </c>
      <c r="C535" s="24" t="s">
        <v>44</v>
      </c>
      <c r="D535" s="25">
        <v>19965</v>
      </c>
      <c r="E535" s="26"/>
      <c r="F535" s="26"/>
      <c r="G535" s="26"/>
      <c r="H535" s="27" t="s">
        <v>68</v>
      </c>
      <c r="I535" s="24" t="s">
        <v>671</v>
      </c>
      <c r="J535" s="24">
        <v>480</v>
      </c>
      <c r="K535" s="24">
        <v>9583200</v>
      </c>
      <c r="L535" s="28" t="s">
        <v>930</v>
      </c>
      <c r="M535" s="29" t="s">
        <v>50</v>
      </c>
      <c r="N535" s="30"/>
      <c r="O535" s="29" t="s">
        <v>50</v>
      </c>
      <c r="P535" s="24"/>
      <c r="Q535" s="24"/>
      <c r="R535" s="24"/>
      <c r="S535" s="24">
        <v>10</v>
      </c>
      <c r="T535" s="24">
        <v>15</v>
      </c>
      <c r="U535" s="24">
        <v>0</v>
      </c>
      <c r="V535" s="31">
        <f t="shared" si="44"/>
        <v>58.121818181818185</v>
      </c>
      <c r="W535" s="32">
        <f t="shared" si="21"/>
        <v>83.121818181818185</v>
      </c>
      <c r="X535" s="30"/>
      <c r="Y535" s="24"/>
      <c r="Z535" s="24"/>
    </row>
    <row r="536" spans="1:26" ht="15.75" hidden="1" customHeight="1">
      <c r="A536" s="13" t="s">
        <v>424</v>
      </c>
      <c r="B536" s="24" t="s">
        <v>919</v>
      </c>
      <c r="C536" s="24" t="s">
        <v>44</v>
      </c>
      <c r="D536" s="25">
        <v>21444</v>
      </c>
      <c r="E536" s="26"/>
      <c r="F536" s="26"/>
      <c r="G536" s="26"/>
      <c r="H536" s="27" t="s">
        <v>47</v>
      </c>
      <c r="I536" s="24" t="s">
        <v>671</v>
      </c>
      <c r="J536" s="24">
        <v>480</v>
      </c>
      <c r="K536" s="24">
        <v>10293120</v>
      </c>
      <c r="L536" s="28" t="s">
        <v>109</v>
      </c>
      <c r="M536" s="29" t="s">
        <v>50</v>
      </c>
      <c r="N536" s="30"/>
      <c r="O536" s="29" t="s">
        <v>50</v>
      </c>
      <c r="P536" s="24"/>
      <c r="Q536" s="24"/>
      <c r="R536" s="24"/>
      <c r="S536" s="24">
        <v>10</v>
      </c>
      <c r="T536" s="24">
        <v>15</v>
      </c>
      <c r="U536" s="24">
        <v>0</v>
      </c>
      <c r="V536" s="31">
        <f t="shared" si="44"/>
        <v>54.11313654168999</v>
      </c>
      <c r="W536" s="32">
        <f t="shared" si="21"/>
        <v>79.113136541689983</v>
      </c>
      <c r="X536" s="30"/>
      <c r="Y536" s="24"/>
      <c r="Z536" s="24"/>
    </row>
    <row r="537" spans="1:26" ht="15.75" hidden="1" customHeight="1">
      <c r="A537" s="13" t="s">
        <v>424</v>
      </c>
      <c r="B537" s="24" t="s">
        <v>919</v>
      </c>
      <c r="C537" s="24" t="s">
        <v>44</v>
      </c>
      <c r="D537" s="25">
        <v>22236.240000000002</v>
      </c>
      <c r="E537" s="26"/>
      <c r="F537" s="26"/>
      <c r="G537" s="26"/>
      <c r="H537" s="27" t="s">
        <v>110</v>
      </c>
      <c r="I537" s="24" t="s">
        <v>671</v>
      </c>
      <c r="J537" s="24">
        <v>480</v>
      </c>
      <c r="K537" s="24">
        <v>10673395.199999999</v>
      </c>
      <c r="L537" s="28" t="s">
        <v>931</v>
      </c>
      <c r="M537" s="29" t="s">
        <v>50</v>
      </c>
      <c r="N537" s="30"/>
      <c r="O537" s="29" t="s">
        <v>50</v>
      </c>
      <c r="P537" s="24"/>
      <c r="Q537" s="24"/>
      <c r="R537" s="24"/>
      <c r="S537" s="24">
        <v>10</v>
      </c>
      <c r="T537" s="24">
        <v>15</v>
      </c>
      <c r="U537" s="24">
        <v>0</v>
      </c>
      <c r="V537" s="31">
        <f t="shared" si="44"/>
        <v>52.18517609092185</v>
      </c>
      <c r="W537" s="32">
        <f t="shared" si="21"/>
        <v>77.185176090921857</v>
      </c>
      <c r="X537" s="30"/>
      <c r="Y537" s="24"/>
      <c r="Z537" s="24"/>
    </row>
    <row r="538" spans="1:26" ht="15.75" hidden="1" customHeight="1">
      <c r="A538" s="13" t="s">
        <v>424</v>
      </c>
      <c r="B538" s="24" t="s">
        <v>919</v>
      </c>
      <c r="C538" s="24" t="s">
        <v>44</v>
      </c>
      <c r="D538" s="25">
        <v>24442.62</v>
      </c>
      <c r="E538" s="26"/>
      <c r="F538" s="26"/>
      <c r="G538" s="26"/>
      <c r="H538" s="27" t="s">
        <v>434</v>
      </c>
      <c r="I538" s="24" t="s">
        <v>932</v>
      </c>
      <c r="J538" s="24">
        <v>480</v>
      </c>
      <c r="K538" s="24">
        <v>11732457.6</v>
      </c>
      <c r="L538" s="28" t="s">
        <v>933</v>
      </c>
      <c r="M538" s="29" t="s">
        <v>50</v>
      </c>
      <c r="N538" s="30"/>
      <c r="O538" s="29" t="s">
        <v>50</v>
      </c>
      <c r="P538" s="24"/>
      <c r="Q538" s="24"/>
      <c r="R538" s="24"/>
      <c r="S538" s="24">
        <v>10</v>
      </c>
      <c r="T538" s="24">
        <v>15</v>
      </c>
      <c r="U538" s="24">
        <v>1</v>
      </c>
      <c r="V538" s="31">
        <f t="shared" si="44"/>
        <v>47.474538326906043</v>
      </c>
      <c r="W538" s="32">
        <f t="shared" si="21"/>
        <v>73.474538326906043</v>
      </c>
      <c r="X538" s="30"/>
      <c r="Y538" s="24"/>
      <c r="Z538" s="24"/>
    </row>
    <row r="539" spans="1:26" ht="15.75" hidden="1" customHeight="1">
      <c r="A539" s="13" t="s">
        <v>424</v>
      </c>
      <c r="B539" s="24" t="s">
        <v>934</v>
      </c>
      <c r="C539" s="24" t="s">
        <v>44</v>
      </c>
      <c r="D539" s="25">
        <v>16757.939999999999</v>
      </c>
      <c r="E539" s="26">
        <v>231843.77678571429</v>
      </c>
      <c r="F539" s="26">
        <v>6491625.75</v>
      </c>
      <c r="G539" s="38" t="s">
        <v>935</v>
      </c>
      <c r="H539" s="27" t="s">
        <v>95</v>
      </c>
      <c r="I539" s="24" t="s">
        <v>936</v>
      </c>
      <c r="J539" s="24">
        <v>336</v>
      </c>
      <c r="K539" s="24">
        <v>5630667.8399999999</v>
      </c>
      <c r="L539" s="28" t="s">
        <v>937</v>
      </c>
      <c r="M539" s="29" t="s">
        <v>50</v>
      </c>
      <c r="N539" s="30"/>
      <c r="O539" s="29" t="s">
        <v>50</v>
      </c>
      <c r="P539" s="24"/>
      <c r="Q539" s="24"/>
      <c r="R539" s="24"/>
      <c r="S539" s="24">
        <v>10</v>
      </c>
      <c r="T539" s="24">
        <v>15</v>
      </c>
      <c r="U539" s="24">
        <v>1</v>
      </c>
      <c r="V539" s="35">
        <v>65</v>
      </c>
      <c r="W539" s="24">
        <f t="shared" si="21"/>
        <v>91</v>
      </c>
      <c r="X539" s="30"/>
      <c r="Y539" s="24"/>
      <c r="Z539" s="24"/>
    </row>
    <row r="540" spans="1:26" ht="15.75" hidden="1" customHeight="1">
      <c r="A540" s="13" t="s">
        <v>424</v>
      </c>
      <c r="B540" s="24" t="s">
        <v>934</v>
      </c>
      <c r="C540" s="24" t="s">
        <v>44</v>
      </c>
      <c r="D540" s="25">
        <v>17219.04</v>
      </c>
      <c r="E540" s="26"/>
      <c r="F540" s="26"/>
      <c r="G540" s="26"/>
      <c r="H540" s="27" t="s">
        <v>434</v>
      </c>
      <c r="I540" s="24" t="s">
        <v>938</v>
      </c>
      <c r="J540" s="24">
        <v>336</v>
      </c>
      <c r="K540" s="24">
        <v>5785597.4400000004</v>
      </c>
      <c r="L540" s="28" t="s">
        <v>939</v>
      </c>
      <c r="M540" s="29" t="s">
        <v>50</v>
      </c>
      <c r="N540" s="30"/>
      <c r="O540" s="29" t="s">
        <v>50</v>
      </c>
      <c r="P540" s="24"/>
      <c r="Q540" s="24"/>
      <c r="R540" s="24"/>
      <c r="S540" s="24">
        <v>10</v>
      </c>
      <c r="T540" s="24">
        <v>15</v>
      </c>
      <c r="U540" s="24">
        <v>1</v>
      </c>
      <c r="V540" s="31">
        <f t="shared" ref="V540:V544" si="45">+V539*D539/D540</f>
        <v>63.259397736459164</v>
      </c>
      <c r="W540" s="32">
        <f t="shared" si="21"/>
        <v>89.259397736459164</v>
      </c>
      <c r="X540" s="30"/>
      <c r="Y540" s="24"/>
      <c r="Z540" s="24"/>
    </row>
    <row r="541" spans="1:26" ht="15.75" hidden="1" customHeight="1">
      <c r="A541" s="13" t="s">
        <v>424</v>
      </c>
      <c r="B541" s="24" t="s">
        <v>934</v>
      </c>
      <c r="C541" s="24" t="s">
        <v>44</v>
      </c>
      <c r="D541" s="25">
        <v>23848.54</v>
      </c>
      <c r="E541" s="26"/>
      <c r="F541" s="26"/>
      <c r="G541" s="26"/>
      <c r="H541" s="27" t="s">
        <v>63</v>
      </c>
      <c r="I541" s="24" t="s">
        <v>879</v>
      </c>
      <c r="J541" s="24">
        <v>336</v>
      </c>
      <c r="K541" s="24">
        <v>8013109.4400000004</v>
      </c>
      <c r="L541" s="28" t="s">
        <v>940</v>
      </c>
      <c r="M541" s="29" t="s">
        <v>50</v>
      </c>
      <c r="N541" s="30"/>
      <c r="O541" s="29" t="s">
        <v>50</v>
      </c>
      <c r="P541" s="24"/>
      <c r="Q541" s="24"/>
      <c r="R541" s="24"/>
      <c r="S541" s="24">
        <v>10</v>
      </c>
      <c r="T541" s="24">
        <v>15</v>
      </c>
      <c r="U541" s="24">
        <v>2</v>
      </c>
      <c r="V541" s="31">
        <f t="shared" si="45"/>
        <v>45.674330587952127</v>
      </c>
      <c r="W541" s="32">
        <f t="shared" si="21"/>
        <v>72.674330587952127</v>
      </c>
      <c r="X541" s="30"/>
      <c r="Y541" s="24"/>
      <c r="Z541" s="24"/>
    </row>
    <row r="542" spans="1:26" ht="15.75" hidden="1" customHeight="1">
      <c r="A542" s="13" t="s">
        <v>424</v>
      </c>
      <c r="B542" s="24" t="s">
        <v>934</v>
      </c>
      <c r="C542" s="24" t="s">
        <v>44</v>
      </c>
      <c r="D542" s="25">
        <v>24457.439999999999</v>
      </c>
      <c r="E542" s="26"/>
      <c r="F542" s="26"/>
      <c r="G542" s="26"/>
      <c r="H542" s="27" t="s">
        <v>52</v>
      </c>
      <c r="I542" s="24" t="s">
        <v>941</v>
      </c>
      <c r="J542" s="24">
        <v>336</v>
      </c>
      <c r="K542" s="24">
        <v>8217699.8399999999</v>
      </c>
      <c r="L542" s="28" t="s">
        <v>942</v>
      </c>
      <c r="M542" s="29" t="s">
        <v>50</v>
      </c>
      <c r="N542" s="30"/>
      <c r="O542" s="29" t="s">
        <v>50</v>
      </c>
      <c r="P542" s="24"/>
      <c r="Q542" s="24"/>
      <c r="R542" s="24"/>
      <c r="S542" s="24">
        <v>10</v>
      </c>
      <c r="T542" s="24">
        <v>15</v>
      </c>
      <c r="U542" s="24">
        <v>2</v>
      </c>
      <c r="V542" s="31">
        <f t="shared" si="45"/>
        <v>44.537208309618663</v>
      </c>
      <c r="W542" s="32">
        <f t="shared" si="21"/>
        <v>71.537208309618663</v>
      </c>
      <c r="X542" s="30"/>
      <c r="Y542" s="24"/>
      <c r="Z542" s="24"/>
    </row>
    <row r="543" spans="1:26" ht="15.75" hidden="1" customHeight="1">
      <c r="A543" s="13" t="s">
        <v>424</v>
      </c>
      <c r="B543" s="24" t="s">
        <v>934</v>
      </c>
      <c r="C543" s="24" t="s">
        <v>44</v>
      </c>
      <c r="D543" s="25">
        <v>70356</v>
      </c>
      <c r="E543" s="26"/>
      <c r="F543" s="26"/>
      <c r="G543" s="26"/>
      <c r="H543" s="27" t="s">
        <v>68</v>
      </c>
      <c r="I543" s="24" t="s">
        <v>943</v>
      </c>
      <c r="J543" s="24">
        <v>336</v>
      </c>
      <c r="K543" s="24">
        <v>23639616</v>
      </c>
      <c r="L543" s="28" t="s">
        <v>944</v>
      </c>
      <c r="M543" s="29" t="s">
        <v>50</v>
      </c>
      <c r="N543" s="30"/>
      <c r="O543" s="29" t="s">
        <v>50</v>
      </c>
      <c r="P543" s="24"/>
      <c r="Q543" s="24"/>
      <c r="R543" s="24"/>
      <c r="S543" s="24">
        <v>10</v>
      </c>
      <c r="T543" s="24">
        <v>15</v>
      </c>
      <c r="U543" s="24">
        <v>0</v>
      </c>
      <c r="V543" s="31">
        <f t="shared" si="45"/>
        <v>15.482206208425719</v>
      </c>
      <c r="W543" s="32">
        <f t="shared" si="21"/>
        <v>40.482206208425723</v>
      </c>
      <c r="X543" s="30"/>
      <c r="Y543" s="24"/>
      <c r="Z543" s="24" t="s">
        <v>80</v>
      </c>
    </row>
    <row r="544" spans="1:26" ht="15.75" hidden="1" customHeight="1">
      <c r="A544" s="13" t="s">
        <v>424</v>
      </c>
      <c r="B544" s="24" t="s">
        <v>934</v>
      </c>
      <c r="C544" s="24" t="s">
        <v>51</v>
      </c>
      <c r="D544" s="25">
        <v>70356</v>
      </c>
      <c r="E544" s="26"/>
      <c r="F544" s="26"/>
      <c r="G544" s="26"/>
      <c r="H544" s="27" t="s">
        <v>68</v>
      </c>
      <c r="I544" s="24" t="s">
        <v>733</v>
      </c>
      <c r="J544" s="24">
        <v>336</v>
      </c>
      <c r="K544" s="24">
        <v>23639616</v>
      </c>
      <c r="L544" s="28" t="s">
        <v>945</v>
      </c>
      <c r="M544" s="29" t="s">
        <v>50</v>
      </c>
      <c r="N544" s="30"/>
      <c r="O544" s="29" t="s">
        <v>50</v>
      </c>
      <c r="P544" s="24"/>
      <c r="Q544" s="24"/>
      <c r="R544" s="24"/>
      <c r="S544" s="24">
        <v>10</v>
      </c>
      <c r="T544" s="24">
        <v>15</v>
      </c>
      <c r="U544" s="24">
        <v>0</v>
      </c>
      <c r="V544" s="31">
        <f t="shared" si="45"/>
        <v>15.482206208425719</v>
      </c>
      <c r="W544" s="32">
        <f t="shared" si="21"/>
        <v>40.482206208425723</v>
      </c>
      <c r="X544" s="30"/>
      <c r="Y544" s="24"/>
      <c r="Z544" s="24" t="s">
        <v>80</v>
      </c>
    </row>
    <row r="545" spans="1:26" ht="15.75" hidden="1" customHeight="1">
      <c r="A545" s="13" t="s">
        <v>424</v>
      </c>
      <c r="B545" s="24" t="s">
        <v>946</v>
      </c>
      <c r="C545" s="24" t="s">
        <v>44</v>
      </c>
      <c r="D545" s="25">
        <v>2250367.71</v>
      </c>
      <c r="E545" s="26">
        <f>+F545</f>
        <v>2745896.82</v>
      </c>
      <c r="F545" s="26">
        <v>2745896.82</v>
      </c>
      <c r="G545" s="38" t="s">
        <v>947</v>
      </c>
      <c r="H545" s="27" t="s">
        <v>68</v>
      </c>
      <c r="I545" s="24" t="s">
        <v>765</v>
      </c>
      <c r="J545" s="24">
        <v>24</v>
      </c>
      <c r="K545" s="24">
        <v>54008825.039999999</v>
      </c>
      <c r="L545" s="28" t="s">
        <v>948</v>
      </c>
      <c r="M545" s="29" t="s">
        <v>50</v>
      </c>
      <c r="N545" s="30"/>
      <c r="O545" s="29" t="s">
        <v>50</v>
      </c>
      <c r="P545" s="24"/>
      <c r="Q545" s="24"/>
      <c r="R545" s="24"/>
      <c r="S545" s="24">
        <v>10</v>
      </c>
      <c r="T545" s="24">
        <v>15</v>
      </c>
      <c r="U545" s="24">
        <v>0</v>
      </c>
      <c r="V545" s="35">
        <v>65</v>
      </c>
      <c r="W545" s="24">
        <f t="shared" si="21"/>
        <v>90</v>
      </c>
      <c r="X545" s="30"/>
      <c r="Y545" s="24"/>
      <c r="Z545" s="24"/>
    </row>
    <row r="546" spans="1:26" ht="15.75" hidden="1" customHeight="1">
      <c r="A546" s="13" t="s">
        <v>424</v>
      </c>
      <c r="B546" s="24" t="s">
        <v>946</v>
      </c>
      <c r="C546" s="24" t="s">
        <v>44</v>
      </c>
      <c r="D546" s="25">
        <v>2477078.2000000002</v>
      </c>
      <c r="E546" s="26"/>
      <c r="F546" s="26"/>
      <c r="G546" s="26"/>
      <c r="H546" s="27" t="s">
        <v>95</v>
      </c>
      <c r="I546" s="24" t="s">
        <v>949</v>
      </c>
      <c r="J546" s="24">
        <v>24</v>
      </c>
      <c r="K546" s="24">
        <v>59449876.799999997</v>
      </c>
      <c r="L546" s="28" t="s">
        <v>950</v>
      </c>
      <c r="M546" s="29" t="s">
        <v>50</v>
      </c>
      <c r="N546" s="30"/>
      <c r="O546" s="29" t="s">
        <v>50</v>
      </c>
      <c r="P546" s="24"/>
      <c r="Q546" s="24"/>
      <c r="R546" s="24"/>
      <c r="S546" s="24">
        <v>10</v>
      </c>
      <c r="T546" s="24">
        <v>15</v>
      </c>
      <c r="U546" s="24">
        <v>1</v>
      </c>
      <c r="V546" s="31">
        <f t="shared" ref="V546:V551" si="46">+V545*D545/D546</f>
        <v>59.050982383196462</v>
      </c>
      <c r="W546" s="32">
        <f t="shared" si="21"/>
        <v>85.05098238319647</v>
      </c>
      <c r="X546" s="30"/>
      <c r="Y546" s="24"/>
      <c r="Z546" s="24"/>
    </row>
    <row r="547" spans="1:26" ht="15.75" hidden="1" customHeight="1">
      <c r="A547" s="13" t="s">
        <v>424</v>
      </c>
      <c r="B547" s="24" t="s">
        <v>946</v>
      </c>
      <c r="C547" s="24" t="s">
        <v>44</v>
      </c>
      <c r="D547" s="25">
        <v>2560627.0699999998</v>
      </c>
      <c r="E547" s="26"/>
      <c r="F547" s="26"/>
      <c r="G547" s="26"/>
      <c r="H547" s="27" t="s">
        <v>434</v>
      </c>
      <c r="I547" s="24" t="s">
        <v>951</v>
      </c>
      <c r="J547" s="24">
        <v>24</v>
      </c>
      <c r="K547" s="24">
        <v>61455049.68</v>
      </c>
      <c r="L547" s="28" t="s">
        <v>952</v>
      </c>
      <c r="M547" s="29" t="s">
        <v>50</v>
      </c>
      <c r="N547" s="30"/>
      <c r="O547" s="29" t="s">
        <v>50</v>
      </c>
      <c r="P547" s="24"/>
      <c r="Q547" s="24"/>
      <c r="R547" s="24"/>
      <c r="S547" s="24">
        <v>10</v>
      </c>
      <c r="T547" s="24">
        <v>15</v>
      </c>
      <c r="U547" s="24">
        <v>1</v>
      </c>
      <c r="V547" s="31">
        <f t="shared" si="46"/>
        <v>57.124250096285991</v>
      </c>
      <c r="W547" s="32">
        <f t="shared" si="21"/>
        <v>83.124250096285991</v>
      </c>
      <c r="X547" s="30"/>
      <c r="Y547" s="24"/>
      <c r="Z547" s="24"/>
    </row>
    <row r="548" spans="1:26" ht="15.75" hidden="1" customHeight="1">
      <c r="A548" s="13" t="s">
        <v>424</v>
      </c>
      <c r="B548" s="24" t="s">
        <v>946</v>
      </c>
      <c r="C548" s="24" t="s">
        <v>44</v>
      </c>
      <c r="D548" s="25">
        <v>2646983</v>
      </c>
      <c r="E548" s="26"/>
      <c r="F548" s="26"/>
      <c r="G548" s="26"/>
      <c r="H548" s="27" t="s">
        <v>479</v>
      </c>
      <c r="I548" s="24" t="s">
        <v>953</v>
      </c>
      <c r="J548" s="24">
        <v>24</v>
      </c>
      <c r="K548" s="24">
        <v>63527592</v>
      </c>
      <c r="L548" s="28" t="s">
        <v>954</v>
      </c>
      <c r="M548" s="29" t="s">
        <v>50</v>
      </c>
      <c r="N548" s="30"/>
      <c r="O548" s="29" t="s">
        <v>50</v>
      </c>
      <c r="P548" s="24"/>
      <c r="Q548" s="24"/>
      <c r="R548" s="24"/>
      <c r="S548" s="24">
        <v>10</v>
      </c>
      <c r="T548" s="24">
        <v>15</v>
      </c>
      <c r="U548" s="24">
        <v>0</v>
      </c>
      <c r="V548" s="31">
        <f t="shared" si="46"/>
        <v>55.260612232870407</v>
      </c>
      <c r="W548" s="32">
        <f t="shared" ref="W548:W802" si="47">SUM(S548:V548)</f>
        <v>80.260612232870415</v>
      </c>
      <c r="X548" s="30"/>
      <c r="Y548" s="24"/>
      <c r="Z548" s="24"/>
    </row>
    <row r="549" spans="1:26" ht="15.75" hidden="1" customHeight="1">
      <c r="A549" s="13" t="s">
        <v>424</v>
      </c>
      <c r="B549" s="24" t="s">
        <v>946</v>
      </c>
      <c r="C549" s="24" t="s">
        <v>44</v>
      </c>
      <c r="D549" s="25">
        <v>2849698</v>
      </c>
      <c r="E549" s="26"/>
      <c r="F549" s="26"/>
      <c r="G549" s="26"/>
      <c r="H549" s="27" t="s">
        <v>63</v>
      </c>
      <c r="I549" s="24" t="s">
        <v>765</v>
      </c>
      <c r="J549" s="24">
        <v>24</v>
      </c>
      <c r="K549" s="24">
        <v>68392752</v>
      </c>
      <c r="L549" s="28" t="s">
        <v>955</v>
      </c>
      <c r="M549" s="29" t="s">
        <v>50</v>
      </c>
      <c r="N549" s="30"/>
      <c r="O549" s="29" t="s">
        <v>50</v>
      </c>
      <c r="P549" s="24"/>
      <c r="Q549" s="24"/>
      <c r="R549" s="24"/>
      <c r="S549" s="24">
        <v>10</v>
      </c>
      <c r="T549" s="24">
        <v>15</v>
      </c>
      <c r="U549" s="24">
        <v>2</v>
      </c>
      <c r="V549" s="31">
        <f t="shared" si="46"/>
        <v>51.32961498025405</v>
      </c>
      <c r="W549" s="32">
        <f t="shared" si="47"/>
        <v>78.32961498025405</v>
      </c>
      <c r="X549" s="30"/>
      <c r="Y549" s="24"/>
      <c r="Z549" s="24"/>
    </row>
    <row r="550" spans="1:26" ht="15.75" hidden="1" customHeight="1">
      <c r="A550" s="13" t="s">
        <v>424</v>
      </c>
      <c r="B550" s="24" t="s">
        <v>946</v>
      </c>
      <c r="C550" s="24" t="s">
        <v>44</v>
      </c>
      <c r="D550" s="25">
        <v>3425158.44</v>
      </c>
      <c r="E550" s="26"/>
      <c r="F550" s="26"/>
      <c r="G550" s="26"/>
      <c r="H550" s="27" t="s">
        <v>52</v>
      </c>
      <c r="I550" s="24" t="s">
        <v>956</v>
      </c>
      <c r="J550" s="24">
        <v>24</v>
      </c>
      <c r="K550" s="24">
        <v>82203802.560000002</v>
      </c>
      <c r="L550" s="28" t="s">
        <v>957</v>
      </c>
      <c r="M550" s="29" t="s">
        <v>50</v>
      </c>
      <c r="N550" s="30"/>
      <c r="O550" s="29" t="s">
        <v>50</v>
      </c>
      <c r="P550" s="24"/>
      <c r="Q550" s="24"/>
      <c r="R550" s="24"/>
      <c r="S550" s="24">
        <v>10</v>
      </c>
      <c r="T550" s="24">
        <v>15</v>
      </c>
      <c r="U550" s="24">
        <v>2</v>
      </c>
      <c r="V550" s="31">
        <f t="shared" si="46"/>
        <v>42.705732803998409</v>
      </c>
      <c r="W550" s="32">
        <f t="shared" si="47"/>
        <v>69.705732803998416</v>
      </c>
      <c r="X550" s="30"/>
      <c r="Y550" s="24"/>
      <c r="Z550" s="24"/>
    </row>
    <row r="551" spans="1:26" ht="15.75" hidden="1" customHeight="1">
      <c r="A551" s="13" t="s">
        <v>424</v>
      </c>
      <c r="B551" s="24" t="s">
        <v>946</v>
      </c>
      <c r="C551" s="24" t="s">
        <v>44</v>
      </c>
      <c r="D551" s="25">
        <v>3758000</v>
      </c>
      <c r="E551" s="26"/>
      <c r="F551" s="26"/>
      <c r="G551" s="26"/>
      <c r="H551" s="27" t="s">
        <v>47</v>
      </c>
      <c r="I551" s="24" t="s">
        <v>768</v>
      </c>
      <c r="J551" s="24">
        <v>24</v>
      </c>
      <c r="K551" s="24">
        <v>90192000</v>
      </c>
      <c r="L551" s="28" t="s">
        <v>109</v>
      </c>
      <c r="M551" s="29" t="s">
        <v>50</v>
      </c>
      <c r="N551" s="30"/>
      <c r="O551" s="29" t="s">
        <v>50</v>
      </c>
      <c r="P551" s="24"/>
      <c r="Q551" s="24"/>
      <c r="R551" s="24"/>
      <c r="S551" s="24">
        <v>10</v>
      </c>
      <c r="T551" s="24">
        <v>15</v>
      </c>
      <c r="U551" s="24">
        <v>0</v>
      </c>
      <c r="V551" s="31">
        <f t="shared" si="46"/>
        <v>38.923337187333686</v>
      </c>
      <c r="W551" s="32">
        <f t="shared" si="47"/>
        <v>63.923337187333686</v>
      </c>
      <c r="X551" s="30"/>
      <c r="Y551" s="24"/>
      <c r="Z551" s="24" t="s">
        <v>80</v>
      </c>
    </row>
    <row r="552" spans="1:26" ht="15.75" hidden="1" customHeight="1">
      <c r="A552" s="13" t="s">
        <v>424</v>
      </c>
      <c r="B552" s="24" t="s">
        <v>958</v>
      </c>
      <c r="C552" s="24" t="s">
        <v>44</v>
      </c>
      <c r="D552" s="25">
        <v>219226.78</v>
      </c>
      <c r="E552" s="26">
        <f>+F552</f>
        <v>717469.46</v>
      </c>
      <c r="F552" s="26">
        <v>717469.46</v>
      </c>
      <c r="G552" s="38" t="s">
        <v>959</v>
      </c>
      <c r="H552" s="27" t="s">
        <v>92</v>
      </c>
      <c r="I552" s="24" t="s">
        <v>454</v>
      </c>
      <c r="J552" s="24">
        <v>800</v>
      </c>
      <c r="K552" s="24">
        <v>175381424</v>
      </c>
      <c r="L552" s="28" t="s">
        <v>960</v>
      </c>
      <c r="M552" s="29" t="s">
        <v>50</v>
      </c>
      <c r="N552" s="30"/>
      <c r="O552" s="29" t="s">
        <v>50</v>
      </c>
      <c r="P552" s="24"/>
      <c r="Q552" s="24"/>
      <c r="R552" s="24"/>
      <c r="S552" s="24">
        <v>10</v>
      </c>
      <c r="T552" s="24">
        <v>15</v>
      </c>
      <c r="U552" s="24">
        <v>0</v>
      </c>
      <c r="V552" s="35">
        <v>65</v>
      </c>
      <c r="W552" s="24">
        <f t="shared" si="47"/>
        <v>90</v>
      </c>
      <c r="X552" s="30"/>
      <c r="Y552" s="24"/>
      <c r="Z552" s="24"/>
    </row>
    <row r="553" spans="1:26" ht="15.75" hidden="1" customHeight="1">
      <c r="A553" s="13" t="s">
        <v>424</v>
      </c>
      <c r="B553" s="24" t="s">
        <v>958</v>
      </c>
      <c r="C553" s="24" t="s">
        <v>44</v>
      </c>
      <c r="D553" s="25">
        <v>232138</v>
      </c>
      <c r="E553" s="24"/>
      <c r="F553" s="24"/>
      <c r="G553" s="24"/>
      <c r="H553" s="27" t="s">
        <v>77</v>
      </c>
      <c r="I553" s="24" t="s">
        <v>961</v>
      </c>
      <c r="J553" s="24">
        <v>800</v>
      </c>
      <c r="K553" s="24">
        <v>185710400</v>
      </c>
      <c r="L553" s="28" t="s">
        <v>962</v>
      </c>
      <c r="M553" s="29" t="s">
        <v>50</v>
      </c>
      <c r="N553" s="30"/>
      <c r="O553" s="29" t="s">
        <v>50</v>
      </c>
      <c r="P553" s="24"/>
      <c r="Q553" s="24"/>
      <c r="R553" s="24"/>
      <c r="S553" s="24">
        <v>10</v>
      </c>
      <c r="T553" s="24">
        <v>15</v>
      </c>
      <c r="U553" s="24">
        <v>0</v>
      </c>
      <c r="V553" s="31">
        <f t="shared" ref="V553:V562" si="48">+V552*D552/D553</f>
        <v>61.384782758531557</v>
      </c>
      <c r="W553" s="32">
        <f t="shared" si="47"/>
        <v>86.384782758531557</v>
      </c>
      <c r="X553" s="30"/>
      <c r="Y553" s="24"/>
      <c r="Z553" s="24"/>
    </row>
    <row r="554" spans="1:26" ht="15.75" hidden="1" customHeight="1">
      <c r="A554" s="13" t="s">
        <v>424</v>
      </c>
      <c r="B554" s="24" t="s">
        <v>958</v>
      </c>
      <c r="C554" s="24" t="s">
        <v>44</v>
      </c>
      <c r="D554" s="25">
        <v>254247.07</v>
      </c>
      <c r="E554" s="24"/>
      <c r="F554" s="24"/>
      <c r="G554" s="24"/>
      <c r="H554" s="27" t="s">
        <v>434</v>
      </c>
      <c r="I554" s="24" t="s">
        <v>963</v>
      </c>
      <c r="J554" s="24">
        <v>800</v>
      </c>
      <c r="K554" s="24">
        <v>203397656</v>
      </c>
      <c r="L554" s="28" t="s">
        <v>964</v>
      </c>
      <c r="M554" s="29" t="s">
        <v>50</v>
      </c>
      <c r="N554" s="30"/>
      <c r="O554" s="29" t="s">
        <v>50</v>
      </c>
      <c r="P554" s="24"/>
      <c r="Q554" s="24"/>
      <c r="R554" s="24"/>
      <c r="S554" s="24">
        <v>10</v>
      </c>
      <c r="T554" s="24">
        <v>15</v>
      </c>
      <c r="U554" s="24">
        <v>1</v>
      </c>
      <c r="V554" s="31">
        <f t="shared" si="48"/>
        <v>56.046823666443821</v>
      </c>
      <c r="W554" s="32">
        <f t="shared" si="47"/>
        <v>82.046823666443828</v>
      </c>
      <c r="X554" s="30"/>
      <c r="Y554" s="24"/>
      <c r="Z554" s="24"/>
    </row>
    <row r="555" spans="1:26" ht="15.75" hidden="1" customHeight="1">
      <c r="A555" s="13" t="s">
        <v>424</v>
      </c>
      <c r="B555" s="24" t="s">
        <v>958</v>
      </c>
      <c r="C555" s="24" t="s">
        <v>44</v>
      </c>
      <c r="D555" s="25">
        <v>257179.51</v>
      </c>
      <c r="E555" s="24"/>
      <c r="F555" s="24"/>
      <c r="G555" s="24"/>
      <c r="H555" s="27" t="s">
        <v>95</v>
      </c>
      <c r="I555" s="24" t="s">
        <v>965</v>
      </c>
      <c r="J555" s="24">
        <v>800</v>
      </c>
      <c r="K555" s="24">
        <v>205743608</v>
      </c>
      <c r="L555" s="28" t="s">
        <v>966</v>
      </c>
      <c r="M555" s="29" t="s">
        <v>50</v>
      </c>
      <c r="N555" s="30"/>
      <c r="O555" s="29" t="s">
        <v>50</v>
      </c>
      <c r="P555" s="24"/>
      <c r="Q555" s="24"/>
      <c r="R555" s="24"/>
      <c r="S555" s="24">
        <v>10</v>
      </c>
      <c r="T555" s="24">
        <v>15</v>
      </c>
      <c r="U555" s="24">
        <v>1</v>
      </c>
      <c r="V555" s="31">
        <f t="shared" si="48"/>
        <v>55.407760517157833</v>
      </c>
      <c r="W555" s="32">
        <f t="shared" si="47"/>
        <v>81.40776051715784</v>
      </c>
      <c r="X555" s="30"/>
      <c r="Y555" s="24"/>
      <c r="Z555" s="24"/>
    </row>
    <row r="556" spans="1:26" ht="15.75" hidden="1" customHeight="1">
      <c r="A556" s="13" t="s">
        <v>424</v>
      </c>
      <c r="B556" s="24" t="s">
        <v>958</v>
      </c>
      <c r="C556" s="24" t="s">
        <v>44</v>
      </c>
      <c r="D556" s="25">
        <v>261021.38</v>
      </c>
      <c r="E556" s="24"/>
      <c r="F556" s="24"/>
      <c r="G556" s="24"/>
      <c r="H556" s="27" t="s">
        <v>71</v>
      </c>
      <c r="I556" s="24" t="s">
        <v>967</v>
      </c>
      <c r="J556" s="24">
        <v>800</v>
      </c>
      <c r="K556" s="24">
        <v>208817104</v>
      </c>
      <c r="L556" s="28" t="s">
        <v>968</v>
      </c>
      <c r="M556" s="29" t="s">
        <v>50</v>
      </c>
      <c r="N556" s="30"/>
      <c r="O556" s="29" t="s">
        <v>50</v>
      </c>
      <c r="P556" s="24"/>
      <c r="Q556" s="24"/>
      <c r="R556" s="24"/>
      <c r="S556" s="24">
        <v>10</v>
      </c>
      <c r="T556" s="24">
        <v>15</v>
      </c>
      <c r="U556" s="24">
        <v>1</v>
      </c>
      <c r="V556" s="31">
        <f t="shared" si="48"/>
        <v>54.592235701152141</v>
      </c>
      <c r="W556" s="32">
        <f t="shared" si="47"/>
        <v>80.592235701152134</v>
      </c>
      <c r="X556" s="30"/>
      <c r="Y556" s="24"/>
      <c r="Z556" s="24"/>
    </row>
    <row r="557" spans="1:26" ht="15.75" hidden="1" customHeight="1">
      <c r="A557" s="13" t="s">
        <v>424</v>
      </c>
      <c r="B557" s="24" t="s">
        <v>958</v>
      </c>
      <c r="C557" s="24" t="s">
        <v>44</v>
      </c>
      <c r="D557" s="25">
        <v>267412.33</v>
      </c>
      <c r="E557" s="24"/>
      <c r="F557" s="24"/>
      <c r="G557" s="24"/>
      <c r="H557" s="27" t="s">
        <v>52</v>
      </c>
      <c r="I557" s="24" t="s">
        <v>969</v>
      </c>
      <c r="J557" s="24">
        <v>800</v>
      </c>
      <c r="K557" s="24">
        <v>213929864</v>
      </c>
      <c r="L557" s="28" t="s">
        <v>970</v>
      </c>
      <c r="M557" s="29" t="s">
        <v>50</v>
      </c>
      <c r="N557" s="30"/>
      <c r="O557" s="29" t="s">
        <v>50</v>
      </c>
      <c r="P557" s="24"/>
      <c r="Q557" s="24"/>
      <c r="R557" s="24"/>
      <c r="S557" s="24">
        <v>10</v>
      </c>
      <c r="T557" s="24">
        <v>15</v>
      </c>
      <c r="U557" s="24">
        <v>2</v>
      </c>
      <c r="V557" s="31">
        <f t="shared" si="48"/>
        <v>53.287523054752178</v>
      </c>
      <c r="W557" s="32">
        <f t="shared" si="47"/>
        <v>80.287523054752171</v>
      </c>
      <c r="X557" s="30"/>
      <c r="Y557" s="24"/>
      <c r="Z557" s="24"/>
    </row>
    <row r="558" spans="1:26" ht="15.75" hidden="1" customHeight="1">
      <c r="A558" s="13" t="s">
        <v>424</v>
      </c>
      <c r="B558" s="24" t="s">
        <v>958</v>
      </c>
      <c r="C558" s="24" t="s">
        <v>44</v>
      </c>
      <c r="D558" s="25">
        <v>282602.38</v>
      </c>
      <c r="E558" s="24"/>
      <c r="F558" s="24"/>
      <c r="G558" s="24"/>
      <c r="H558" s="27" t="s">
        <v>445</v>
      </c>
      <c r="I558" s="24" t="s">
        <v>971</v>
      </c>
      <c r="J558" s="24">
        <v>800</v>
      </c>
      <c r="K558" s="24">
        <v>226081904</v>
      </c>
      <c r="L558" s="28" t="s">
        <v>972</v>
      </c>
      <c r="M558" s="29" t="s">
        <v>50</v>
      </c>
      <c r="N558" s="30"/>
      <c r="O558" s="29" t="s">
        <v>50</v>
      </c>
      <c r="P558" s="24"/>
      <c r="Q558" s="24"/>
      <c r="R558" s="24"/>
      <c r="S558" s="24">
        <v>10</v>
      </c>
      <c r="T558" s="24">
        <v>15</v>
      </c>
      <c r="U558" s="24">
        <v>0</v>
      </c>
      <c r="V558" s="31">
        <f t="shared" si="48"/>
        <v>50.423286244086121</v>
      </c>
      <c r="W558" s="32">
        <f t="shared" si="47"/>
        <v>75.423286244086114</v>
      </c>
      <c r="X558" s="30"/>
      <c r="Y558" s="24"/>
      <c r="Z558" s="24"/>
    </row>
    <row r="559" spans="1:26" ht="15.75" hidden="1" customHeight="1">
      <c r="A559" s="13" t="s">
        <v>424</v>
      </c>
      <c r="B559" s="24" t="s">
        <v>958</v>
      </c>
      <c r="C559" s="24" t="s">
        <v>44</v>
      </c>
      <c r="D559" s="25">
        <v>290993.71999999997</v>
      </c>
      <c r="E559" s="24"/>
      <c r="F559" s="24"/>
      <c r="G559" s="24"/>
      <c r="H559" s="27" t="s">
        <v>68</v>
      </c>
      <c r="I559" s="24" t="s">
        <v>447</v>
      </c>
      <c r="J559" s="24">
        <v>800</v>
      </c>
      <c r="K559" s="24">
        <v>232794976</v>
      </c>
      <c r="L559" s="28" t="s">
        <v>973</v>
      </c>
      <c r="M559" s="29" t="s">
        <v>50</v>
      </c>
      <c r="N559" s="30"/>
      <c r="O559" s="29" t="s">
        <v>50</v>
      </c>
      <c r="P559" s="24"/>
      <c r="Q559" s="24"/>
      <c r="R559" s="24"/>
      <c r="S559" s="24">
        <v>10</v>
      </c>
      <c r="T559" s="24">
        <v>15</v>
      </c>
      <c r="U559" s="24">
        <v>0</v>
      </c>
      <c r="V559" s="31">
        <f t="shared" si="48"/>
        <v>48.969237892831501</v>
      </c>
      <c r="W559" s="32">
        <f t="shared" si="47"/>
        <v>73.969237892831501</v>
      </c>
      <c r="X559" s="30"/>
      <c r="Y559" s="24"/>
      <c r="Z559" s="24"/>
    </row>
    <row r="560" spans="1:26" ht="15.75" hidden="1" customHeight="1">
      <c r="A560" s="13" t="s">
        <v>424</v>
      </c>
      <c r="B560" s="24" t="s">
        <v>958</v>
      </c>
      <c r="C560" s="24" t="s">
        <v>51</v>
      </c>
      <c r="D560" s="25">
        <v>424206</v>
      </c>
      <c r="E560" s="24"/>
      <c r="F560" s="24"/>
      <c r="G560" s="24"/>
      <c r="H560" s="27" t="s">
        <v>63</v>
      </c>
      <c r="I560" s="24" t="s">
        <v>974</v>
      </c>
      <c r="J560" s="24">
        <v>800</v>
      </c>
      <c r="K560" s="24">
        <v>339364800</v>
      </c>
      <c r="L560" s="28" t="s">
        <v>975</v>
      </c>
      <c r="M560" s="29" t="s">
        <v>50</v>
      </c>
      <c r="N560" s="30"/>
      <c r="O560" s="29" t="s">
        <v>50</v>
      </c>
      <c r="P560" s="24"/>
      <c r="Q560" s="24"/>
      <c r="R560" s="24"/>
      <c r="S560" s="24">
        <v>10</v>
      </c>
      <c r="T560" s="24">
        <v>15</v>
      </c>
      <c r="U560" s="24">
        <v>2</v>
      </c>
      <c r="V560" s="31">
        <f t="shared" si="48"/>
        <v>33.59155858238686</v>
      </c>
      <c r="W560" s="32">
        <f t="shared" si="47"/>
        <v>60.59155858238686</v>
      </c>
      <c r="X560" s="30"/>
      <c r="Y560" s="24"/>
      <c r="Z560" s="24" t="s">
        <v>80</v>
      </c>
    </row>
    <row r="561" spans="1:26" ht="15.75" hidden="1" customHeight="1">
      <c r="A561" s="13" t="s">
        <v>424</v>
      </c>
      <c r="B561" s="24" t="s">
        <v>958</v>
      </c>
      <c r="C561" s="24" t="s">
        <v>51</v>
      </c>
      <c r="D561" s="25">
        <v>1037521.1</v>
      </c>
      <c r="E561" s="24"/>
      <c r="F561" s="24"/>
      <c r="G561" s="24"/>
      <c r="H561" s="27" t="s">
        <v>95</v>
      </c>
      <c r="I561" s="24" t="s">
        <v>976</v>
      </c>
      <c r="J561" s="24">
        <v>800</v>
      </c>
      <c r="K561" s="24">
        <v>830016880</v>
      </c>
      <c r="L561" s="28" t="s">
        <v>977</v>
      </c>
      <c r="M561" s="29" t="s">
        <v>50</v>
      </c>
      <c r="N561" s="30"/>
      <c r="O561" s="29" t="s">
        <v>50</v>
      </c>
      <c r="P561" s="24"/>
      <c r="Q561" s="24"/>
      <c r="R561" s="24"/>
      <c r="S561" s="24">
        <v>10</v>
      </c>
      <c r="T561" s="24">
        <v>15</v>
      </c>
      <c r="U561" s="24">
        <v>1</v>
      </c>
      <c r="V561" s="31">
        <f t="shared" si="48"/>
        <v>13.734410509819995</v>
      </c>
      <c r="W561" s="32">
        <f t="shared" si="47"/>
        <v>39.734410509819995</v>
      </c>
      <c r="X561" s="30"/>
      <c r="Y561" s="24"/>
      <c r="Z561" s="24" t="s">
        <v>80</v>
      </c>
    </row>
    <row r="562" spans="1:26" ht="15.75" hidden="1" customHeight="1">
      <c r="A562" s="13" t="s">
        <v>424</v>
      </c>
      <c r="B562" s="24" t="s">
        <v>958</v>
      </c>
      <c r="C562" s="24" t="s">
        <v>44</v>
      </c>
      <c r="D562" s="25">
        <v>1193592.43</v>
      </c>
      <c r="E562" s="24"/>
      <c r="F562" s="24"/>
      <c r="G562" s="24"/>
      <c r="H562" s="27" t="s">
        <v>63</v>
      </c>
      <c r="I562" s="24" t="s">
        <v>978</v>
      </c>
      <c r="J562" s="24">
        <v>800</v>
      </c>
      <c r="K562" s="24">
        <v>954873944</v>
      </c>
      <c r="L562" s="28" t="s">
        <v>979</v>
      </c>
      <c r="M562" s="29" t="s">
        <v>50</v>
      </c>
      <c r="N562" s="30"/>
      <c r="O562" s="29" t="s">
        <v>50</v>
      </c>
      <c r="P562" s="24"/>
      <c r="Q562" s="24"/>
      <c r="R562" s="24"/>
      <c r="S562" s="24">
        <v>10</v>
      </c>
      <c r="T562" s="24">
        <v>15</v>
      </c>
      <c r="U562" s="24">
        <v>2</v>
      </c>
      <c r="V562" s="31">
        <f t="shared" si="48"/>
        <v>11.938531396349424</v>
      </c>
      <c r="W562" s="32">
        <f t="shared" si="47"/>
        <v>38.938531396349426</v>
      </c>
      <c r="X562" s="30"/>
      <c r="Y562" s="24"/>
      <c r="Z562" s="24" t="s">
        <v>80</v>
      </c>
    </row>
    <row r="563" spans="1:26" ht="15.75" hidden="1" customHeight="1">
      <c r="A563" s="13" t="s">
        <v>424</v>
      </c>
      <c r="B563" s="24" t="s">
        <v>980</v>
      </c>
      <c r="C563" s="24" t="s">
        <v>44</v>
      </c>
      <c r="D563" s="25">
        <v>274841.17</v>
      </c>
      <c r="E563" s="25">
        <v>682061.03</v>
      </c>
      <c r="F563" s="25">
        <v>682061.03</v>
      </c>
      <c r="G563" s="38" t="s">
        <v>981</v>
      </c>
      <c r="H563" s="27" t="s">
        <v>52</v>
      </c>
      <c r="I563" s="24" t="s">
        <v>982</v>
      </c>
      <c r="J563" s="24">
        <v>60</v>
      </c>
      <c r="K563" s="24">
        <v>16490470.199999999</v>
      </c>
      <c r="L563" s="28" t="s">
        <v>983</v>
      </c>
      <c r="M563" s="29" t="s">
        <v>50</v>
      </c>
      <c r="N563" s="30"/>
      <c r="O563" s="29" t="s">
        <v>50</v>
      </c>
      <c r="P563" s="24"/>
      <c r="Q563" s="24"/>
      <c r="R563" s="24"/>
      <c r="S563" s="24">
        <v>10</v>
      </c>
      <c r="T563" s="24">
        <v>15</v>
      </c>
      <c r="U563" s="24">
        <v>2</v>
      </c>
      <c r="V563" s="35">
        <v>65</v>
      </c>
      <c r="W563" s="24">
        <f t="shared" si="47"/>
        <v>92</v>
      </c>
      <c r="X563" s="30"/>
      <c r="Y563" s="24"/>
      <c r="Z563" s="24"/>
    </row>
    <row r="564" spans="1:26" ht="15.75" hidden="1" customHeight="1">
      <c r="A564" s="13" t="s">
        <v>424</v>
      </c>
      <c r="B564" s="24" t="s">
        <v>980</v>
      </c>
      <c r="C564" s="24" t="s">
        <v>44</v>
      </c>
      <c r="D564" s="25">
        <v>292570</v>
      </c>
      <c r="E564" s="51"/>
      <c r="F564" s="51"/>
      <c r="G564" s="38"/>
      <c r="H564" s="27" t="s">
        <v>95</v>
      </c>
      <c r="I564" s="24" t="s">
        <v>984</v>
      </c>
      <c r="J564" s="24">
        <v>60</v>
      </c>
      <c r="K564" s="24">
        <v>17554200</v>
      </c>
      <c r="L564" s="28" t="s">
        <v>985</v>
      </c>
      <c r="M564" s="29" t="s">
        <v>50</v>
      </c>
      <c r="N564" s="30"/>
      <c r="O564" s="29" t="s">
        <v>50</v>
      </c>
      <c r="P564" s="24"/>
      <c r="Q564" s="24"/>
      <c r="R564" s="24"/>
      <c r="S564" s="24">
        <v>10</v>
      </c>
      <c r="T564" s="24">
        <v>15</v>
      </c>
      <c r="U564" s="24">
        <v>1</v>
      </c>
      <c r="V564" s="31">
        <f t="shared" ref="V564:V565" si="49">+V563*D563/D564</f>
        <v>61.06120261817685</v>
      </c>
      <c r="W564" s="32">
        <f t="shared" si="47"/>
        <v>87.06120261817685</v>
      </c>
      <c r="X564" s="30"/>
      <c r="Y564" s="24"/>
      <c r="Z564" s="24"/>
    </row>
    <row r="565" spans="1:26" ht="15.75" hidden="1" customHeight="1">
      <c r="A565" s="13" t="s">
        <v>424</v>
      </c>
      <c r="B565" s="24" t="s">
        <v>980</v>
      </c>
      <c r="C565" s="24" t="s">
        <v>44</v>
      </c>
      <c r="D565" s="25">
        <v>385713.68</v>
      </c>
      <c r="E565" s="52"/>
      <c r="F565" s="52"/>
      <c r="G565" s="38"/>
      <c r="H565" s="27" t="s">
        <v>68</v>
      </c>
      <c r="I565" s="24" t="s">
        <v>102</v>
      </c>
      <c r="J565" s="24">
        <v>60</v>
      </c>
      <c r="K565" s="24">
        <v>23142820.800000001</v>
      </c>
      <c r="L565" s="28" t="s">
        <v>986</v>
      </c>
      <c r="M565" s="29" t="s">
        <v>50</v>
      </c>
      <c r="N565" s="30"/>
      <c r="O565" s="29" t="s">
        <v>50</v>
      </c>
      <c r="P565" s="24"/>
      <c r="Q565" s="24"/>
      <c r="R565" s="24"/>
      <c r="S565" s="24">
        <v>10</v>
      </c>
      <c r="T565" s="24">
        <v>15</v>
      </c>
      <c r="U565" s="24">
        <v>0</v>
      </c>
      <c r="V565" s="31">
        <f t="shared" si="49"/>
        <v>46.315899529412597</v>
      </c>
      <c r="W565" s="32">
        <f t="shared" si="47"/>
        <v>71.315899529412604</v>
      </c>
      <c r="X565" s="30"/>
      <c r="Y565" s="24"/>
      <c r="Z565" s="24"/>
    </row>
    <row r="566" spans="1:26" ht="15.75" hidden="1" customHeight="1">
      <c r="A566" s="13" t="s">
        <v>424</v>
      </c>
      <c r="B566" s="24" t="s">
        <v>987</v>
      </c>
      <c r="C566" s="24" t="s">
        <v>44</v>
      </c>
      <c r="D566" s="25">
        <v>549682.32999999996</v>
      </c>
      <c r="E566" s="25">
        <v>1364125.22</v>
      </c>
      <c r="F566" s="25">
        <v>1364125.22</v>
      </c>
      <c r="G566" s="38" t="s">
        <v>981</v>
      </c>
      <c r="H566" s="27" t="s">
        <v>52</v>
      </c>
      <c r="I566" s="24" t="s">
        <v>982</v>
      </c>
      <c r="J566" s="24">
        <v>5500</v>
      </c>
      <c r="K566" s="24">
        <v>3023252815</v>
      </c>
      <c r="L566" s="28" t="s">
        <v>983</v>
      </c>
      <c r="M566" s="29" t="s">
        <v>50</v>
      </c>
      <c r="N566" s="30"/>
      <c r="O566" s="29" t="s">
        <v>50</v>
      </c>
      <c r="P566" s="24"/>
      <c r="Q566" s="24"/>
      <c r="R566" s="24"/>
      <c r="S566" s="24">
        <v>10</v>
      </c>
      <c r="T566" s="24">
        <v>15</v>
      </c>
      <c r="U566" s="24">
        <v>2</v>
      </c>
      <c r="V566" s="35">
        <v>65</v>
      </c>
      <c r="W566" s="24">
        <f t="shared" si="47"/>
        <v>92</v>
      </c>
      <c r="X566" s="30"/>
      <c r="Y566" s="24"/>
      <c r="Z566" s="24"/>
    </row>
    <row r="567" spans="1:26" ht="15.75" hidden="1" customHeight="1">
      <c r="A567" s="13" t="s">
        <v>424</v>
      </c>
      <c r="B567" s="24" t="s">
        <v>987</v>
      </c>
      <c r="C567" s="24" t="s">
        <v>44</v>
      </c>
      <c r="D567" s="25">
        <v>585140</v>
      </c>
      <c r="E567" s="51"/>
      <c r="F567" s="51"/>
      <c r="G567" s="38"/>
      <c r="H567" s="27" t="s">
        <v>95</v>
      </c>
      <c r="I567" s="24" t="s">
        <v>988</v>
      </c>
      <c r="J567" s="24">
        <v>5500</v>
      </c>
      <c r="K567" s="24">
        <v>3218270000</v>
      </c>
      <c r="L567" s="28" t="s">
        <v>989</v>
      </c>
      <c r="M567" s="29" t="s">
        <v>50</v>
      </c>
      <c r="N567" s="30"/>
      <c r="O567" s="29" t="s">
        <v>50</v>
      </c>
      <c r="P567" s="24"/>
      <c r="Q567" s="24"/>
      <c r="R567" s="24"/>
      <c r="S567" s="24">
        <v>10</v>
      </c>
      <c r="T567" s="24">
        <v>15</v>
      </c>
      <c r="U567" s="24">
        <v>1</v>
      </c>
      <c r="V567" s="31">
        <f t="shared" ref="V567:V579" si="50">+V566*D566/D567</f>
        <v>61.061201507331575</v>
      </c>
      <c r="W567" s="32">
        <f t="shared" si="47"/>
        <v>87.061201507331575</v>
      </c>
      <c r="X567" s="30"/>
      <c r="Y567" s="24"/>
      <c r="Z567" s="24"/>
    </row>
    <row r="568" spans="1:26" ht="15.75" hidden="1" customHeight="1">
      <c r="A568" s="13" t="s">
        <v>424</v>
      </c>
      <c r="B568" s="24" t="s">
        <v>987</v>
      </c>
      <c r="C568" s="24" t="s">
        <v>44</v>
      </c>
      <c r="D568" s="25">
        <v>643750</v>
      </c>
      <c r="E568" s="25"/>
      <c r="F568" s="25"/>
      <c r="G568" s="38"/>
      <c r="H568" s="27" t="s">
        <v>68</v>
      </c>
      <c r="I568" s="24" t="s">
        <v>517</v>
      </c>
      <c r="J568" s="24">
        <v>5500</v>
      </c>
      <c r="K568" s="24">
        <v>3540625000</v>
      </c>
      <c r="L568" s="28" t="s">
        <v>990</v>
      </c>
      <c r="M568" s="29" t="s">
        <v>50</v>
      </c>
      <c r="N568" s="30"/>
      <c r="O568" s="29" t="s">
        <v>50</v>
      </c>
      <c r="P568" s="24"/>
      <c r="Q568" s="24"/>
      <c r="R568" s="24"/>
      <c r="S568" s="24">
        <v>10</v>
      </c>
      <c r="T568" s="24">
        <v>15</v>
      </c>
      <c r="U568" s="24">
        <v>0</v>
      </c>
      <c r="V568" s="31">
        <f t="shared" si="50"/>
        <v>55.501905165048534</v>
      </c>
      <c r="W568" s="32">
        <f t="shared" si="47"/>
        <v>80.501905165048527</v>
      </c>
      <c r="X568" s="30"/>
      <c r="Y568" s="24"/>
      <c r="Z568" s="24"/>
    </row>
    <row r="569" spans="1:26" ht="15.75" hidden="1" customHeight="1">
      <c r="A569" s="13" t="s">
        <v>424</v>
      </c>
      <c r="B569" s="24" t="s">
        <v>987</v>
      </c>
      <c r="C569" s="24" t="s">
        <v>51</v>
      </c>
      <c r="D569" s="25">
        <v>643750</v>
      </c>
      <c r="E569" s="25"/>
      <c r="F569" s="25"/>
      <c r="G569" s="38"/>
      <c r="H569" s="27" t="s">
        <v>68</v>
      </c>
      <c r="I569" s="24" t="s">
        <v>834</v>
      </c>
      <c r="J569" s="24">
        <v>5500</v>
      </c>
      <c r="K569" s="24">
        <v>3540625000</v>
      </c>
      <c r="L569" s="28" t="s">
        <v>991</v>
      </c>
      <c r="M569" s="29" t="s">
        <v>50</v>
      </c>
      <c r="N569" s="30"/>
      <c r="O569" s="29" t="s">
        <v>50</v>
      </c>
      <c r="P569" s="24"/>
      <c r="Q569" s="24"/>
      <c r="R569" s="24"/>
      <c r="S569" s="24">
        <v>10</v>
      </c>
      <c r="T569" s="24">
        <v>15</v>
      </c>
      <c r="U569" s="24">
        <v>0</v>
      </c>
      <c r="V569" s="31">
        <f t="shared" si="50"/>
        <v>55.501905165048534</v>
      </c>
      <c r="W569" s="32">
        <f t="shared" si="47"/>
        <v>80.501905165048527</v>
      </c>
      <c r="X569" s="30"/>
      <c r="Y569" s="24"/>
      <c r="Z569" s="24"/>
    </row>
    <row r="570" spans="1:26" ht="15.75" hidden="1" customHeight="1">
      <c r="A570" s="13" t="s">
        <v>424</v>
      </c>
      <c r="B570" s="24" t="s">
        <v>987</v>
      </c>
      <c r="C570" s="24" t="s">
        <v>44</v>
      </c>
      <c r="D570" s="25">
        <v>667954.63</v>
      </c>
      <c r="E570" s="25"/>
      <c r="F570" s="25"/>
      <c r="G570" s="38"/>
      <c r="H570" s="27" t="s">
        <v>63</v>
      </c>
      <c r="I570" s="24" t="s">
        <v>824</v>
      </c>
      <c r="J570" s="24">
        <v>5500</v>
      </c>
      <c r="K570" s="24">
        <v>3673750465</v>
      </c>
      <c r="L570" s="28" t="s">
        <v>992</v>
      </c>
      <c r="M570" s="29" t="s">
        <v>50</v>
      </c>
      <c r="N570" s="30"/>
      <c r="O570" s="29" t="s">
        <v>50</v>
      </c>
      <c r="P570" s="24"/>
      <c r="Q570" s="24"/>
      <c r="R570" s="24"/>
      <c r="S570" s="24">
        <v>10</v>
      </c>
      <c r="T570" s="24">
        <v>15</v>
      </c>
      <c r="U570" s="24">
        <v>2</v>
      </c>
      <c r="V570" s="31">
        <f t="shared" si="50"/>
        <v>53.490686111420466</v>
      </c>
      <c r="W570" s="32">
        <f t="shared" si="47"/>
        <v>80.490686111420473</v>
      </c>
      <c r="X570" s="30"/>
      <c r="Y570" s="24"/>
      <c r="Z570" s="24"/>
    </row>
    <row r="571" spans="1:26" ht="15.75" hidden="1" customHeight="1">
      <c r="A571" s="13" t="s">
        <v>424</v>
      </c>
      <c r="B571" s="24" t="s">
        <v>987</v>
      </c>
      <c r="C571" s="24" t="s">
        <v>44</v>
      </c>
      <c r="D571" s="25">
        <v>674336.75</v>
      </c>
      <c r="E571" s="25"/>
      <c r="F571" s="25"/>
      <c r="G571" s="38"/>
      <c r="H571" s="27" t="s">
        <v>434</v>
      </c>
      <c r="I571" s="24" t="s">
        <v>993</v>
      </c>
      <c r="J571" s="24">
        <v>5500</v>
      </c>
      <c r="K571" s="24">
        <v>3708852125</v>
      </c>
      <c r="L571" s="28" t="s">
        <v>994</v>
      </c>
      <c r="M571" s="29" t="s">
        <v>50</v>
      </c>
      <c r="N571" s="30"/>
      <c r="O571" s="29" t="s">
        <v>50</v>
      </c>
      <c r="P571" s="24"/>
      <c r="Q571" s="24"/>
      <c r="R571" s="24"/>
      <c r="S571" s="24">
        <v>10</v>
      </c>
      <c r="T571" s="24">
        <v>15</v>
      </c>
      <c r="U571" s="24">
        <v>1</v>
      </c>
      <c r="V571" s="31">
        <f t="shared" si="50"/>
        <v>52.98443463151014</v>
      </c>
      <c r="W571" s="32">
        <f t="shared" si="47"/>
        <v>78.98443463151014</v>
      </c>
      <c r="X571" s="30"/>
      <c r="Y571" s="24"/>
      <c r="Z571" s="24"/>
    </row>
    <row r="572" spans="1:26" ht="15.75" hidden="1" customHeight="1">
      <c r="A572" s="13" t="s">
        <v>424</v>
      </c>
      <c r="B572" s="24" t="s">
        <v>987</v>
      </c>
      <c r="C572" s="24" t="s">
        <v>44</v>
      </c>
      <c r="D572" s="25">
        <v>680997.65</v>
      </c>
      <c r="E572" s="25"/>
      <c r="F572" s="25"/>
      <c r="G572" s="38"/>
      <c r="H572" s="27" t="s">
        <v>92</v>
      </c>
      <c r="I572" s="24" t="s">
        <v>93</v>
      </c>
      <c r="J572" s="24">
        <v>5500</v>
      </c>
      <c r="K572" s="24">
        <v>3745487075</v>
      </c>
      <c r="L572" s="28" t="s">
        <v>995</v>
      </c>
      <c r="M572" s="29" t="s">
        <v>50</v>
      </c>
      <c r="N572" s="30"/>
      <c r="O572" s="29" t="s">
        <v>50</v>
      </c>
      <c r="P572" s="24"/>
      <c r="Q572" s="24"/>
      <c r="R572" s="24"/>
      <c r="S572" s="24">
        <v>10</v>
      </c>
      <c r="T572" s="24">
        <v>15</v>
      </c>
      <c r="U572" s="24">
        <v>0</v>
      </c>
      <c r="V572" s="31">
        <f t="shared" si="50"/>
        <v>52.46618905366266</v>
      </c>
      <c r="W572" s="32">
        <f t="shared" si="47"/>
        <v>77.46618905366266</v>
      </c>
      <c r="X572" s="30"/>
      <c r="Y572" s="24"/>
      <c r="Z572" s="24"/>
    </row>
    <row r="573" spans="1:26" ht="15.75" hidden="1" customHeight="1">
      <c r="A573" s="13" t="s">
        <v>424</v>
      </c>
      <c r="B573" s="24" t="s">
        <v>987</v>
      </c>
      <c r="C573" s="24" t="s">
        <v>51</v>
      </c>
      <c r="D573" s="25">
        <v>717395</v>
      </c>
      <c r="E573" s="25"/>
      <c r="F573" s="25"/>
      <c r="G573" s="38"/>
      <c r="H573" s="27" t="s">
        <v>95</v>
      </c>
      <c r="I573" s="24" t="s">
        <v>996</v>
      </c>
      <c r="J573" s="24">
        <v>5500</v>
      </c>
      <c r="K573" s="24">
        <v>3945672500</v>
      </c>
      <c r="L573" s="28" t="s">
        <v>997</v>
      </c>
      <c r="M573" s="29" t="s">
        <v>50</v>
      </c>
      <c r="N573" s="30"/>
      <c r="O573" s="29" t="s">
        <v>50</v>
      </c>
      <c r="P573" s="24"/>
      <c r="Q573" s="24"/>
      <c r="R573" s="24"/>
      <c r="S573" s="24">
        <v>10</v>
      </c>
      <c r="T573" s="24">
        <v>15</v>
      </c>
      <c r="U573" s="24">
        <v>1</v>
      </c>
      <c r="V573" s="31">
        <f t="shared" si="50"/>
        <v>49.804293938485763</v>
      </c>
      <c r="W573" s="32">
        <f t="shared" si="47"/>
        <v>75.804293938485756</v>
      </c>
      <c r="X573" s="30"/>
      <c r="Y573" s="24"/>
      <c r="Z573" s="24"/>
    </row>
    <row r="574" spans="1:26" ht="15.75" hidden="1" customHeight="1">
      <c r="A574" s="13" t="s">
        <v>424</v>
      </c>
      <c r="B574" s="24" t="s">
        <v>987</v>
      </c>
      <c r="C574" s="24" t="s">
        <v>44</v>
      </c>
      <c r="D574" s="25">
        <v>746175</v>
      </c>
      <c r="E574" s="25"/>
      <c r="F574" s="25"/>
      <c r="G574" s="38"/>
      <c r="H574" s="27" t="s">
        <v>479</v>
      </c>
      <c r="I574" s="24" t="s">
        <v>998</v>
      </c>
      <c r="J574" s="24">
        <v>5500</v>
      </c>
      <c r="K574" s="24">
        <v>4103962500</v>
      </c>
      <c r="L574" s="28" t="s">
        <v>999</v>
      </c>
      <c r="M574" s="29" t="s">
        <v>50</v>
      </c>
      <c r="N574" s="30"/>
      <c r="O574" s="29" t="s">
        <v>50</v>
      </c>
      <c r="P574" s="24"/>
      <c r="Q574" s="24"/>
      <c r="R574" s="24"/>
      <c r="S574" s="24">
        <v>10</v>
      </c>
      <c r="T574" s="24">
        <v>15</v>
      </c>
      <c r="U574" s="24">
        <v>0</v>
      </c>
      <c r="V574" s="31">
        <f t="shared" si="50"/>
        <v>47.88334030220792</v>
      </c>
      <c r="W574" s="32">
        <f t="shared" si="47"/>
        <v>72.883340302207927</v>
      </c>
      <c r="X574" s="30"/>
      <c r="Y574" s="24"/>
      <c r="Z574" s="24"/>
    </row>
    <row r="575" spans="1:26" ht="15.75" hidden="1" customHeight="1">
      <c r="A575" s="13" t="s">
        <v>424</v>
      </c>
      <c r="B575" s="24" t="s">
        <v>987</v>
      </c>
      <c r="C575" s="24" t="s">
        <v>51</v>
      </c>
      <c r="D575" s="25">
        <v>766313.75</v>
      </c>
      <c r="E575" s="25"/>
      <c r="F575" s="25"/>
      <c r="G575" s="38"/>
      <c r="H575" s="27" t="s">
        <v>63</v>
      </c>
      <c r="I575" s="24" t="s">
        <v>777</v>
      </c>
      <c r="J575" s="24">
        <v>5500</v>
      </c>
      <c r="K575" s="24">
        <v>4214725625</v>
      </c>
      <c r="L575" s="28" t="s">
        <v>1000</v>
      </c>
      <c r="M575" s="29" t="s">
        <v>50</v>
      </c>
      <c r="N575" s="30"/>
      <c r="O575" s="29" t="s">
        <v>50</v>
      </c>
      <c r="P575" s="24"/>
      <c r="Q575" s="24"/>
      <c r="R575" s="24"/>
      <c r="S575" s="24">
        <v>10</v>
      </c>
      <c r="T575" s="24">
        <v>15</v>
      </c>
      <c r="U575" s="24">
        <v>2</v>
      </c>
      <c r="V575" s="31">
        <f t="shared" si="50"/>
        <v>46.624964578803386</v>
      </c>
      <c r="W575" s="32">
        <f t="shared" si="47"/>
        <v>73.624964578803386</v>
      </c>
      <c r="X575" s="30"/>
      <c r="Y575" s="24"/>
      <c r="Z575" s="24"/>
    </row>
    <row r="576" spans="1:26" ht="15.75" hidden="1" customHeight="1">
      <c r="A576" s="13" t="s">
        <v>424</v>
      </c>
      <c r="B576" s="24" t="s">
        <v>987</v>
      </c>
      <c r="C576" s="24" t="s">
        <v>44</v>
      </c>
      <c r="D576" s="25">
        <v>766351.35999999999</v>
      </c>
      <c r="E576" s="25"/>
      <c r="F576" s="25"/>
      <c r="G576" s="38"/>
      <c r="H576" s="27" t="s">
        <v>110</v>
      </c>
      <c r="I576" s="24" t="s">
        <v>1001</v>
      </c>
      <c r="J576" s="24">
        <v>5500</v>
      </c>
      <c r="K576" s="24">
        <v>4214932480</v>
      </c>
      <c r="L576" s="28" t="s">
        <v>1002</v>
      </c>
      <c r="M576" s="29" t="s">
        <v>50</v>
      </c>
      <c r="N576" s="30"/>
      <c r="O576" s="29" t="s">
        <v>50</v>
      </c>
      <c r="P576" s="24"/>
      <c r="Q576" s="24"/>
      <c r="R576" s="24"/>
      <c r="S576" s="24">
        <v>10</v>
      </c>
      <c r="T576" s="24">
        <v>15</v>
      </c>
      <c r="U576" s="24">
        <v>0</v>
      </c>
      <c r="V576" s="31">
        <f t="shared" si="50"/>
        <v>46.622676379148068</v>
      </c>
      <c r="W576" s="32">
        <f t="shared" si="47"/>
        <v>71.622676379148061</v>
      </c>
      <c r="X576" s="30"/>
      <c r="Y576" s="24"/>
      <c r="Z576" s="24"/>
    </row>
    <row r="577" spans="1:26" ht="15.75" hidden="1" customHeight="1">
      <c r="A577" s="13" t="s">
        <v>424</v>
      </c>
      <c r="B577" s="24" t="s">
        <v>987</v>
      </c>
      <c r="C577" s="24" t="s">
        <v>44</v>
      </c>
      <c r="D577" s="25">
        <v>792600</v>
      </c>
      <c r="E577" s="25"/>
      <c r="F577" s="25"/>
      <c r="G577" s="38"/>
      <c r="H577" s="27" t="s">
        <v>71</v>
      </c>
      <c r="I577" s="24" t="s">
        <v>1003</v>
      </c>
      <c r="J577" s="24">
        <v>5500</v>
      </c>
      <c r="K577" s="24">
        <v>4359300000</v>
      </c>
      <c r="L577" s="28" t="s">
        <v>1004</v>
      </c>
      <c r="M577" s="29" t="s">
        <v>50</v>
      </c>
      <c r="N577" s="30"/>
      <c r="O577" s="29" t="s">
        <v>50</v>
      </c>
      <c r="P577" s="24"/>
      <c r="Q577" s="24"/>
      <c r="R577" s="24"/>
      <c r="S577" s="24">
        <v>10</v>
      </c>
      <c r="T577" s="24">
        <v>15</v>
      </c>
      <c r="U577" s="24">
        <v>1</v>
      </c>
      <c r="V577" s="31">
        <f t="shared" si="50"/>
        <v>45.078666982084272</v>
      </c>
      <c r="W577" s="32">
        <f t="shared" si="47"/>
        <v>71.078666982084272</v>
      </c>
      <c r="X577" s="30"/>
      <c r="Y577" s="24"/>
      <c r="Z577" s="24"/>
    </row>
    <row r="578" spans="1:26" ht="15.75" hidden="1" customHeight="1">
      <c r="A578" s="13" t="s">
        <v>424</v>
      </c>
      <c r="B578" s="24" t="s">
        <v>987</v>
      </c>
      <c r="C578" s="24" t="s">
        <v>51</v>
      </c>
      <c r="D578" s="25">
        <v>799037</v>
      </c>
      <c r="E578" s="25"/>
      <c r="F578" s="25"/>
      <c r="G578" s="38"/>
      <c r="H578" s="27" t="s">
        <v>479</v>
      </c>
      <c r="I578" s="24" t="s">
        <v>1005</v>
      </c>
      <c r="J578" s="24">
        <v>5500</v>
      </c>
      <c r="K578" s="24">
        <v>4394703500</v>
      </c>
      <c r="L578" s="28" t="s">
        <v>1006</v>
      </c>
      <c r="M578" s="29" t="s">
        <v>50</v>
      </c>
      <c r="N578" s="30"/>
      <c r="O578" s="29" t="s">
        <v>50</v>
      </c>
      <c r="P578" s="24"/>
      <c r="Q578" s="24"/>
      <c r="R578" s="24"/>
      <c r="S578" s="24">
        <v>10</v>
      </c>
      <c r="T578" s="24">
        <v>15</v>
      </c>
      <c r="U578" s="24">
        <v>0</v>
      </c>
      <c r="V578" s="31">
        <f t="shared" si="50"/>
        <v>44.715515614420852</v>
      </c>
      <c r="W578" s="32">
        <f t="shared" si="47"/>
        <v>69.715515614420852</v>
      </c>
      <c r="X578" s="30"/>
      <c r="Y578" s="24"/>
      <c r="Z578" s="24"/>
    </row>
    <row r="579" spans="1:26" ht="15.75" hidden="1" customHeight="1">
      <c r="A579" s="13" t="s">
        <v>424</v>
      </c>
      <c r="B579" s="24" t="s">
        <v>987</v>
      </c>
      <c r="C579" s="24" t="s">
        <v>44</v>
      </c>
      <c r="D579" s="25">
        <v>828126</v>
      </c>
      <c r="E579" s="53"/>
      <c r="F579" s="53"/>
      <c r="G579" s="38"/>
      <c r="H579" s="27" t="s">
        <v>55</v>
      </c>
      <c r="I579" s="24" t="s">
        <v>777</v>
      </c>
      <c r="J579" s="24">
        <v>458</v>
      </c>
      <c r="K579" s="24">
        <v>379281708</v>
      </c>
      <c r="L579" s="28" t="s">
        <v>1007</v>
      </c>
      <c r="M579" s="29" t="s">
        <v>50</v>
      </c>
      <c r="N579" s="30"/>
      <c r="O579" s="29" t="s">
        <v>50</v>
      </c>
      <c r="P579" s="24"/>
      <c r="Q579" s="24"/>
      <c r="R579" s="24"/>
      <c r="S579" s="24">
        <v>10</v>
      </c>
      <c r="T579" s="24">
        <v>15</v>
      </c>
      <c r="U579" s="24">
        <v>0</v>
      </c>
      <c r="V579" s="31">
        <f t="shared" si="50"/>
        <v>43.144825123230035</v>
      </c>
      <c r="W579" s="32">
        <f t="shared" si="47"/>
        <v>68.144825123230035</v>
      </c>
      <c r="X579" s="30"/>
      <c r="Y579" s="24"/>
      <c r="Z579" s="24"/>
    </row>
    <row r="580" spans="1:26" ht="15.75" hidden="1" customHeight="1">
      <c r="A580" s="13" t="s">
        <v>424</v>
      </c>
      <c r="B580" s="24" t="s">
        <v>1008</v>
      </c>
      <c r="C580" s="24" t="s">
        <v>44</v>
      </c>
      <c r="D580" s="25">
        <v>1099364.6599999999</v>
      </c>
      <c r="E580" s="54">
        <v>2728250.44</v>
      </c>
      <c r="F580" s="54">
        <f>+E580</f>
        <v>2728250.44</v>
      </c>
      <c r="G580" s="38" t="s">
        <v>981</v>
      </c>
      <c r="H580" s="27" t="s">
        <v>52</v>
      </c>
      <c r="I580" s="24" t="s">
        <v>982</v>
      </c>
      <c r="J580" s="24">
        <v>400</v>
      </c>
      <c r="K580" s="24">
        <v>439745864</v>
      </c>
      <c r="L580" s="28" t="s">
        <v>983</v>
      </c>
      <c r="M580" s="29" t="s">
        <v>50</v>
      </c>
      <c r="N580" s="30"/>
      <c r="O580" s="29" t="s">
        <v>50</v>
      </c>
      <c r="P580" s="24"/>
      <c r="Q580" s="24"/>
      <c r="R580" s="24"/>
      <c r="S580" s="24">
        <v>10</v>
      </c>
      <c r="T580" s="24">
        <v>15</v>
      </c>
      <c r="U580" s="24">
        <v>2</v>
      </c>
      <c r="V580" s="35">
        <v>65</v>
      </c>
      <c r="W580" s="24">
        <f t="shared" si="47"/>
        <v>92</v>
      </c>
      <c r="X580" s="30"/>
      <c r="Y580" s="24"/>
      <c r="Z580" s="24"/>
    </row>
    <row r="581" spans="1:26" ht="15.75" hidden="1" customHeight="1">
      <c r="A581" s="13" t="s">
        <v>424</v>
      </c>
      <c r="B581" s="24" t="s">
        <v>1008</v>
      </c>
      <c r="C581" s="24" t="s">
        <v>44</v>
      </c>
      <c r="D581" s="25">
        <v>1170280</v>
      </c>
      <c r="E581" s="25"/>
      <c r="F581" s="25"/>
      <c r="G581" s="38"/>
      <c r="H581" s="27" t="s">
        <v>95</v>
      </c>
      <c r="I581" s="24" t="s">
        <v>1009</v>
      </c>
      <c r="J581" s="24">
        <v>400</v>
      </c>
      <c r="K581" s="24">
        <v>468112000</v>
      </c>
      <c r="L581" s="28" t="s">
        <v>1010</v>
      </c>
      <c r="M581" s="29" t="s">
        <v>50</v>
      </c>
      <c r="N581" s="30"/>
      <c r="O581" s="29" t="s">
        <v>50</v>
      </c>
      <c r="P581" s="24"/>
      <c r="Q581" s="24"/>
      <c r="R581" s="24"/>
      <c r="S581" s="24">
        <v>10</v>
      </c>
      <c r="T581" s="24">
        <v>15</v>
      </c>
      <c r="U581" s="24">
        <v>1</v>
      </c>
      <c r="V581" s="31">
        <f t="shared" ref="V581:V593" si="51">+V580*D580/D581</f>
        <v>61.061201507331575</v>
      </c>
      <c r="W581" s="32">
        <f t="shared" si="47"/>
        <v>87.061201507331575</v>
      </c>
      <c r="X581" s="30"/>
      <c r="Y581" s="24"/>
      <c r="Z581" s="24"/>
    </row>
    <row r="582" spans="1:26" ht="15.75" hidden="1" customHeight="1">
      <c r="A582" s="13" t="s">
        <v>424</v>
      </c>
      <c r="B582" s="24" t="s">
        <v>1008</v>
      </c>
      <c r="C582" s="24" t="s">
        <v>44</v>
      </c>
      <c r="D582" s="25">
        <v>1287500</v>
      </c>
      <c r="E582" s="25"/>
      <c r="F582" s="25"/>
      <c r="G582" s="38"/>
      <c r="H582" s="27" t="s">
        <v>68</v>
      </c>
      <c r="I582" s="24" t="s">
        <v>517</v>
      </c>
      <c r="J582" s="24">
        <v>400</v>
      </c>
      <c r="K582" s="24">
        <v>515000000</v>
      </c>
      <c r="L582" s="28" t="s">
        <v>1011</v>
      </c>
      <c r="M582" s="29" t="s">
        <v>50</v>
      </c>
      <c r="N582" s="30"/>
      <c r="O582" s="29" t="s">
        <v>50</v>
      </c>
      <c r="P582" s="24"/>
      <c r="Q582" s="24"/>
      <c r="R582" s="24"/>
      <c r="S582" s="24">
        <v>10</v>
      </c>
      <c r="T582" s="24">
        <v>15</v>
      </c>
      <c r="U582" s="24">
        <v>0</v>
      </c>
      <c r="V582" s="31">
        <f t="shared" si="51"/>
        <v>55.501905165048534</v>
      </c>
      <c r="W582" s="32">
        <f t="shared" si="47"/>
        <v>80.501905165048527</v>
      </c>
      <c r="X582" s="30"/>
      <c r="Y582" s="24"/>
      <c r="Z582" s="24"/>
    </row>
    <row r="583" spans="1:26" ht="15.75" hidden="1" customHeight="1">
      <c r="A583" s="13" t="s">
        <v>424</v>
      </c>
      <c r="B583" s="24" t="s">
        <v>1008</v>
      </c>
      <c r="C583" s="24" t="s">
        <v>51</v>
      </c>
      <c r="D583" s="25">
        <v>1287500</v>
      </c>
      <c r="E583" s="25"/>
      <c r="F583" s="25"/>
      <c r="G583" s="38"/>
      <c r="H583" s="27" t="s">
        <v>68</v>
      </c>
      <c r="I583" s="24" t="s">
        <v>834</v>
      </c>
      <c r="J583" s="24">
        <v>400</v>
      </c>
      <c r="K583" s="24">
        <v>515000000</v>
      </c>
      <c r="L583" s="28" t="s">
        <v>1012</v>
      </c>
      <c r="M583" s="29" t="s">
        <v>50</v>
      </c>
      <c r="N583" s="30"/>
      <c r="O583" s="29" t="s">
        <v>50</v>
      </c>
      <c r="P583" s="24"/>
      <c r="Q583" s="24"/>
      <c r="R583" s="24"/>
      <c r="S583" s="24">
        <v>10</v>
      </c>
      <c r="T583" s="24">
        <v>15</v>
      </c>
      <c r="U583" s="24">
        <v>0</v>
      </c>
      <c r="V583" s="31">
        <f t="shared" si="51"/>
        <v>55.501905165048534</v>
      </c>
      <c r="W583" s="32">
        <f t="shared" si="47"/>
        <v>80.501905165048527</v>
      </c>
      <c r="X583" s="30"/>
      <c r="Y583" s="24"/>
      <c r="Z583" s="24"/>
    </row>
    <row r="584" spans="1:26" ht="15.75" hidden="1" customHeight="1">
      <c r="A584" s="13" t="s">
        <v>424</v>
      </c>
      <c r="B584" s="24" t="s">
        <v>1008</v>
      </c>
      <c r="C584" s="24" t="s">
        <v>44</v>
      </c>
      <c r="D584" s="25">
        <v>1328860.68</v>
      </c>
      <c r="E584" s="25"/>
      <c r="F584" s="25"/>
      <c r="G584" s="38"/>
      <c r="H584" s="27" t="s">
        <v>63</v>
      </c>
      <c r="I584" s="24" t="s">
        <v>824</v>
      </c>
      <c r="J584" s="24">
        <v>400</v>
      </c>
      <c r="K584" s="24">
        <v>531544272</v>
      </c>
      <c r="L584" s="28" t="s">
        <v>1013</v>
      </c>
      <c r="M584" s="29" t="s">
        <v>50</v>
      </c>
      <c r="N584" s="30"/>
      <c r="O584" s="29" t="s">
        <v>50</v>
      </c>
      <c r="P584" s="24"/>
      <c r="Q584" s="24"/>
      <c r="R584" s="24"/>
      <c r="S584" s="24">
        <v>10</v>
      </c>
      <c r="T584" s="24">
        <v>15</v>
      </c>
      <c r="U584" s="24">
        <v>2</v>
      </c>
      <c r="V584" s="31">
        <f t="shared" si="51"/>
        <v>53.77441290534685</v>
      </c>
      <c r="W584" s="32">
        <f t="shared" si="47"/>
        <v>80.77441290534685</v>
      </c>
      <c r="X584" s="30"/>
      <c r="Y584" s="24"/>
      <c r="Z584" s="24"/>
    </row>
    <row r="585" spans="1:26" ht="15.75" hidden="1" customHeight="1">
      <c r="A585" s="13" t="s">
        <v>424</v>
      </c>
      <c r="B585" s="24" t="s">
        <v>1008</v>
      </c>
      <c r="C585" s="24" t="s">
        <v>44</v>
      </c>
      <c r="D585" s="25">
        <v>1348730.36</v>
      </c>
      <c r="E585" s="25"/>
      <c r="F585" s="25"/>
      <c r="G585" s="38"/>
      <c r="H585" s="27" t="s">
        <v>434</v>
      </c>
      <c r="I585" s="24" t="s">
        <v>1014</v>
      </c>
      <c r="J585" s="24">
        <v>400</v>
      </c>
      <c r="K585" s="24">
        <v>539492144</v>
      </c>
      <c r="L585" s="28" t="s">
        <v>1015</v>
      </c>
      <c r="M585" s="29" t="s">
        <v>50</v>
      </c>
      <c r="N585" s="30"/>
      <c r="O585" s="29" t="s">
        <v>50</v>
      </c>
      <c r="P585" s="24"/>
      <c r="Q585" s="24"/>
      <c r="R585" s="24"/>
      <c r="S585" s="24">
        <v>10</v>
      </c>
      <c r="T585" s="24">
        <v>15</v>
      </c>
      <c r="U585" s="24">
        <v>1</v>
      </c>
      <c r="V585" s="31">
        <f t="shared" si="51"/>
        <v>52.98220090485691</v>
      </c>
      <c r="W585" s="32">
        <f t="shared" si="47"/>
        <v>78.98220090485691</v>
      </c>
      <c r="X585" s="30"/>
      <c r="Y585" s="24"/>
      <c r="Z585" s="24"/>
    </row>
    <row r="586" spans="1:26" ht="15.75" hidden="1" customHeight="1">
      <c r="A586" s="13" t="s">
        <v>424</v>
      </c>
      <c r="B586" s="24" t="s">
        <v>1008</v>
      </c>
      <c r="C586" s="24" t="s">
        <v>44</v>
      </c>
      <c r="D586" s="25">
        <v>1361993.05</v>
      </c>
      <c r="E586" s="25"/>
      <c r="F586" s="25"/>
      <c r="G586" s="38"/>
      <c r="H586" s="27" t="s">
        <v>92</v>
      </c>
      <c r="I586" s="24" t="s">
        <v>93</v>
      </c>
      <c r="J586" s="24">
        <v>400</v>
      </c>
      <c r="K586" s="24">
        <v>544797220</v>
      </c>
      <c r="L586" s="28" t="s">
        <v>1016</v>
      </c>
      <c r="M586" s="29" t="s">
        <v>50</v>
      </c>
      <c r="N586" s="30"/>
      <c r="O586" s="29" t="s">
        <v>50</v>
      </c>
      <c r="P586" s="24"/>
      <c r="Q586" s="24"/>
      <c r="R586" s="24"/>
      <c r="S586" s="24">
        <v>10</v>
      </c>
      <c r="T586" s="24">
        <v>15</v>
      </c>
      <c r="U586" s="24">
        <v>0</v>
      </c>
      <c r="V586" s="31">
        <f t="shared" si="51"/>
        <v>52.466275727324735</v>
      </c>
      <c r="W586" s="32">
        <f t="shared" si="47"/>
        <v>77.466275727324728</v>
      </c>
      <c r="X586" s="30"/>
      <c r="Y586" s="24"/>
      <c r="Z586" s="24"/>
    </row>
    <row r="587" spans="1:26" ht="15.75" hidden="1" customHeight="1">
      <c r="A587" s="13" t="s">
        <v>424</v>
      </c>
      <c r="B587" s="24" t="s">
        <v>1008</v>
      </c>
      <c r="C587" s="24" t="s">
        <v>51</v>
      </c>
      <c r="D587" s="25">
        <v>1434790</v>
      </c>
      <c r="E587" s="25"/>
      <c r="F587" s="25"/>
      <c r="G587" s="38"/>
      <c r="H587" s="27" t="s">
        <v>95</v>
      </c>
      <c r="I587" s="24" t="s">
        <v>996</v>
      </c>
      <c r="J587" s="24">
        <v>400</v>
      </c>
      <c r="K587" s="24">
        <v>573916000</v>
      </c>
      <c r="L587" s="28" t="s">
        <v>1017</v>
      </c>
      <c r="M587" s="29" t="s">
        <v>50</v>
      </c>
      <c r="N587" s="30"/>
      <c r="O587" s="29" t="s">
        <v>50</v>
      </c>
      <c r="P587" s="24"/>
      <c r="Q587" s="24"/>
      <c r="R587" s="24"/>
      <c r="S587" s="24">
        <v>10</v>
      </c>
      <c r="T587" s="24">
        <v>15</v>
      </c>
      <c r="U587" s="24">
        <v>1</v>
      </c>
      <c r="V587" s="31">
        <f t="shared" si="51"/>
        <v>49.804293938485763</v>
      </c>
      <c r="W587" s="32">
        <f t="shared" si="47"/>
        <v>75.804293938485756</v>
      </c>
      <c r="X587" s="30"/>
      <c r="Y587" s="24"/>
      <c r="Z587" s="24"/>
    </row>
    <row r="588" spans="1:26" ht="15.75" hidden="1" customHeight="1">
      <c r="A588" s="13" t="s">
        <v>424</v>
      </c>
      <c r="B588" s="24" t="s">
        <v>1008</v>
      </c>
      <c r="C588" s="24" t="s">
        <v>44</v>
      </c>
      <c r="D588" s="25">
        <v>1492012</v>
      </c>
      <c r="E588" s="25"/>
      <c r="F588" s="25"/>
      <c r="G588" s="38"/>
      <c r="H588" s="27" t="s">
        <v>479</v>
      </c>
      <c r="I588" s="24" t="s">
        <v>998</v>
      </c>
      <c r="J588" s="24">
        <v>400</v>
      </c>
      <c r="K588" s="24">
        <v>596804800</v>
      </c>
      <c r="L588" s="28" t="s">
        <v>999</v>
      </c>
      <c r="M588" s="29" t="s">
        <v>50</v>
      </c>
      <c r="N588" s="30"/>
      <c r="O588" s="29" t="s">
        <v>50</v>
      </c>
      <c r="P588" s="24"/>
      <c r="Q588" s="24"/>
      <c r="R588" s="24"/>
      <c r="S588" s="24">
        <v>10</v>
      </c>
      <c r="T588" s="24">
        <v>15</v>
      </c>
      <c r="U588" s="24">
        <v>0</v>
      </c>
      <c r="V588" s="31">
        <f t="shared" si="51"/>
        <v>47.89418778133151</v>
      </c>
      <c r="W588" s="32">
        <f t="shared" si="47"/>
        <v>72.89418778133151</v>
      </c>
      <c r="X588" s="30"/>
      <c r="Y588" s="24"/>
      <c r="Z588" s="24"/>
    </row>
    <row r="589" spans="1:26" ht="15.75" hidden="1" customHeight="1">
      <c r="A589" s="13" t="s">
        <v>424</v>
      </c>
      <c r="B589" s="24" t="s">
        <v>1008</v>
      </c>
      <c r="C589" s="24" t="s">
        <v>51</v>
      </c>
      <c r="D589" s="25">
        <v>1532627.5</v>
      </c>
      <c r="E589" s="25"/>
      <c r="F589" s="25"/>
      <c r="G589" s="38"/>
      <c r="H589" s="27" t="s">
        <v>63</v>
      </c>
      <c r="I589" s="24" t="s">
        <v>783</v>
      </c>
      <c r="J589" s="24">
        <v>400</v>
      </c>
      <c r="K589" s="24">
        <v>613051000</v>
      </c>
      <c r="L589" s="28" t="s">
        <v>1018</v>
      </c>
      <c r="M589" s="29" t="s">
        <v>50</v>
      </c>
      <c r="N589" s="30"/>
      <c r="O589" s="29" t="s">
        <v>50</v>
      </c>
      <c r="P589" s="24"/>
      <c r="Q589" s="24"/>
      <c r="R589" s="24"/>
      <c r="S589" s="24">
        <v>10</v>
      </c>
      <c r="T589" s="24">
        <v>15</v>
      </c>
      <c r="U589" s="24">
        <v>2</v>
      </c>
      <c r="V589" s="31">
        <f t="shared" si="51"/>
        <v>46.624964578803386</v>
      </c>
      <c r="W589" s="32">
        <f t="shared" si="47"/>
        <v>73.624964578803386</v>
      </c>
      <c r="X589" s="30"/>
      <c r="Y589" s="24"/>
      <c r="Z589" s="24"/>
    </row>
    <row r="590" spans="1:26" ht="15.75" hidden="1" customHeight="1">
      <c r="A590" s="13" t="s">
        <v>424</v>
      </c>
      <c r="B590" s="24" t="s">
        <v>1008</v>
      </c>
      <c r="C590" s="24" t="s">
        <v>44</v>
      </c>
      <c r="D590" s="25">
        <v>1532700.21</v>
      </c>
      <c r="E590" s="25"/>
      <c r="F590" s="25"/>
      <c r="G590" s="38"/>
      <c r="H590" s="27" t="s">
        <v>110</v>
      </c>
      <c r="I590" s="24" t="s">
        <v>806</v>
      </c>
      <c r="J590" s="24">
        <v>400</v>
      </c>
      <c r="K590" s="24">
        <v>613080084</v>
      </c>
      <c r="L590" s="28" t="s">
        <v>1019</v>
      </c>
      <c r="M590" s="29" t="s">
        <v>50</v>
      </c>
      <c r="N590" s="30"/>
      <c r="O590" s="29" t="s">
        <v>50</v>
      </c>
      <c r="P590" s="24"/>
      <c r="Q590" s="24"/>
      <c r="R590" s="24"/>
      <c r="S590" s="24">
        <v>10</v>
      </c>
      <c r="T590" s="24">
        <v>15</v>
      </c>
      <c r="U590" s="24">
        <v>0</v>
      </c>
      <c r="V590" s="31">
        <f t="shared" si="51"/>
        <v>46.622752729967978</v>
      </c>
      <c r="W590" s="32">
        <f t="shared" si="47"/>
        <v>71.622752729967971</v>
      </c>
      <c r="X590" s="30"/>
      <c r="Y590" s="24"/>
      <c r="Z590" s="24"/>
    </row>
    <row r="591" spans="1:26" ht="15.75" hidden="1" customHeight="1">
      <c r="A591" s="13" t="s">
        <v>424</v>
      </c>
      <c r="B591" s="24" t="s">
        <v>1008</v>
      </c>
      <c r="C591" s="24" t="s">
        <v>44</v>
      </c>
      <c r="D591" s="25">
        <v>1585320</v>
      </c>
      <c r="E591" s="25"/>
      <c r="F591" s="25"/>
      <c r="G591" s="38"/>
      <c r="H591" s="27" t="s">
        <v>71</v>
      </c>
      <c r="I591" s="24" t="s">
        <v>1003</v>
      </c>
      <c r="J591" s="24">
        <v>400</v>
      </c>
      <c r="K591" s="24">
        <v>634128000</v>
      </c>
      <c r="L591" s="28" t="s">
        <v>1020</v>
      </c>
      <c r="M591" s="29" t="s">
        <v>50</v>
      </c>
      <c r="N591" s="30"/>
      <c r="O591" s="29" t="s">
        <v>50</v>
      </c>
      <c r="P591" s="24"/>
      <c r="Q591" s="24"/>
      <c r="R591" s="24"/>
      <c r="S591" s="24">
        <v>10</v>
      </c>
      <c r="T591" s="24">
        <v>15</v>
      </c>
      <c r="U591" s="24">
        <v>1</v>
      </c>
      <c r="V591" s="31">
        <f t="shared" si="51"/>
        <v>45.075254775061182</v>
      </c>
      <c r="W591" s="32">
        <f t="shared" si="47"/>
        <v>71.075254775061182</v>
      </c>
      <c r="X591" s="30"/>
      <c r="Y591" s="24"/>
      <c r="Z591" s="24"/>
    </row>
    <row r="592" spans="1:26" ht="15.75" hidden="1" customHeight="1">
      <c r="A592" s="13" t="s">
        <v>424</v>
      </c>
      <c r="B592" s="24" t="s">
        <v>1008</v>
      </c>
      <c r="C592" s="24" t="s">
        <v>44</v>
      </c>
      <c r="D592" s="25">
        <v>1656251</v>
      </c>
      <c r="E592" s="25"/>
      <c r="F592" s="25"/>
      <c r="G592" s="38"/>
      <c r="H592" s="27" t="s">
        <v>55</v>
      </c>
      <c r="I592" s="24" t="s">
        <v>783</v>
      </c>
      <c r="J592" s="24">
        <v>34</v>
      </c>
      <c r="K592" s="24">
        <v>56312534</v>
      </c>
      <c r="L592" s="28" t="s">
        <v>1007</v>
      </c>
      <c r="M592" s="29" t="s">
        <v>50</v>
      </c>
      <c r="N592" s="30"/>
      <c r="O592" s="29" t="s">
        <v>50</v>
      </c>
      <c r="P592" s="24"/>
      <c r="Q592" s="24"/>
      <c r="R592" s="24"/>
      <c r="S592" s="24">
        <v>10</v>
      </c>
      <c r="T592" s="24">
        <v>15</v>
      </c>
      <c r="U592" s="24">
        <v>0</v>
      </c>
      <c r="V592" s="31">
        <f t="shared" si="51"/>
        <v>43.144851172920042</v>
      </c>
      <c r="W592" s="32">
        <f t="shared" si="47"/>
        <v>68.144851172920042</v>
      </c>
      <c r="X592" s="30"/>
      <c r="Y592" s="24"/>
      <c r="Z592" s="24"/>
    </row>
    <row r="593" spans="1:32" ht="15.75" hidden="1" customHeight="1">
      <c r="A593" s="13" t="s">
        <v>424</v>
      </c>
      <c r="B593" s="24" t="s">
        <v>1008</v>
      </c>
      <c r="C593" s="24" t="s">
        <v>51</v>
      </c>
      <c r="D593" s="25">
        <v>2198072</v>
      </c>
      <c r="E593" s="53"/>
      <c r="F593" s="53"/>
      <c r="G593" s="38"/>
      <c r="H593" s="27" t="s">
        <v>479</v>
      </c>
      <c r="I593" s="24" t="s">
        <v>1005</v>
      </c>
      <c r="J593" s="24">
        <v>400</v>
      </c>
      <c r="K593" s="24">
        <v>879228800</v>
      </c>
      <c r="L593" s="28" t="s">
        <v>1006</v>
      </c>
      <c r="M593" s="29" t="s">
        <v>50</v>
      </c>
      <c r="N593" s="30"/>
      <c r="O593" s="29" t="s">
        <v>50</v>
      </c>
      <c r="P593" s="24"/>
      <c r="Q593" s="24"/>
      <c r="R593" s="24"/>
      <c r="S593" s="24">
        <v>10</v>
      </c>
      <c r="T593" s="24">
        <v>15</v>
      </c>
      <c r="U593" s="24">
        <v>0</v>
      </c>
      <c r="V593" s="31">
        <f t="shared" si="51"/>
        <v>32.509718926404588</v>
      </c>
      <c r="W593" s="32">
        <f t="shared" si="47"/>
        <v>57.509718926404588</v>
      </c>
      <c r="X593" s="30"/>
      <c r="Y593" s="24"/>
      <c r="Z593" s="24" t="s">
        <v>80</v>
      </c>
    </row>
    <row r="594" spans="1:32" ht="15.75" hidden="1" customHeight="1">
      <c r="A594" s="13" t="s">
        <v>424</v>
      </c>
      <c r="B594" s="24" t="s">
        <v>1021</v>
      </c>
      <c r="C594" s="24" t="s">
        <v>44</v>
      </c>
      <c r="D594" s="25">
        <v>29000</v>
      </c>
      <c r="E594" s="55">
        <f>F594/12</f>
        <v>748832.49583333323</v>
      </c>
      <c r="F594" s="55">
        <v>8985989.9499999993</v>
      </c>
      <c r="G594" s="38" t="s">
        <v>1022</v>
      </c>
      <c r="H594" s="27" t="s">
        <v>77</v>
      </c>
      <c r="I594" s="24" t="s">
        <v>1023</v>
      </c>
      <c r="J594" s="24">
        <v>144</v>
      </c>
      <c r="K594" s="24">
        <v>4176000</v>
      </c>
      <c r="L594" s="28" t="s">
        <v>1024</v>
      </c>
      <c r="M594" s="29" t="s">
        <v>50</v>
      </c>
      <c r="N594" s="30"/>
      <c r="O594" s="29" t="s">
        <v>50</v>
      </c>
      <c r="P594" s="24"/>
      <c r="Q594" s="24"/>
      <c r="R594" s="24"/>
      <c r="S594" s="24">
        <v>10</v>
      </c>
      <c r="T594" s="24">
        <v>15</v>
      </c>
      <c r="U594" s="24">
        <v>0</v>
      </c>
      <c r="V594" s="35">
        <v>65</v>
      </c>
      <c r="W594" s="24">
        <f t="shared" si="47"/>
        <v>90</v>
      </c>
      <c r="X594" s="30"/>
      <c r="Y594" s="24"/>
      <c r="Z594" s="24"/>
    </row>
    <row r="595" spans="1:32" ht="15.75" hidden="1" customHeight="1">
      <c r="A595" s="13" t="s">
        <v>424</v>
      </c>
      <c r="B595" s="24" t="s">
        <v>1021</v>
      </c>
      <c r="C595" s="24" t="s">
        <v>51</v>
      </c>
      <c r="D595" s="25">
        <v>29659.98</v>
      </c>
      <c r="E595" s="25"/>
      <c r="F595" s="25"/>
      <c r="G595" s="38"/>
      <c r="H595" s="27" t="s">
        <v>52</v>
      </c>
      <c r="I595" s="24" t="s">
        <v>1025</v>
      </c>
      <c r="J595" s="24">
        <v>144</v>
      </c>
      <c r="K595" s="24">
        <v>4271037.12</v>
      </c>
      <c r="L595" s="28" t="s">
        <v>1026</v>
      </c>
      <c r="M595" s="29" t="s">
        <v>50</v>
      </c>
      <c r="N595" s="30"/>
      <c r="O595" s="29" t="s">
        <v>50</v>
      </c>
      <c r="P595" s="24"/>
      <c r="Q595" s="24"/>
      <c r="R595" s="24"/>
      <c r="S595" s="24">
        <v>10</v>
      </c>
      <c r="T595" s="24">
        <v>15</v>
      </c>
      <c r="U595" s="24">
        <v>2</v>
      </c>
      <c r="V595" s="31">
        <f t="shared" ref="V595:V603" si="52">+V594*D594/D595</f>
        <v>63.553650407046803</v>
      </c>
      <c r="W595" s="32">
        <f t="shared" si="47"/>
        <v>90.553650407046803</v>
      </c>
      <c r="X595" s="30"/>
      <c r="Y595" s="24"/>
      <c r="Z595" s="24"/>
    </row>
    <row r="596" spans="1:32" ht="15.75" hidden="1" customHeight="1">
      <c r="A596" s="13" t="s">
        <v>424</v>
      </c>
      <c r="B596" s="24" t="s">
        <v>1021</v>
      </c>
      <c r="C596" s="24" t="s">
        <v>44</v>
      </c>
      <c r="D596" s="25">
        <v>30208.33</v>
      </c>
      <c r="E596" s="25"/>
      <c r="F596" s="25"/>
      <c r="G596" s="38"/>
      <c r="H596" s="27" t="s">
        <v>92</v>
      </c>
      <c r="I596" s="24" t="s">
        <v>718</v>
      </c>
      <c r="J596" s="24">
        <v>144</v>
      </c>
      <c r="K596" s="24">
        <v>4349999.5199999996</v>
      </c>
      <c r="L596" s="28" t="s">
        <v>1027</v>
      </c>
      <c r="M596" s="29" t="s">
        <v>50</v>
      </c>
      <c r="N596" s="30"/>
      <c r="O596" s="29" t="s">
        <v>50</v>
      </c>
      <c r="P596" s="24"/>
      <c r="Q596" s="24"/>
      <c r="R596" s="24"/>
      <c r="S596" s="24">
        <v>10</v>
      </c>
      <c r="T596" s="24">
        <v>15</v>
      </c>
      <c r="U596" s="24">
        <v>0</v>
      </c>
      <c r="V596" s="31">
        <f t="shared" si="52"/>
        <v>62.400006885517996</v>
      </c>
      <c r="W596" s="32">
        <f t="shared" si="47"/>
        <v>87.400006885517996</v>
      </c>
      <c r="X596" s="30"/>
      <c r="Y596" s="24"/>
      <c r="Z596" s="24"/>
    </row>
    <row r="597" spans="1:32" ht="15.75" hidden="1" customHeight="1">
      <c r="A597" s="13" t="s">
        <v>424</v>
      </c>
      <c r="B597" s="24" t="s">
        <v>1021</v>
      </c>
      <c r="C597" s="24" t="s">
        <v>44</v>
      </c>
      <c r="D597" s="25">
        <v>36649.360000000001</v>
      </c>
      <c r="E597" s="25"/>
      <c r="F597" s="25"/>
      <c r="G597" s="38"/>
      <c r="H597" s="27" t="s">
        <v>434</v>
      </c>
      <c r="I597" s="24" t="s">
        <v>1028</v>
      </c>
      <c r="J597" s="24">
        <v>144</v>
      </c>
      <c r="K597" s="24">
        <v>5277507.84</v>
      </c>
      <c r="L597" s="28" t="s">
        <v>1029</v>
      </c>
      <c r="M597" s="29" t="s">
        <v>50</v>
      </c>
      <c r="N597" s="30"/>
      <c r="O597" s="29" t="s">
        <v>50</v>
      </c>
      <c r="P597" s="24"/>
      <c r="Q597" s="24"/>
      <c r="R597" s="24"/>
      <c r="S597" s="24">
        <v>10</v>
      </c>
      <c r="T597" s="24">
        <v>15</v>
      </c>
      <c r="U597" s="24">
        <v>1</v>
      </c>
      <c r="V597" s="31">
        <f t="shared" si="52"/>
        <v>51.433367458531336</v>
      </c>
      <c r="W597" s="32">
        <f t="shared" si="47"/>
        <v>77.433367458531336</v>
      </c>
      <c r="X597" s="30"/>
      <c r="Y597" s="24"/>
      <c r="Z597" s="24"/>
    </row>
    <row r="598" spans="1:32" ht="15.75" hidden="1" customHeight="1">
      <c r="A598" s="13" t="s">
        <v>424</v>
      </c>
      <c r="B598" s="24" t="s">
        <v>1021</v>
      </c>
      <c r="C598" s="24" t="s">
        <v>44</v>
      </c>
      <c r="D598" s="25">
        <v>68344.259999999995</v>
      </c>
      <c r="E598" s="25"/>
      <c r="F598" s="25"/>
      <c r="G598" s="38"/>
      <c r="H598" s="27" t="s">
        <v>95</v>
      </c>
      <c r="I598" s="24" t="s">
        <v>1030</v>
      </c>
      <c r="J598" s="24">
        <v>144</v>
      </c>
      <c r="K598" s="24">
        <v>9841573.4399999995</v>
      </c>
      <c r="L598" s="28" t="s">
        <v>1031</v>
      </c>
      <c r="M598" s="29" t="s">
        <v>50</v>
      </c>
      <c r="N598" s="30"/>
      <c r="O598" s="29" t="s">
        <v>50</v>
      </c>
      <c r="P598" s="24"/>
      <c r="Q598" s="24"/>
      <c r="R598" s="24"/>
      <c r="S598" s="24">
        <v>10</v>
      </c>
      <c r="T598" s="24">
        <v>15</v>
      </c>
      <c r="U598" s="24">
        <v>1</v>
      </c>
      <c r="V598" s="31">
        <f t="shared" si="52"/>
        <v>27.580955591588822</v>
      </c>
      <c r="W598" s="32">
        <f t="shared" si="47"/>
        <v>53.580955591588818</v>
      </c>
      <c r="X598" s="30"/>
      <c r="Y598" s="24"/>
      <c r="Z598" s="24" t="s">
        <v>80</v>
      </c>
    </row>
    <row r="599" spans="1:32" ht="15.75" hidden="1" customHeight="1">
      <c r="A599" s="39" t="s">
        <v>424</v>
      </c>
      <c r="B599" s="36" t="s">
        <v>1021</v>
      </c>
      <c r="C599" s="36" t="s">
        <v>44</v>
      </c>
      <c r="D599" s="40">
        <v>427136.67</v>
      </c>
      <c r="E599" s="25"/>
      <c r="F599" s="25"/>
      <c r="G599" s="38"/>
      <c r="H599" s="42" t="s">
        <v>68</v>
      </c>
      <c r="I599" s="36" t="s">
        <v>890</v>
      </c>
      <c r="J599" s="24">
        <v>144</v>
      </c>
      <c r="K599" s="24">
        <v>61507680.479999997</v>
      </c>
      <c r="L599" s="43" t="s">
        <v>1032</v>
      </c>
      <c r="M599" s="44" t="s">
        <v>50</v>
      </c>
      <c r="N599" s="45"/>
      <c r="O599" s="44" t="s">
        <v>50</v>
      </c>
      <c r="P599" s="36"/>
      <c r="Q599" s="36"/>
      <c r="R599" s="36"/>
      <c r="S599" s="36">
        <v>10</v>
      </c>
      <c r="T599" s="36">
        <v>15</v>
      </c>
      <c r="U599" s="36">
        <v>0</v>
      </c>
      <c r="V599" s="48">
        <f t="shared" si="52"/>
        <v>4.4131074019001932</v>
      </c>
      <c r="W599" s="49">
        <f t="shared" si="47"/>
        <v>29.413107401900191</v>
      </c>
      <c r="X599" s="45"/>
      <c r="Y599" s="36"/>
      <c r="Z599" s="36" t="s">
        <v>80</v>
      </c>
      <c r="AA599" s="47"/>
      <c r="AB599" s="47"/>
      <c r="AC599" s="47"/>
      <c r="AD599" s="47"/>
      <c r="AE599" s="47"/>
      <c r="AF599" s="47"/>
    </row>
    <row r="600" spans="1:32" ht="15.75" hidden="1" customHeight="1">
      <c r="A600" s="39" t="s">
        <v>424</v>
      </c>
      <c r="B600" s="36" t="s">
        <v>1021</v>
      </c>
      <c r="C600" s="36" t="s">
        <v>44</v>
      </c>
      <c r="D600" s="40">
        <v>476645.54</v>
      </c>
      <c r="E600" s="25"/>
      <c r="F600" s="25"/>
      <c r="G600" s="38"/>
      <c r="H600" s="42" t="s">
        <v>63</v>
      </c>
      <c r="I600" s="36" t="s">
        <v>1033</v>
      </c>
      <c r="J600" s="24">
        <v>144</v>
      </c>
      <c r="K600" s="24">
        <v>68636957.760000005</v>
      </c>
      <c r="L600" s="43" t="s">
        <v>1034</v>
      </c>
      <c r="M600" s="44" t="s">
        <v>50</v>
      </c>
      <c r="N600" s="45"/>
      <c r="O600" s="44" t="s">
        <v>50</v>
      </c>
      <c r="P600" s="36"/>
      <c r="Q600" s="36"/>
      <c r="R600" s="36"/>
      <c r="S600" s="36">
        <v>10</v>
      </c>
      <c r="T600" s="36">
        <v>15</v>
      </c>
      <c r="U600" s="36">
        <v>2</v>
      </c>
      <c r="V600" s="48">
        <f t="shared" si="52"/>
        <v>3.9547207344056976</v>
      </c>
      <c r="W600" s="49">
        <f t="shared" si="47"/>
        <v>30.954720734405697</v>
      </c>
      <c r="X600" s="45"/>
      <c r="Y600" s="36"/>
      <c r="Z600" s="36" t="s">
        <v>80</v>
      </c>
      <c r="AA600" s="47"/>
      <c r="AB600" s="47"/>
      <c r="AC600" s="47"/>
      <c r="AD600" s="47"/>
      <c r="AE600" s="47"/>
      <c r="AF600" s="47"/>
    </row>
    <row r="601" spans="1:32" ht="15.75" hidden="1" customHeight="1">
      <c r="A601" s="39" t="s">
        <v>424</v>
      </c>
      <c r="B601" s="36" t="s">
        <v>1021</v>
      </c>
      <c r="C601" s="36" t="s">
        <v>44</v>
      </c>
      <c r="D601" s="40">
        <v>516321.27</v>
      </c>
      <c r="E601" s="25"/>
      <c r="F601" s="25"/>
      <c r="G601" s="38"/>
      <c r="H601" s="42" t="s">
        <v>52</v>
      </c>
      <c r="I601" s="36" t="s">
        <v>1035</v>
      </c>
      <c r="J601" s="24">
        <v>144</v>
      </c>
      <c r="K601" s="24">
        <v>74350262.879999995</v>
      </c>
      <c r="L601" s="43" t="s">
        <v>1036</v>
      </c>
      <c r="M601" s="44" t="s">
        <v>50</v>
      </c>
      <c r="N601" s="45"/>
      <c r="O601" s="44" t="s">
        <v>50</v>
      </c>
      <c r="P601" s="36"/>
      <c r="Q601" s="36"/>
      <c r="R601" s="36"/>
      <c r="S601" s="36">
        <v>10</v>
      </c>
      <c r="T601" s="36">
        <v>15</v>
      </c>
      <c r="U601" s="36">
        <v>2</v>
      </c>
      <c r="V601" s="48">
        <f t="shared" si="52"/>
        <v>3.6508277104292066</v>
      </c>
      <c r="W601" s="49">
        <f t="shared" si="47"/>
        <v>30.650827710429205</v>
      </c>
      <c r="X601" s="45"/>
      <c r="Y601" s="36"/>
      <c r="Z601" s="36" t="s">
        <v>80</v>
      </c>
      <c r="AA601" s="47"/>
      <c r="AB601" s="47"/>
      <c r="AC601" s="47"/>
      <c r="AD601" s="47"/>
      <c r="AE601" s="47"/>
      <c r="AF601" s="47"/>
    </row>
    <row r="602" spans="1:32" ht="15.75" hidden="1" customHeight="1">
      <c r="A602" s="39" t="s">
        <v>424</v>
      </c>
      <c r="B602" s="36" t="s">
        <v>1021</v>
      </c>
      <c r="C602" s="36" t="s">
        <v>44</v>
      </c>
      <c r="D602" s="40">
        <v>583718</v>
      </c>
      <c r="E602" s="25"/>
      <c r="F602" s="25"/>
      <c r="G602" s="38"/>
      <c r="H602" s="42" t="s">
        <v>110</v>
      </c>
      <c r="I602" s="36" t="s">
        <v>890</v>
      </c>
      <c r="J602" s="24">
        <v>144</v>
      </c>
      <c r="K602" s="24">
        <v>84055392</v>
      </c>
      <c r="L602" s="43" t="s">
        <v>1037</v>
      </c>
      <c r="M602" s="44" t="s">
        <v>50</v>
      </c>
      <c r="N602" s="45"/>
      <c r="O602" s="44" t="s">
        <v>50</v>
      </c>
      <c r="P602" s="36"/>
      <c r="Q602" s="36"/>
      <c r="R602" s="36"/>
      <c r="S602" s="36">
        <v>10</v>
      </c>
      <c r="T602" s="36">
        <v>15</v>
      </c>
      <c r="U602" s="36">
        <v>0</v>
      </c>
      <c r="V602" s="48">
        <f t="shared" si="52"/>
        <v>3.2292990793499605</v>
      </c>
      <c r="W602" s="49">
        <f t="shared" si="47"/>
        <v>28.229299079349961</v>
      </c>
      <c r="X602" s="45"/>
      <c r="Y602" s="36"/>
      <c r="Z602" s="36" t="s">
        <v>80</v>
      </c>
      <c r="AA602" s="47"/>
      <c r="AB602" s="47"/>
      <c r="AC602" s="47"/>
      <c r="AD602" s="47"/>
      <c r="AE602" s="47"/>
      <c r="AF602" s="47"/>
    </row>
    <row r="603" spans="1:32" ht="15.75" hidden="1" customHeight="1">
      <c r="A603" s="39" t="s">
        <v>424</v>
      </c>
      <c r="B603" s="36" t="s">
        <v>1021</v>
      </c>
      <c r="C603" s="36" t="s">
        <v>51</v>
      </c>
      <c r="D603" s="40">
        <v>1370511.06</v>
      </c>
      <c r="E603" s="25"/>
      <c r="F603" s="25"/>
      <c r="G603" s="38"/>
      <c r="H603" s="42" t="s">
        <v>63</v>
      </c>
      <c r="I603" s="36" t="s">
        <v>1038</v>
      </c>
      <c r="J603" s="24">
        <v>144</v>
      </c>
      <c r="K603" s="24">
        <v>197353592.63999999</v>
      </c>
      <c r="L603" s="43" t="s">
        <v>1039</v>
      </c>
      <c r="M603" s="44" t="s">
        <v>50</v>
      </c>
      <c r="N603" s="45"/>
      <c r="O603" s="44" t="s">
        <v>50</v>
      </c>
      <c r="P603" s="36"/>
      <c r="Q603" s="36"/>
      <c r="R603" s="36"/>
      <c r="S603" s="36">
        <v>10</v>
      </c>
      <c r="T603" s="36">
        <v>15</v>
      </c>
      <c r="U603" s="36">
        <v>2</v>
      </c>
      <c r="V603" s="48">
        <f t="shared" si="52"/>
        <v>1.3753993346102587</v>
      </c>
      <c r="W603" s="49">
        <f t="shared" si="47"/>
        <v>28.375399334610258</v>
      </c>
      <c r="X603" s="45"/>
      <c r="Y603" s="36"/>
      <c r="Z603" s="36" t="s">
        <v>80</v>
      </c>
      <c r="AA603" s="47"/>
      <c r="AB603" s="47"/>
      <c r="AC603" s="47"/>
      <c r="AD603" s="47"/>
      <c r="AE603" s="47"/>
      <c r="AF603" s="47"/>
    </row>
    <row r="604" spans="1:32" ht="15.75" hidden="1" customHeight="1">
      <c r="A604" s="13" t="s">
        <v>424</v>
      </c>
      <c r="B604" s="24" t="s">
        <v>1040</v>
      </c>
      <c r="C604" s="24" t="s">
        <v>44</v>
      </c>
      <c r="D604" s="25">
        <v>570173.51</v>
      </c>
      <c r="E604" s="56">
        <v>825180.71</v>
      </c>
      <c r="F604" s="56">
        <f>+E604</f>
        <v>825180.71</v>
      </c>
      <c r="G604" s="38" t="s">
        <v>1041</v>
      </c>
      <c r="H604" s="27" t="s">
        <v>95</v>
      </c>
      <c r="I604" s="24" t="s">
        <v>1042</v>
      </c>
      <c r="J604" s="24">
        <v>220</v>
      </c>
      <c r="K604" s="24">
        <v>125438172.2</v>
      </c>
      <c r="L604" s="28" t="s">
        <v>1043</v>
      </c>
      <c r="M604" s="29" t="s">
        <v>50</v>
      </c>
      <c r="N604" s="30"/>
      <c r="O604" s="29" t="s">
        <v>50</v>
      </c>
      <c r="P604" s="24"/>
      <c r="Q604" s="24"/>
      <c r="R604" s="24"/>
      <c r="S604" s="24">
        <v>10</v>
      </c>
      <c r="T604" s="24">
        <v>15</v>
      </c>
      <c r="U604" s="24">
        <v>1</v>
      </c>
      <c r="V604" s="35">
        <v>65</v>
      </c>
      <c r="W604" s="24">
        <f t="shared" si="47"/>
        <v>91</v>
      </c>
      <c r="X604" s="30"/>
      <c r="Y604" s="24"/>
      <c r="Z604" s="24"/>
    </row>
    <row r="605" spans="1:32" ht="15.75" hidden="1" customHeight="1">
      <c r="A605" s="13" t="s">
        <v>424</v>
      </c>
      <c r="B605" s="24" t="s">
        <v>1040</v>
      </c>
      <c r="C605" s="24" t="s">
        <v>44</v>
      </c>
      <c r="D605" s="25">
        <v>576297.21</v>
      </c>
      <c r="E605" s="25"/>
      <c r="F605" s="25"/>
      <c r="G605" s="38"/>
      <c r="H605" s="27" t="s">
        <v>196</v>
      </c>
      <c r="I605" s="24" t="s">
        <v>1044</v>
      </c>
      <c r="J605" s="24">
        <v>220</v>
      </c>
      <c r="K605" s="24">
        <v>126785386.2</v>
      </c>
      <c r="L605" s="28" t="s">
        <v>1045</v>
      </c>
      <c r="M605" s="29" t="s">
        <v>50</v>
      </c>
      <c r="N605" s="30"/>
      <c r="O605" s="29" t="s">
        <v>50</v>
      </c>
      <c r="P605" s="24"/>
      <c r="Q605" s="24"/>
      <c r="R605" s="24"/>
      <c r="S605" s="24">
        <v>10</v>
      </c>
      <c r="T605" s="24">
        <v>15</v>
      </c>
      <c r="U605" s="24">
        <v>0</v>
      </c>
      <c r="V605" s="31">
        <f t="shared" ref="V605:V613" si="53">+V604*D604/D605</f>
        <v>64.309313852135432</v>
      </c>
      <c r="W605" s="32">
        <f t="shared" si="47"/>
        <v>89.309313852135432</v>
      </c>
      <c r="X605" s="30"/>
      <c r="Y605" s="24"/>
      <c r="Z605" s="24"/>
    </row>
    <row r="606" spans="1:32" ht="15.75" hidden="1" customHeight="1">
      <c r="A606" s="13" t="s">
        <v>424</v>
      </c>
      <c r="B606" s="24" t="s">
        <v>1040</v>
      </c>
      <c r="C606" s="24" t="s">
        <v>44</v>
      </c>
      <c r="D606" s="25">
        <v>576344.35</v>
      </c>
      <c r="E606" s="25"/>
      <c r="F606" s="25"/>
      <c r="G606" s="38"/>
      <c r="H606" s="27" t="s">
        <v>434</v>
      </c>
      <c r="I606" s="24" t="s">
        <v>1046</v>
      </c>
      <c r="J606" s="24">
        <v>220</v>
      </c>
      <c r="K606" s="24">
        <v>126795757</v>
      </c>
      <c r="L606" s="28" t="s">
        <v>1047</v>
      </c>
      <c r="M606" s="29" t="s">
        <v>50</v>
      </c>
      <c r="N606" s="30"/>
      <c r="O606" s="29" t="s">
        <v>50</v>
      </c>
      <c r="P606" s="24"/>
      <c r="Q606" s="24"/>
      <c r="R606" s="24"/>
      <c r="S606" s="24">
        <v>10</v>
      </c>
      <c r="T606" s="24">
        <v>15</v>
      </c>
      <c r="U606" s="24">
        <v>1</v>
      </c>
      <c r="V606" s="31">
        <f t="shared" si="53"/>
        <v>64.304053904579789</v>
      </c>
      <c r="W606" s="32">
        <f t="shared" si="47"/>
        <v>90.304053904579789</v>
      </c>
      <c r="X606" s="30"/>
      <c r="Y606" s="24"/>
      <c r="Z606" s="24"/>
    </row>
    <row r="607" spans="1:32" ht="15.75" hidden="1" customHeight="1">
      <c r="A607" s="13" t="s">
        <v>424</v>
      </c>
      <c r="B607" s="24" t="s">
        <v>1040</v>
      </c>
      <c r="C607" s="24" t="s">
        <v>44</v>
      </c>
      <c r="D607" s="25">
        <v>581236.31999999995</v>
      </c>
      <c r="E607" s="25"/>
      <c r="F607" s="25"/>
      <c r="G607" s="38"/>
      <c r="H607" s="27" t="s">
        <v>52</v>
      </c>
      <c r="I607" s="24" t="s">
        <v>1048</v>
      </c>
      <c r="J607" s="24">
        <v>220</v>
      </c>
      <c r="K607" s="24">
        <v>127871990.40000001</v>
      </c>
      <c r="L607" s="28" t="s">
        <v>1049</v>
      </c>
      <c r="M607" s="29" t="s">
        <v>50</v>
      </c>
      <c r="N607" s="30"/>
      <c r="O607" s="29" t="s">
        <v>50</v>
      </c>
      <c r="P607" s="24"/>
      <c r="Q607" s="24"/>
      <c r="R607" s="24"/>
      <c r="S607" s="24">
        <v>10</v>
      </c>
      <c r="T607" s="24">
        <v>15</v>
      </c>
      <c r="U607" s="24">
        <v>2</v>
      </c>
      <c r="V607" s="31">
        <f t="shared" si="53"/>
        <v>63.762839441967429</v>
      </c>
      <c r="W607" s="32">
        <f t="shared" si="47"/>
        <v>90.762839441967429</v>
      </c>
      <c r="X607" s="30"/>
      <c r="Y607" s="24"/>
      <c r="Z607" s="24"/>
    </row>
    <row r="608" spans="1:32" ht="15.75" hidden="1" customHeight="1">
      <c r="A608" s="13" t="s">
        <v>424</v>
      </c>
      <c r="B608" s="24" t="s">
        <v>1040</v>
      </c>
      <c r="C608" s="24" t="s">
        <v>44</v>
      </c>
      <c r="D608" s="25">
        <v>583011.52</v>
      </c>
      <c r="E608" s="25"/>
      <c r="F608" s="25"/>
      <c r="G608" s="38"/>
      <c r="H608" s="27" t="s">
        <v>63</v>
      </c>
      <c r="I608" s="24" t="s">
        <v>1050</v>
      </c>
      <c r="J608" s="24">
        <v>220</v>
      </c>
      <c r="K608" s="24">
        <v>128262534.40000001</v>
      </c>
      <c r="L608" s="28" t="s">
        <v>1051</v>
      </c>
      <c r="M608" s="29" t="s">
        <v>50</v>
      </c>
      <c r="N608" s="30"/>
      <c r="O608" s="29" t="s">
        <v>50</v>
      </c>
      <c r="P608" s="24"/>
      <c r="Q608" s="24"/>
      <c r="R608" s="24"/>
      <c r="S608" s="24">
        <v>10</v>
      </c>
      <c r="T608" s="24">
        <v>15</v>
      </c>
      <c r="U608" s="24">
        <v>2</v>
      </c>
      <c r="V608" s="31">
        <f t="shared" si="53"/>
        <v>63.568689260205353</v>
      </c>
      <c r="W608" s="32">
        <f t="shared" si="47"/>
        <v>90.56868926020536</v>
      </c>
      <c r="X608" s="30"/>
      <c r="Y608" s="24"/>
      <c r="Z608" s="24"/>
    </row>
    <row r="609" spans="1:26" ht="15.75" hidden="1" customHeight="1">
      <c r="A609" s="13" t="s">
        <v>424</v>
      </c>
      <c r="B609" s="24" t="s">
        <v>1040</v>
      </c>
      <c r="C609" s="24" t="s">
        <v>44</v>
      </c>
      <c r="D609" s="25">
        <v>586640.61</v>
      </c>
      <c r="E609" s="25"/>
      <c r="F609" s="25"/>
      <c r="G609" s="38"/>
      <c r="H609" s="27" t="s">
        <v>71</v>
      </c>
      <c r="I609" s="24" t="s">
        <v>1052</v>
      </c>
      <c r="J609" s="24">
        <v>220</v>
      </c>
      <c r="K609" s="24">
        <v>129060934.2</v>
      </c>
      <c r="L609" s="28" t="s">
        <v>1053</v>
      </c>
      <c r="M609" s="29" t="s">
        <v>50</v>
      </c>
      <c r="N609" s="30"/>
      <c r="O609" s="29" t="s">
        <v>50</v>
      </c>
      <c r="P609" s="24"/>
      <c r="Q609" s="24"/>
      <c r="R609" s="24"/>
      <c r="S609" s="24">
        <v>10</v>
      </c>
      <c r="T609" s="24">
        <v>15</v>
      </c>
      <c r="U609" s="24">
        <v>1</v>
      </c>
      <c r="V609" s="31">
        <f t="shared" si="53"/>
        <v>63.175439132998306</v>
      </c>
      <c r="W609" s="32">
        <f t="shared" si="47"/>
        <v>89.175439132998306</v>
      </c>
      <c r="X609" s="30"/>
      <c r="Y609" s="24"/>
      <c r="Z609" s="24"/>
    </row>
    <row r="610" spans="1:26" ht="15.75" hidden="1" customHeight="1">
      <c r="A610" s="13" t="s">
        <v>424</v>
      </c>
      <c r="B610" s="24" t="s">
        <v>1040</v>
      </c>
      <c r="C610" s="24" t="s">
        <v>44</v>
      </c>
      <c r="D610" s="25">
        <v>620166.99</v>
      </c>
      <c r="E610" s="25"/>
      <c r="F610" s="25"/>
      <c r="G610" s="38"/>
      <c r="H610" s="27" t="s">
        <v>222</v>
      </c>
      <c r="I610" s="24" t="s">
        <v>1054</v>
      </c>
      <c r="J610" s="24">
        <v>220</v>
      </c>
      <c r="K610" s="24">
        <v>136436737.80000001</v>
      </c>
      <c r="L610" s="28" t="s">
        <v>1055</v>
      </c>
      <c r="M610" s="29" t="s">
        <v>50</v>
      </c>
      <c r="N610" s="30"/>
      <c r="O610" s="29" t="s">
        <v>50</v>
      </c>
      <c r="P610" s="24"/>
      <c r="Q610" s="24"/>
      <c r="R610" s="24"/>
      <c r="S610" s="24">
        <v>10</v>
      </c>
      <c r="T610" s="24">
        <v>15</v>
      </c>
      <c r="U610" s="24">
        <v>0</v>
      </c>
      <c r="V610" s="31">
        <f t="shared" si="53"/>
        <v>59.760159356433981</v>
      </c>
      <c r="W610" s="32">
        <f t="shared" si="47"/>
        <v>84.760159356433974</v>
      </c>
      <c r="X610" s="30"/>
      <c r="Y610" s="24"/>
      <c r="Z610" s="24"/>
    </row>
    <row r="611" spans="1:26" ht="15.75" hidden="1" customHeight="1">
      <c r="A611" s="13" t="s">
        <v>424</v>
      </c>
      <c r="B611" s="24" t="s">
        <v>1040</v>
      </c>
      <c r="C611" s="24" t="s">
        <v>44</v>
      </c>
      <c r="D611" s="25">
        <v>654719</v>
      </c>
      <c r="E611" s="25"/>
      <c r="F611" s="25"/>
      <c r="G611" s="38"/>
      <c r="H611" s="27" t="s">
        <v>77</v>
      </c>
      <c r="I611" s="24" t="s">
        <v>1056</v>
      </c>
      <c r="J611" s="24">
        <v>220</v>
      </c>
      <c r="K611" s="24">
        <v>144038180</v>
      </c>
      <c r="L611" s="28" t="s">
        <v>1057</v>
      </c>
      <c r="M611" s="29" t="s">
        <v>50</v>
      </c>
      <c r="N611" s="30"/>
      <c r="O611" s="29" t="s">
        <v>50</v>
      </c>
      <c r="P611" s="24"/>
      <c r="Q611" s="24"/>
      <c r="R611" s="24"/>
      <c r="S611" s="24">
        <v>10</v>
      </c>
      <c r="T611" s="24">
        <v>15</v>
      </c>
      <c r="U611" s="24">
        <v>0</v>
      </c>
      <c r="V611" s="31">
        <f t="shared" si="53"/>
        <v>56.606388618628756</v>
      </c>
      <c r="W611" s="32">
        <f t="shared" si="47"/>
        <v>81.606388618628756</v>
      </c>
      <c r="X611" s="30"/>
      <c r="Y611" s="24"/>
      <c r="Z611" s="24"/>
    </row>
    <row r="612" spans="1:26" ht="15.75" hidden="1" customHeight="1">
      <c r="A612" s="13" t="s">
        <v>424</v>
      </c>
      <c r="B612" s="24" t="s">
        <v>1040</v>
      </c>
      <c r="C612" s="24" t="s">
        <v>44</v>
      </c>
      <c r="D612" s="25">
        <v>659739.79</v>
      </c>
      <c r="E612" s="25"/>
      <c r="F612" s="25"/>
      <c r="G612" s="38"/>
      <c r="H612" s="27" t="s">
        <v>68</v>
      </c>
      <c r="I612" s="24" t="s">
        <v>513</v>
      </c>
      <c r="J612" s="24">
        <v>220</v>
      </c>
      <c r="K612" s="24">
        <v>145142753.80000001</v>
      </c>
      <c r="L612" s="28" t="s">
        <v>1058</v>
      </c>
      <c r="M612" s="29" t="s">
        <v>50</v>
      </c>
      <c r="N612" s="30"/>
      <c r="O612" s="29" t="s">
        <v>50</v>
      </c>
      <c r="P612" s="24"/>
      <c r="Q612" s="24"/>
      <c r="R612" s="24"/>
      <c r="S612" s="24">
        <v>10</v>
      </c>
      <c r="T612" s="24">
        <v>15</v>
      </c>
      <c r="U612" s="24">
        <v>0</v>
      </c>
      <c r="V612" s="31">
        <f t="shared" si="53"/>
        <v>56.175599398059646</v>
      </c>
      <c r="W612" s="32">
        <f t="shared" si="47"/>
        <v>81.175599398059646</v>
      </c>
      <c r="X612" s="30"/>
      <c r="Y612" s="24"/>
      <c r="Z612" s="24"/>
    </row>
    <row r="613" spans="1:26" ht="15.75" hidden="1" customHeight="1">
      <c r="A613" s="13" t="s">
        <v>424</v>
      </c>
      <c r="B613" s="24" t="s">
        <v>1040</v>
      </c>
      <c r="C613" s="24" t="s">
        <v>44</v>
      </c>
      <c r="D613" s="25">
        <v>778000</v>
      </c>
      <c r="E613" s="53"/>
      <c r="F613" s="53"/>
      <c r="G613" s="38"/>
      <c r="H613" s="27" t="s">
        <v>47</v>
      </c>
      <c r="I613" s="24" t="s">
        <v>1059</v>
      </c>
      <c r="J613" s="24">
        <v>220</v>
      </c>
      <c r="K613" s="24">
        <v>171160000</v>
      </c>
      <c r="L613" s="28" t="s">
        <v>109</v>
      </c>
      <c r="M613" s="29" t="s">
        <v>50</v>
      </c>
      <c r="N613" s="30"/>
      <c r="O613" s="29" t="s">
        <v>50</v>
      </c>
      <c r="P613" s="24"/>
      <c r="Q613" s="24"/>
      <c r="R613" s="24"/>
      <c r="S613" s="24">
        <v>10</v>
      </c>
      <c r="T613" s="24">
        <v>15</v>
      </c>
      <c r="U613" s="24">
        <v>0</v>
      </c>
      <c r="V613" s="31">
        <f t="shared" si="53"/>
        <v>47.636604305912591</v>
      </c>
      <c r="W613" s="32">
        <f t="shared" si="47"/>
        <v>72.636604305912584</v>
      </c>
      <c r="X613" s="30"/>
      <c r="Y613" s="24"/>
      <c r="Z613" s="24"/>
    </row>
    <row r="614" spans="1:26" ht="15.75" hidden="1" customHeight="1">
      <c r="A614" s="13" t="s">
        <v>424</v>
      </c>
      <c r="B614" s="24" t="s">
        <v>1060</v>
      </c>
      <c r="C614" s="24" t="s">
        <v>44</v>
      </c>
      <c r="D614" s="25">
        <v>94557.27</v>
      </c>
      <c r="E614" s="56">
        <f>F614/14</f>
        <v>136847.52499999999</v>
      </c>
      <c r="F614" s="56">
        <v>1915865.35</v>
      </c>
      <c r="G614" s="38" t="s">
        <v>1061</v>
      </c>
      <c r="H614" s="27" t="s">
        <v>95</v>
      </c>
      <c r="I614" s="24" t="s">
        <v>1062</v>
      </c>
      <c r="J614" s="24">
        <v>130</v>
      </c>
      <c r="K614" s="24">
        <v>12292445.1</v>
      </c>
      <c r="L614" s="28" t="s">
        <v>1063</v>
      </c>
      <c r="M614" s="29" t="s">
        <v>50</v>
      </c>
      <c r="N614" s="30"/>
      <c r="O614" s="29" t="s">
        <v>50</v>
      </c>
      <c r="P614" s="24"/>
      <c r="Q614" s="24"/>
      <c r="R614" s="24"/>
      <c r="S614" s="24">
        <v>10</v>
      </c>
      <c r="T614" s="24">
        <v>15</v>
      </c>
      <c r="U614" s="24">
        <v>1</v>
      </c>
      <c r="V614" s="35">
        <v>65</v>
      </c>
      <c r="W614" s="24">
        <f t="shared" si="47"/>
        <v>91</v>
      </c>
      <c r="X614" s="30"/>
      <c r="Y614" s="24"/>
      <c r="Z614" s="24"/>
    </row>
    <row r="615" spans="1:26" ht="15.75" hidden="1" customHeight="1">
      <c r="A615" s="13" t="s">
        <v>424</v>
      </c>
      <c r="B615" s="24" t="s">
        <v>1060</v>
      </c>
      <c r="C615" s="24" t="s">
        <v>44</v>
      </c>
      <c r="D615" s="25">
        <v>95580.64</v>
      </c>
      <c r="E615" s="25"/>
      <c r="F615" s="25"/>
      <c r="G615" s="38"/>
      <c r="H615" s="27" t="s">
        <v>434</v>
      </c>
      <c r="I615" s="24" t="s">
        <v>1064</v>
      </c>
      <c r="J615" s="24">
        <v>130</v>
      </c>
      <c r="K615" s="24">
        <v>12425483.199999999</v>
      </c>
      <c r="L615" s="28" t="s">
        <v>1065</v>
      </c>
      <c r="M615" s="29" t="s">
        <v>50</v>
      </c>
      <c r="N615" s="30"/>
      <c r="O615" s="29" t="s">
        <v>50</v>
      </c>
      <c r="P615" s="24"/>
      <c r="Q615" s="24"/>
      <c r="R615" s="24"/>
      <c r="S615" s="24">
        <v>10</v>
      </c>
      <c r="T615" s="24">
        <v>15</v>
      </c>
      <c r="U615" s="24">
        <v>1</v>
      </c>
      <c r="V615" s="31">
        <f t="shared" ref="V615:V622" si="54">+V614*D614/D615</f>
        <v>64.304053101130108</v>
      </c>
      <c r="W615" s="32">
        <f t="shared" si="47"/>
        <v>90.304053101130108</v>
      </c>
      <c r="X615" s="30"/>
      <c r="Y615" s="24"/>
      <c r="Z615" s="24"/>
    </row>
    <row r="616" spans="1:26" ht="15.75" hidden="1" customHeight="1">
      <c r="A616" s="13" t="s">
        <v>424</v>
      </c>
      <c r="B616" s="24" t="s">
        <v>1060</v>
      </c>
      <c r="C616" s="24" t="s">
        <v>44</v>
      </c>
      <c r="D616" s="25">
        <v>95683.76</v>
      </c>
      <c r="E616" s="25"/>
      <c r="F616" s="25"/>
      <c r="G616" s="38"/>
      <c r="H616" s="27" t="s">
        <v>196</v>
      </c>
      <c r="I616" s="24" t="s">
        <v>1066</v>
      </c>
      <c r="J616" s="24">
        <v>130</v>
      </c>
      <c r="K616" s="24">
        <v>12438888.800000001</v>
      </c>
      <c r="L616" s="28" t="s">
        <v>1067</v>
      </c>
      <c r="M616" s="29" t="s">
        <v>50</v>
      </c>
      <c r="N616" s="30"/>
      <c r="O616" s="29" t="s">
        <v>50</v>
      </c>
      <c r="P616" s="24"/>
      <c r="Q616" s="24"/>
      <c r="R616" s="24"/>
      <c r="S616" s="24">
        <v>10</v>
      </c>
      <c r="T616" s="24">
        <v>15</v>
      </c>
      <c r="U616" s="24">
        <v>0</v>
      </c>
      <c r="V616" s="31">
        <f t="shared" si="54"/>
        <v>64.234751539864249</v>
      </c>
      <c r="W616" s="32">
        <f t="shared" si="47"/>
        <v>89.234751539864249</v>
      </c>
      <c r="X616" s="30"/>
      <c r="Y616" s="24"/>
      <c r="Z616" s="24"/>
    </row>
    <row r="617" spans="1:26" ht="15.75" hidden="1" customHeight="1">
      <c r="A617" s="13" t="s">
        <v>424</v>
      </c>
      <c r="B617" s="24" t="s">
        <v>1060</v>
      </c>
      <c r="C617" s="24" t="s">
        <v>44</v>
      </c>
      <c r="D617" s="25">
        <v>96686.31</v>
      </c>
      <c r="E617" s="25"/>
      <c r="F617" s="25"/>
      <c r="G617" s="38"/>
      <c r="H617" s="27" t="s">
        <v>63</v>
      </c>
      <c r="I617" s="24" t="s">
        <v>1059</v>
      </c>
      <c r="J617" s="24">
        <v>130</v>
      </c>
      <c r="K617" s="24">
        <v>12569220.300000001</v>
      </c>
      <c r="L617" s="28" t="s">
        <v>1068</v>
      </c>
      <c r="M617" s="29" t="s">
        <v>50</v>
      </c>
      <c r="N617" s="30"/>
      <c r="O617" s="29" t="s">
        <v>50</v>
      </c>
      <c r="P617" s="24"/>
      <c r="Q617" s="24"/>
      <c r="R617" s="24"/>
      <c r="S617" s="24">
        <v>10</v>
      </c>
      <c r="T617" s="24">
        <v>15</v>
      </c>
      <c r="U617" s="24">
        <v>2</v>
      </c>
      <c r="V617" s="31">
        <f t="shared" si="54"/>
        <v>63.568694988980354</v>
      </c>
      <c r="W617" s="32">
        <f t="shared" si="47"/>
        <v>90.568694988980354</v>
      </c>
      <c r="X617" s="30"/>
      <c r="Y617" s="24"/>
      <c r="Z617" s="24"/>
    </row>
    <row r="618" spans="1:26" ht="15.75" hidden="1" customHeight="1">
      <c r="A618" s="13" t="s">
        <v>424</v>
      </c>
      <c r="B618" s="24" t="s">
        <v>1060</v>
      </c>
      <c r="C618" s="24" t="s">
        <v>44</v>
      </c>
      <c r="D618" s="25">
        <v>96974.11</v>
      </c>
      <c r="E618" s="25"/>
      <c r="F618" s="25"/>
      <c r="G618" s="38"/>
      <c r="H618" s="27" t="s">
        <v>52</v>
      </c>
      <c r="I618" s="24" t="s">
        <v>1048</v>
      </c>
      <c r="J618" s="24">
        <v>130</v>
      </c>
      <c r="K618" s="24">
        <v>12606634.300000001</v>
      </c>
      <c r="L618" s="28" t="s">
        <v>1049</v>
      </c>
      <c r="M618" s="29" t="s">
        <v>50</v>
      </c>
      <c r="N618" s="30"/>
      <c r="O618" s="29" t="s">
        <v>50</v>
      </c>
      <c r="P618" s="24"/>
      <c r="Q618" s="24"/>
      <c r="R618" s="24"/>
      <c r="S618" s="24">
        <v>10</v>
      </c>
      <c r="T618" s="24">
        <v>15</v>
      </c>
      <c r="U618" s="24">
        <v>2</v>
      </c>
      <c r="V618" s="31">
        <f t="shared" si="54"/>
        <v>63.380035661064596</v>
      </c>
      <c r="W618" s="32">
        <f t="shared" si="47"/>
        <v>90.380035661064596</v>
      </c>
      <c r="X618" s="30"/>
      <c r="Y618" s="24"/>
      <c r="Z618" s="24"/>
    </row>
    <row r="619" spans="1:26" ht="15.75" hidden="1" customHeight="1">
      <c r="A619" s="13" t="s">
        <v>424</v>
      </c>
      <c r="B619" s="24" t="s">
        <v>1060</v>
      </c>
      <c r="C619" s="24" t="s">
        <v>44</v>
      </c>
      <c r="D619" s="25">
        <v>97288.16</v>
      </c>
      <c r="E619" s="25"/>
      <c r="F619" s="25"/>
      <c r="G619" s="38"/>
      <c r="H619" s="27" t="s">
        <v>71</v>
      </c>
      <c r="I619" s="24" t="s">
        <v>1052</v>
      </c>
      <c r="J619" s="24">
        <v>130</v>
      </c>
      <c r="K619" s="24">
        <v>12647460.800000001</v>
      </c>
      <c r="L619" s="28" t="s">
        <v>1069</v>
      </c>
      <c r="M619" s="29" t="s">
        <v>50</v>
      </c>
      <c r="N619" s="30"/>
      <c r="O619" s="29" t="s">
        <v>50</v>
      </c>
      <c r="P619" s="24"/>
      <c r="Q619" s="24"/>
      <c r="R619" s="24"/>
      <c r="S619" s="24">
        <v>10</v>
      </c>
      <c r="T619" s="24">
        <v>15</v>
      </c>
      <c r="U619" s="24">
        <v>1</v>
      </c>
      <c r="V619" s="31">
        <f t="shared" si="54"/>
        <v>63.175442417659049</v>
      </c>
      <c r="W619" s="32">
        <f t="shared" si="47"/>
        <v>89.175442417659042</v>
      </c>
      <c r="X619" s="30"/>
      <c r="Y619" s="24"/>
      <c r="Z619" s="24"/>
    </row>
    <row r="620" spans="1:26" ht="15.75" hidden="1" customHeight="1">
      <c r="A620" s="13" t="s">
        <v>424</v>
      </c>
      <c r="B620" s="24" t="s">
        <v>1060</v>
      </c>
      <c r="C620" s="24" t="s">
        <v>44</v>
      </c>
      <c r="D620" s="25">
        <v>108578</v>
      </c>
      <c r="E620" s="25"/>
      <c r="F620" s="25"/>
      <c r="G620" s="38"/>
      <c r="H620" s="27" t="s">
        <v>77</v>
      </c>
      <c r="I620" s="24" t="s">
        <v>1056</v>
      </c>
      <c r="J620" s="24">
        <v>130</v>
      </c>
      <c r="K620" s="24">
        <v>14115140</v>
      </c>
      <c r="L620" s="28" t="s">
        <v>1070</v>
      </c>
      <c r="M620" s="29" t="s">
        <v>50</v>
      </c>
      <c r="N620" s="30"/>
      <c r="O620" s="29" t="s">
        <v>50</v>
      </c>
      <c r="P620" s="24"/>
      <c r="Q620" s="24"/>
      <c r="R620" s="24"/>
      <c r="S620" s="24">
        <v>10</v>
      </c>
      <c r="T620" s="24">
        <v>15</v>
      </c>
      <c r="U620" s="24">
        <v>0</v>
      </c>
      <c r="V620" s="31">
        <f t="shared" si="54"/>
        <v>56.606518355467962</v>
      </c>
      <c r="W620" s="32">
        <f t="shared" si="47"/>
        <v>81.606518355467955</v>
      </c>
      <c r="X620" s="30"/>
      <c r="Y620" s="24"/>
      <c r="Z620" s="24"/>
    </row>
    <row r="621" spans="1:26" ht="15.75" hidden="1" customHeight="1">
      <c r="A621" s="13" t="s">
        <v>424</v>
      </c>
      <c r="B621" s="24" t="s">
        <v>1060</v>
      </c>
      <c r="C621" s="24" t="s">
        <v>44</v>
      </c>
      <c r="D621" s="25">
        <v>113787.34</v>
      </c>
      <c r="E621" s="25"/>
      <c r="F621" s="25"/>
      <c r="G621" s="38"/>
      <c r="H621" s="27" t="s">
        <v>68</v>
      </c>
      <c r="I621" s="24" t="s">
        <v>513</v>
      </c>
      <c r="J621" s="24">
        <v>130</v>
      </c>
      <c r="K621" s="24">
        <v>14792354.199999999</v>
      </c>
      <c r="L621" s="28" t="s">
        <v>1071</v>
      </c>
      <c r="M621" s="29" t="s">
        <v>50</v>
      </c>
      <c r="N621" s="30"/>
      <c r="O621" s="29" t="s">
        <v>50</v>
      </c>
      <c r="P621" s="24"/>
      <c r="Q621" s="24"/>
      <c r="R621" s="24"/>
      <c r="S621" s="24">
        <v>10</v>
      </c>
      <c r="T621" s="24">
        <v>15</v>
      </c>
      <c r="U621" s="24">
        <v>0</v>
      </c>
      <c r="V621" s="31">
        <f t="shared" si="54"/>
        <v>54.014994550360356</v>
      </c>
      <c r="W621" s="32">
        <f t="shared" si="47"/>
        <v>79.014994550360356</v>
      </c>
      <c r="X621" s="30"/>
      <c r="Y621" s="24"/>
      <c r="Z621" s="24"/>
    </row>
    <row r="622" spans="1:26" ht="15.75" hidden="1" customHeight="1">
      <c r="A622" s="13" t="s">
        <v>424</v>
      </c>
      <c r="B622" s="24" t="s">
        <v>1060</v>
      </c>
      <c r="C622" s="24" t="s">
        <v>44</v>
      </c>
      <c r="D622" s="25">
        <v>134124</v>
      </c>
      <c r="E622" s="53"/>
      <c r="F622" s="53"/>
      <c r="G622" s="38"/>
      <c r="H622" s="27" t="s">
        <v>47</v>
      </c>
      <c r="I622" s="24" t="s">
        <v>513</v>
      </c>
      <c r="J622" s="24">
        <v>130</v>
      </c>
      <c r="K622" s="24">
        <v>17436120</v>
      </c>
      <c r="L622" s="28" t="s">
        <v>1072</v>
      </c>
      <c r="M622" s="29" t="s">
        <v>50</v>
      </c>
      <c r="N622" s="30"/>
      <c r="O622" s="29" t="s">
        <v>50</v>
      </c>
      <c r="P622" s="24"/>
      <c r="Q622" s="24"/>
      <c r="R622" s="24"/>
      <c r="S622" s="24">
        <v>10</v>
      </c>
      <c r="T622" s="24">
        <v>15</v>
      </c>
      <c r="U622" s="24">
        <v>0</v>
      </c>
      <c r="V622" s="31">
        <f t="shared" si="54"/>
        <v>45.824927306074983</v>
      </c>
      <c r="W622" s="32">
        <f t="shared" si="47"/>
        <v>70.824927306074983</v>
      </c>
      <c r="X622" s="30"/>
      <c r="Y622" s="24"/>
      <c r="Z622" s="24"/>
    </row>
    <row r="623" spans="1:26" ht="15.75" hidden="1" customHeight="1">
      <c r="A623" s="13" t="s">
        <v>424</v>
      </c>
      <c r="B623" s="24" t="s">
        <v>1073</v>
      </c>
      <c r="C623" s="24" t="s">
        <v>44</v>
      </c>
      <c r="D623" s="25">
        <v>215622</v>
      </c>
      <c r="E623" s="54">
        <f>+F623</f>
        <v>1429456.88</v>
      </c>
      <c r="F623" s="54">
        <v>1429456.88</v>
      </c>
      <c r="G623" s="38" t="s">
        <v>1074</v>
      </c>
      <c r="H623" s="27" t="s">
        <v>55</v>
      </c>
      <c r="I623" s="24" t="s">
        <v>923</v>
      </c>
      <c r="J623" s="24">
        <v>250</v>
      </c>
      <c r="K623" s="24">
        <v>53905500</v>
      </c>
      <c r="L623" s="28" t="s">
        <v>1075</v>
      </c>
      <c r="M623" s="29" t="s">
        <v>50</v>
      </c>
      <c r="N623" s="30"/>
      <c r="O623" s="29" t="s">
        <v>50</v>
      </c>
      <c r="P623" s="24"/>
      <c r="Q623" s="24"/>
      <c r="R623" s="24"/>
      <c r="S623" s="24">
        <v>10</v>
      </c>
      <c r="T623" s="24">
        <v>15</v>
      </c>
      <c r="U623" s="24">
        <v>0</v>
      </c>
      <c r="V623" s="35">
        <v>65</v>
      </c>
      <c r="W623" s="24">
        <f t="shared" si="47"/>
        <v>90</v>
      </c>
      <c r="X623" s="30"/>
      <c r="Y623" s="24"/>
      <c r="Z623" s="24"/>
    </row>
    <row r="624" spans="1:26" ht="15.75" hidden="1" customHeight="1">
      <c r="A624" s="13" t="s">
        <v>424</v>
      </c>
      <c r="B624" s="24" t="s">
        <v>1073</v>
      </c>
      <c r="C624" s="24" t="s">
        <v>44</v>
      </c>
      <c r="D624" s="25">
        <v>217465.32</v>
      </c>
      <c r="E624" s="25"/>
      <c r="F624" s="25"/>
      <c r="G624" s="38"/>
      <c r="H624" s="27" t="s">
        <v>52</v>
      </c>
      <c r="I624" s="24" t="s">
        <v>1076</v>
      </c>
      <c r="J624" s="24">
        <v>250</v>
      </c>
      <c r="K624" s="24">
        <v>54366330</v>
      </c>
      <c r="L624" s="28" t="s">
        <v>1077</v>
      </c>
      <c r="M624" s="29" t="s">
        <v>50</v>
      </c>
      <c r="N624" s="30"/>
      <c r="O624" s="29" t="s">
        <v>50</v>
      </c>
      <c r="P624" s="24"/>
      <c r="Q624" s="24"/>
      <c r="R624" s="24"/>
      <c r="S624" s="24">
        <v>10</v>
      </c>
      <c r="T624" s="24">
        <v>15</v>
      </c>
      <c r="U624" s="24">
        <v>2</v>
      </c>
      <c r="V624" s="31">
        <f t="shared" ref="V624:V633" si="55">+V623*D623/D624</f>
        <v>64.449034908186732</v>
      </c>
      <c r="W624" s="32">
        <f t="shared" si="47"/>
        <v>91.449034908186732</v>
      </c>
      <c r="X624" s="30"/>
      <c r="Y624" s="24"/>
      <c r="Z624" s="24"/>
    </row>
    <row r="625" spans="1:26" ht="15.75" hidden="1" customHeight="1">
      <c r="A625" s="13" t="s">
        <v>424</v>
      </c>
      <c r="B625" s="24" t="s">
        <v>1073</v>
      </c>
      <c r="C625" s="24" t="s">
        <v>44</v>
      </c>
      <c r="D625" s="25">
        <v>222729.54</v>
      </c>
      <c r="E625" s="25"/>
      <c r="F625" s="25"/>
      <c r="G625" s="38"/>
      <c r="H625" s="27" t="s">
        <v>63</v>
      </c>
      <c r="I625" s="24" t="s">
        <v>923</v>
      </c>
      <c r="J625" s="24">
        <v>250</v>
      </c>
      <c r="K625" s="24">
        <v>55682385</v>
      </c>
      <c r="L625" s="28" t="s">
        <v>1078</v>
      </c>
      <c r="M625" s="29" t="s">
        <v>50</v>
      </c>
      <c r="N625" s="30"/>
      <c r="O625" s="29" t="s">
        <v>50</v>
      </c>
      <c r="P625" s="24"/>
      <c r="Q625" s="24"/>
      <c r="R625" s="24"/>
      <c r="S625" s="24">
        <v>10</v>
      </c>
      <c r="T625" s="24">
        <v>15</v>
      </c>
      <c r="U625" s="24">
        <v>2</v>
      </c>
      <c r="V625" s="31">
        <f t="shared" si="55"/>
        <v>62.925779849408379</v>
      </c>
      <c r="W625" s="32">
        <f t="shared" si="47"/>
        <v>89.925779849408372</v>
      </c>
      <c r="X625" s="30"/>
      <c r="Y625" s="24"/>
      <c r="Z625" s="24"/>
    </row>
    <row r="626" spans="1:26" ht="15.75" hidden="1" customHeight="1">
      <c r="A626" s="13" t="s">
        <v>424</v>
      </c>
      <c r="B626" s="24" t="s">
        <v>1073</v>
      </c>
      <c r="C626" s="24" t="s">
        <v>44</v>
      </c>
      <c r="D626" s="25">
        <v>229298.02</v>
      </c>
      <c r="E626" s="25"/>
      <c r="F626" s="25"/>
      <c r="G626" s="38"/>
      <c r="H626" s="27" t="s">
        <v>189</v>
      </c>
      <c r="I626" s="24" t="s">
        <v>671</v>
      </c>
      <c r="J626" s="24">
        <v>250</v>
      </c>
      <c r="K626" s="24">
        <v>57324505</v>
      </c>
      <c r="L626" s="28" t="s">
        <v>1079</v>
      </c>
      <c r="M626" s="29" t="s">
        <v>50</v>
      </c>
      <c r="N626" s="30"/>
      <c r="O626" s="29" t="s">
        <v>50</v>
      </c>
      <c r="P626" s="24"/>
      <c r="Q626" s="24"/>
      <c r="R626" s="24"/>
      <c r="S626" s="24">
        <v>10</v>
      </c>
      <c r="T626" s="24">
        <v>15</v>
      </c>
      <c r="U626" s="24">
        <v>0</v>
      </c>
      <c r="V626" s="31">
        <f t="shared" si="55"/>
        <v>61.123205512197615</v>
      </c>
      <c r="W626" s="32">
        <f t="shared" si="47"/>
        <v>86.123205512197615</v>
      </c>
      <c r="X626" s="30"/>
      <c r="Y626" s="24"/>
      <c r="Z626" s="24"/>
    </row>
    <row r="627" spans="1:26" ht="15.75" hidden="1" customHeight="1">
      <c r="A627" s="13" t="s">
        <v>424</v>
      </c>
      <c r="B627" s="24" t="s">
        <v>1073</v>
      </c>
      <c r="C627" s="24" t="s">
        <v>44</v>
      </c>
      <c r="D627" s="25">
        <v>233590.5</v>
      </c>
      <c r="E627" s="25"/>
      <c r="F627" s="25"/>
      <c r="G627" s="38"/>
      <c r="H627" s="27" t="s">
        <v>71</v>
      </c>
      <c r="I627" s="24" t="s">
        <v>671</v>
      </c>
      <c r="J627" s="24">
        <v>250</v>
      </c>
      <c r="K627" s="24">
        <v>58397625</v>
      </c>
      <c r="L627" s="28" t="s">
        <v>1080</v>
      </c>
      <c r="M627" s="29" t="s">
        <v>50</v>
      </c>
      <c r="N627" s="30"/>
      <c r="O627" s="29" t="s">
        <v>50</v>
      </c>
      <c r="P627" s="24"/>
      <c r="Q627" s="24"/>
      <c r="R627" s="24"/>
      <c r="S627" s="24">
        <v>10</v>
      </c>
      <c r="T627" s="24">
        <v>15</v>
      </c>
      <c r="U627" s="24">
        <v>1</v>
      </c>
      <c r="V627" s="31">
        <f t="shared" si="55"/>
        <v>59.999999999999993</v>
      </c>
      <c r="W627" s="32">
        <f t="shared" si="47"/>
        <v>86</v>
      </c>
      <c r="X627" s="30"/>
      <c r="Y627" s="24"/>
      <c r="Z627" s="24"/>
    </row>
    <row r="628" spans="1:26" ht="15.75" hidden="1" customHeight="1">
      <c r="A628" s="13" t="s">
        <v>424</v>
      </c>
      <c r="B628" s="24" t="s">
        <v>1073</v>
      </c>
      <c r="C628" s="24" t="s">
        <v>44</v>
      </c>
      <c r="D628" s="25">
        <v>249562.5</v>
      </c>
      <c r="E628" s="25"/>
      <c r="F628" s="25"/>
      <c r="G628" s="38"/>
      <c r="H628" s="27" t="s">
        <v>92</v>
      </c>
      <c r="I628" s="24" t="s">
        <v>1081</v>
      </c>
      <c r="J628" s="24">
        <v>250</v>
      </c>
      <c r="K628" s="24">
        <v>62390625</v>
      </c>
      <c r="L628" s="28" t="s">
        <v>1082</v>
      </c>
      <c r="M628" s="29" t="s">
        <v>50</v>
      </c>
      <c r="N628" s="30"/>
      <c r="O628" s="29" t="s">
        <v>50</v>
      </c>
      <c r="P628" s="24"/>
      <c r="Q628" s="24"/>
      <c r="R628" s="24"/>
      <c r="S628" s="24">
        <v>10</v>
      </c>
      <c r="T628" s="24">
        <v>15</v>
      </c>
      <c r="U628" s="24">
        <v>0</v>
      </c>
      <c r="V628" s="31">
        <f t="shared" si="55"/>
        <v>56.159999999999989</v>
      </c>
      <c r="W628" s="32">
        <f t="shared" si="47"/>
        <v>81.16</v>
      </c>
      <c r="X628" s="30"/>
      <c r="Y628" s="24"/>
      <c r="Z628" s="24"/>
    </row>
    <row r="629" spans="1:26" ht="15.75" hidden="1" customHeight="1">
      <c r="A629" s="13" t="s">
        <v>424</v>
      </c>
      <c r="B629" s="24" t="s">
        <v>1073</v>
      </c>
      <c r="C629" s="24" t="s">
        <v>44</v>
      </c>
      <c r="D629" s="25">
        <v>256789</v>
      </c>
      <c r="E629" s="25"/>
      <c r="F629" s="25"/>
      <c r="G629" s="38"/>
      <c r="H629" s="27" t="s">
        <v>47</v>
      </c>
      <c r="I629" s="24" t="s">
        <v>671</v>
      </c>
      <c r="J629" s="24">
        <v>250</v>
      </c>
      <c r="K629" s="24">
        <v>64197250</v>
      </c>
      <c r="L629" s="28" t="s">
        <v>109</v>
      </c>
      <c r="M629" s="29" t="s">
        <v>50</v>
      </c>
      <c r="N629" s="30"/>
      <c r="O629" s="29" t="s">
        <v>50</v>
      </c>
      <c r="P629" s="24"/>
      <c r="Q629" s="24"/>
      <c r="R629" s="24"/>
      <c r="S629" s="24">
        <v>10</v>
      </c>
      <c r="T629" s="24">
        <v>15</v>
      </c>
      <c r="U629" s="24">
        <v>0</v>
      </c>
      <c r="V629" s="31">
        <f t="shared" si="55"/>
        <v>54.579557535564213</v>
      </c>
      <c r="W629" s="32">
        <f t="shared" si="47"/>
        <v>79.57955753556422</v>
      </c>
      <c r="X629" s="30"/>
      <c r="Y629" s="24"/>
      <c r="Z629" s="24"/>
    </row>
    <row r="630" spans="1:26" ht="15.75" hidden="1" customHeight="1">
      <c r="A630" s="13" t="s">
        <v>424</v>
      </c>
      <c r="B630" s="24" t="s">
        <v>1073</v>
      </c>
      <c r="C630" s="24" t="s">
        <v>44</v>
      </c>
      <c r="D630" s="25">
        <v>257921.06</v>
      </c>
      <c r="E630" s="25"/>
      <c r="F630" s="25"/>
      <c r="G630" s="38"/>
      <c r="H630" s="27" t="s">
        <v>68</v>
      </c>
      <c r="I630" s="24" t="s">
        <v>671</v>
      </c>
      <c r="J630" s="24">
        <v>250</v>
      </c>
      <c r="K630" s="24">
        <v>64480265</v>
      </c>
      <c r="L630" s="28" t="s">
        <v>1083</v>
      </c>
      <c r="M630" s="29" t="s">
        <v>50</v>
      </c>
      <c r="N630" s="30"/>
      <c r="O630" s="29" t="s">
        <v>50</v>
      </c>
      <c r="P630" s="24"/>
      <c r="Q630" s="24"/>
      <c r="R630" s="24"/>
      <c r="S630" s="24">
        <v>10</v>
      </c>
      <c r="T630" s="24">
        <v>15</v>
      </c>
      <c r="U630" s="24">
        <v>0</v>
      </c>
      <c r="V630" s="31">
        <f t="shared" si="55"/>
        <v>54.339998447587021</v>
      </c>
      <c r="W630" s="32">
        <f t="shared" si="47"/>
        <v>79.339998447587021</v>
      </c>
      <c r="X630" s="30"/>
      <c r="Y630" s="24"/>
      <c r="Z630" s="24"/>
    </row>
    <row r="631" spans="1:26" ht="15.75" hidden="1" customHeight="1">
      <c r="A631" s="13" t="s">
        <v>424</v>
      </c>
      <c r="B631" s="24" t="s">
        <v>1073</v>
      </c>
      <c r="C631" s="24" t="s">
        <v>44</v>
      </c>
      <c r="D631" s="25">
        <v>274100</v>
      </c>
      <c r="E631" s="25"/>
      <c r="F631" s="25"/>
      <c r="G631" s="38"/>
      <c r="H631" s="27" t="s">
        <v>77</v>
      </c>
      <c r="I631" s="24" t="s">
        <v>1084</v>
      </c>
      <c r="J631" s="24">
        <v>250</v>
      </c>
      <c r="K631" s="24">
        <v>68525000</v>
      </c>
      <c r="L631" s="28" t="s">
        <v>1085</v>
      </c>
      <c r="M631" s="29" t="s">
        <v>50</v>
      </c>
      <c r="N631" s="30"/>
      <c r="O631" s="29" t="s">
        <v>50</v>
      </c>
      <c r="P631" s="24"/>
      <c r="Q631" s="24"/>
      <c r="R631" s="24"/>
      <c r="S631" s="24">
        <v>10</v>
      </c>
      <c r="T631" s="24">
        <v>15</v>
      </c>
      <c r="U631" s="24">
        <v>0</v>
      </c>
      <c r="V631" s="31">
        <f t="shared" si="55"/>
        <v>51.132542867566578</v>
      </c>
      <c r="W631" s="32">
        <f t="shared" si="47"/>
        <v>76.132542867566571</v>
      </c>
      <c r="X631" s="30"/>
      <c r="Y631" s="24"/>
      <c r="Z631" s="24"/>
    </row>
    <row r="632" spans="1:26" ht="15.75" hidden="1" customHeight="1">
      <c r="A632" s="13" t="s">
        <v>424</v>
      </c>
      <c r="B632" s="24" t="s">
        <v>1073</v>
      </c>
      <c r="C632" s="24" t="s">
        <v>44</v>
      </c>
      <c r="D632" s="25">
        <v>311219.65999999997</v>
      </c>
      <c r="E632" s="25"/>
      <c r="F632" s="25"/>
      <c r="G632" s="38"/>
      <c r="H632" s="27" t="s">
        <v>110</v>
      </c>
      <c r="I632" s="24" t="s">
        <v>671</v>
      </c>
      <c r="J632" s="24">
        <v>250</v>
      </c>
      <c r="K632" s="24">
        <v>77804915</v>
      </c>
      <c r="L632" s="28" t="s">
        <v>1086</v>
      </c>
      <c r="M632" s="29" t="s">
        <v>50</v>
      </c>
      <c r="N632" s="30"/>
      <c r="O632" s="29" t="s">
        <v>50</v>
      </c>
      <c r="P632" s="24"/>
      <c r="Q632" s="24"/>
      <c r="R632" s="24"/>
      <c r="S632" s="24">
        <v>10</v>
      </c>
      <c r="T632" s="24">
        <v>15</v>
      </c>
      <c r="U632" s="24">
        <v>0</v>
      </c>
      <c r="V632" s="31">
        <f t="shared" si="55"/>
        <v>45.033883784848292</v>
      </c>
      <c r="W632" s="32">
        <f t="shared" si="47"/>
        <v>70.033883784848285</v>
      </c>
      <c r="X632" s="30"/>
      <c r="Y632" s="24"/>
      <c r="Z632" s="24"/>
    </row>
    <row r="633" spans="1:26" ht="15.75" hidden="1" customHeight="1">
      <c r="A633" s="13" t="s">
        <v>424</v>
      </c>
      <c r="B633" s="24" t="s">
        <v>1073</v>
      </c>
      <c r="C633" s="24" t="s">
        <v>44</v>
      </c>
      <c r="D633" s="25">
        <v>1019216.8</v>
      </c>
      <c r="E633" s="53"/>
      <c r="F633" s="53"/>
      <c r="G633" s="38"/>
      <c r="H633" s="27" t="s">
        <v>434</v>
      </c>
      <c r="I633" s="24" t="s">
        <v>1087</v>
      </c>
      <c r="J633" s="24">
        <v>250</v>
      </c>
      <c r="K633" s="24">
        <v>254804200</v>
      </c>
      <c r="L633" s="28" t="s">
        <v>1088</v>
      </c>
      <c r="M633" s="29" t="s">
        <v>50</v>
      </c>
      <c r="N633" s="30"/>
      <c r="O633" s="29" t="s">
        <v>50</v>
      </c>
      <c r="P633" s="24"/>
      <c r="Q633" s="24"/>
      <c r="R633" s="24"/>
      <c r="S633" s="24">
        <v>10</v>
      </c>
      <c r="T633" s="24">
        <v>15</v>
      </c>
      <c r="U633" s="24">
        <v>1</v>
      </c>
      <c r="V633" s="31">
        <f t="shared" si="55"/>
        <v>13.751176393481737</v>
      </c>
      <c r="W633" s="32">
        <f t="shared" si="47"/>
        <v>39.751176393481735</v>
      </c>
      <c r="X633" s="30"/>
      <c r="Y633" s="24"/>
      <c r="Z633" s="24" t="s">
        <v>80</v>
      </c>
    </row>
    <row r="634" spans="1:26" ht="15.75" hidden="1" customHeight="1">
      <c r="A634" s="13" t="s">
        <v>424</v>
      </c>
      <c r="B634" s="24" t="s">
        <v>1089</v>
      </c>
      <c r="C634" s="24" t="s">
        <v>44</v>
      </c>
      <c r="D634" s="25">
        <v>15421.13</v>
      </c>
      <c r="E634" s="54">
        <f>F634/10</f>
        <v>54259.964</v>
      </c>
      <c r="F634" s="54">
        <v>542599.64</v>
      </c>
      <c r="G634" s="38" t="s">
        <v>1090</v>
      </c>
      <c r="H634" s="27" t="s">
        <v>52</v>
      </c>
      <c r="I634" s="24" t="s">
        <v>1091</v>
      </c>
      <c r="J634" s="24">
        <v>2800</v>
      </c>
      <c r="K634" s="24">
        <v>43179164</v>
      </c>
      <c r="L634" s="28" t="s">
        <v>1092</v>
      </c>
      <c r="M634" s="29" t="s">
        <v>50</v>
      </c>
      <c r="N634" s="30"/>
      <c r="O634" s="29" t="s">
        <v>50</v>
      </c>
      <c r="P634" s="24"/>
      <c r="Q634" s="24"/>
      <c r="R634" s="24"/>
      <c r="S634" s="24">
        <v>10</v>
      </c>
      <c r="T634" s="24">
        <v>15</v>
      </c>
      <c r="U634" s="24">
        <v>2</v>
      </c>
      <c r="V634" s="35">
        <v>65</v>
      </c>
      <c r="W634" s="24">
        <f t="shared" si="47"/>
        <v>92</v>
      </c>
      <c r="X634" s="30"/>
      <c r="Y634" s="24"/>
      <c r="Z634" s="24"/>
    </row>
    <row r="635" spans="1:26" ht="15.75" hidden="1" customHeight="1">
      <c r="A635" s="13" t="s">
        <v>424</v>
      </c>
      <c r="B635" s="24" t="s">
        <v>1089</v>
      </c>
      <c r="C635" s="24" t="s">
        <v>44</v>
      </c>
      <c r="D635" s="25">
        <v>16531</v>
      </c>
      <c r="E635" s="25"/>
      <c r="F635" s="25"/>
      <c r="G635" s="38"/>
      <c r="H635" s="27" t="s">
        <v>55</v>
      </c>
      <c r="I635" s="24" t="s">
        <v>923</v>
      </c>
      <c r="J635" s="24">
        <v>2800</v>
      </c>
      <c r="K635" s="24">
        <v>46286800</v>
      </c>
      <c r="L635" s="28" t="s">
        <v>1093</v>
      </c>
      <c r="M635" s="29" t="s">
        <v>50</v>
      </c>
      <c r="N635" s="30"/>
      <c r="O635" s="29" t="s">
        <v>50</v>
      </c>
      <c r="P635" s="24"/>
      <c r="Q635" s="24"/>
      <c r="R635" s="24"/>
      <c r="S635" s="24">
        <v>10</v>
      </c>
      <c r="T635" s="24">
        <v>15</v>
      </c>
      <c r="U635" s="24">
        <v>0</v>
      </c>
      <c r="V635" s="31">
        <f t="shared" ref="V635:V644" si="56">+V634*D634/D635</f>
        <v>60.635983909019416</v>
      </c>
      <c r="W635" s="32">
        <f t="shared" si="47"/>
        <v>85.635983909019416</v>
      </c>
      <c r="X635" s="30"/>
      <c r="Y635" s="24"/>
      <c r="Z635" s="24"/>
    </row>
    <row r="636" spans="1:26" ht="15.75" hidden="1" customHeight="1">
      <c r="A636" s="13" t="s">
        <v>424</v>
      </c>
      <c r="B636" s="24" t="s">
        <v>1089</v>
      </c>
      <c r="C636" s="24" t="s">
        <v>44</v>
      </c>
      <c r="D636" s="25">
        <v>17118.78</v>
      </c>
      <c r="E636" s="25"/>
      <c r="F636" s="25"/>
      <c r="G636" s="38"/>
      <c r="H636" s="27" t="s">
        <v>63</v>
      </c>
      <c r="I636" s="24" t="s">
        <v>923</v>
      </c>
      <c r="J636" s="24">
        <v>2800</v>
      </c>
      <c r="K636" s="24">
        <v>47932584</v>
      </c>
      <c r="L636" s="28" t="s">
        <v>1094</v>
      </c>
      <c r="M636" s="29" t="s">
        <v>50</v>
      </c>
      <c r="N636" s="30"/>
      <c r="O636" s="29" t="s">
        <v>50</v>
      </c>
      <c r="P636" s="24"/>
      <c r="Q636" s="24"/>
      <c r="R636" s="24"/>
      <c r="S636" s="24">
        <v>10</v>
      </c>
      <c r="T636" s="24">
        <v>15</v>
      </c>
      <c r="U636" s="24">
        <v>2</v>
      </c>
      <c r="V636" s="31">
        <f t="shared" si="56"/>
        <v>58.554023709633512</v>
      </c>
      <c r="W636" s="32">
        <f t="shared" si="47"/>
        <v>85.554023709633512</v>
      </c>
      <c r="X636" s="30"/>
      <c r="Y636" s="24"/>
      <c r="Z636" s="24"/>
    </row>
    <row r="637" spans="1:26" ht="15.75" hidden="1" customHeight="1">
      <c r="A637" s="13" t="s">
        <v>424</v>
      </c>
      <c r="B637" s="24" t="s">
        <v>1089</v>
      </c>
      <c r="C637" s="24" t="s">
        <v>44</v>
      </c>
      <c r="D637" s="25">
        <v>17220.87</v>
      </c>
      <c r="E637" s="25"/>
      <c r="F637" s="25"/>
      <c r="G637" s="38"/>
      <c r="H637" s="27" t="s">
        <v>68</v>
      </c>
      <c r="I637" s="24" t="s">
        <v>671</v>
      </c>
      <c r="J637" s="24">
        <v>2800</v>
      </c>
      <c r="K637" s="24">
        <v>48218436</v>
      </c>
      <c r="L637" s="28" t="s">
        <v>1095</v>
      </c>
      <c r="M637" s="29" t="s">
        <v>50</v>
      </c>
      <c r="N637" s="30"/>
      <c r="O637" s="29" t="s">
        <v>50</v>
      </c>
      <c r="P637" s="24"/>
      <c r="Q637" s="24"/>
      <c r="R637" s="24"/>
      <c r="S637" s="24">
        <v>10</v>
      </c>
      <c r="T637" s="24">
        <v>15</v>
      </c>
      <c r="U637" s="24">
        <v>0</v>
      </c>
      <c r="V637" s="31">
        <f t="shared" si="56"/>
        <v>58.206899535273187</v>
      </c>
      <c r="W637" s="32">
        <f t="shared" si="47"/>
        <v>83.20689953527318</v>
      </c>
      <c r="X637" s="30"/>
      <c r="Y637" s="24"/>
      <c r="Z637" s="24"/>
    </row>
    <row r="638" spans="1:26" ht="15.75" hidden="1" customHeight="1">
      <c r="A638" s="13" t="s">
        <v>424</v>
      </c>
      <c r="B638" s="24" t="s">
        <v>1089</v>
      </c>
      <c r="C638" s="24" t="s">
        <v>44</v>
      </c>
      <c r="D638" s="25">
        <v>17578.939999999999</v>
      </c>
      <c r="E638" s="25"/>
      <c r="F638" s="25"/>
      <c r="G638" s="38"/>
      <c r="H638" s="27" t="s">
        <v>189</v>
      </c>
      <c r="I638" s="24" t="s">
        <v>671</v>
      </c>
      <c r="J638" s="24">
        <v>2800</v>
      </c>
      <c r="K638" s="24">
        <v>49221032</v>
      </c>
      <c r="L638" s="28" t="s">
        <v>1096</v>
      </c>
      <c r="M638" s="29" t="s">
        <v>50</v>
      </c>
      <c r="N638" s="30"/>
      <c r="O638" s="29" t="s">
        <v>50</v>
      </c>
      <c r="P638" s="24"/>
      <c r="Q638" s="24"/>
      <c r="R638" s="24"/>
      <c r="S638" s="24">
        <v>10</v>
      </c>
      <c r="T638" s="24">
        <v>15</v>
      </c>
      <c r="U638" s="24">
        <v>0</v>
      </c>
      <c r="V638" s="31">
        <f t="shared" si="56"/>
        <v>57.021268062806975</v>
      </c>
      <c r="W638" s="32">
        <f t="shared" si="47"/>
        <v>82.021268062806968</v>
      </c>
      <c r="X638" s="30"/>
      <c r="Y638" s="24"/>
      <c r="Z638" s="24"/>
    </row>
    <row r="639" spans="1:26" ht="15.75" hidden="1" customHeight="1">
      <c r="A639" s="13" t="s">
        <v>424</v>
      </c>
      <c r="B639" s="24" t="s">
        <v>1089</v>
      </c>
      <c r="C639" s="24" t="s">
        <v>44</v>
      </c>
      <c r="D639" s="25">
        <v>17754.96</v>
      </c>
      <c r="E639" s="25"/>
      <c r="F639" s="25"/>
      <c r="G639" s="38"/>
      <c r="H639" s="27" t="s">
        <v>71</v>
      </c>
      <c r="I639" s="24" t="s">
        <v>671</v>
      </c>
      <c r="J639" s="24">
        <v>2800</v>
      </c>
      <c r="K639" s="24">
        <v>49713888</v>
      </c>
      <c r="L639" s="28" t="s">
        <v>1097</v>
      </c>
      <c r="M639" s="29" t="s">
        <v>50</v>
      </c>
      <c r="N639" s="30"/>
      <c r="O639" s="29" t="s">
        <v>50</v>
      </c>
      <c r="P639" s="24"/>
      <c r="Q639" s="24"/>
      <c r="R639" s="24"/>
      <c r="S639" s="24">
        <v>10</v>
      </c>
      <c r="T639" s="24">
        <v>15</v>
      </c>
      <c r="U639" s="24">
        <v>1</v>
      </c>
      <c r="V639" s="31">
        <f t="shared" si="56"/>
        <v>56.455967797167666</v>
      </c>
      <c r="W639" s="32">
        <f t="shared" si="47"/>
        <v>82.455967797167659</v>
      </c>
      <c r="X639" s="30"/>
      <c r="Y639" s="24"/>
      <c r="Z639" s="24"/>
    </row>
    <row r="640" spans="1:26" ht="15.75" hidden="1" customHeight="1">
      <c r="A640" s="13" t="s">
        <v>424</v>
      </c>
      <c r="B640" s="24" t="s">
        <v>1089</v>
      </c>
      <c r="C640" s="24" t="s">
        <v>44</v>
      </c>
      <c r="D640" s="25">
        <v>19724</v>
      </c>
      <c r="E640" s="25"/>
      <c r="F640" s="25"/>
      <c r="G640" s="38"/>
      <c r="H640" s="27" t="s">
        <v>47</v>
      </c>
      <c r="I640" s="24" t="s">
        <v>671</v>
      </c>
      <c r="J640" s="24">
        <v>2800</v>
      </c>
      <c r="K640" s="24">
        <v>55227200</v>
      </c>
      <c r="L640" s="28" t="s">
        <v>1098</v>
      </c>
      <c r="M640" s="29" t="s">
        <v>50</v>
      </c>
      <c r="N640" s="30"/>
      <c r="O640" s="29" t="s">
        <v>50</v>
      </c>
      <c r="P640" s="24"/>
      <c r="Q640" s="24"/>
      <c r="R640" s="24"/>
      <c r="S640" s="24">
        <v>10</v>
      </c>
      <c r="T640" s="24">
        <v>15</v>
      </c>
      <c r="U640" s="24">
        <v>0</v>
      </c>
      <c r="V640" s="31">
        <f t="shared" si="56"/>
        <v>50.819988339079295</v>
      </c>
      <c r="W640" s="32">
        <f t="shared" si="47"/>
        <v>75.819988339079288</v>
      </c>
      <c r="X640" s="30"/>
      <c r="Y640" s="24"/>
      <c r="Z640" s="24"/>
    </row>
    <row r="641" spans="1:26" ht="15.75" hidden="1" customHeight="1">
      <c r="A641" s="13" t="s">
        <v>424</v>
      </c>
      <c r="B641" s="24" t="s">
        <v>1089</v>
      </c>
      <c r="C641" s="24" t="s">
        <v>44</v>
      </c>
      <c r="D641" s="25">
        <v>19942.28</v>
      </c>
      <c r="E641" s="25"/>
      <c r="F641" s="25"/>
      <c r="G641" s="38"/>
      <c r="H641" s="27" t="s">
        <v>95</v>
      </c>
      <c r="I641" s="24" t="s">
        <v>1099</v>
      </c>
      <c r="J641" s="24">
        <v>2800</v>
      </c>
      <c r="K641" s="24">
        <v>55838384</v>
      </c>
      <c r="L641" s="28" t="s">
        <v>1100</v>
      </c>
      <c r="M641" s="29" t="s">
        <v>50</v>
      </c>
      <c r="N641" s="30"/>
      <c r="O641" s="29" t="s">
        <v>50</v>
      </c>
      <c r="P641" s="24"/>
      <c r="Q641" s="24"/>
      <c r="R641" s="24"/>
      <c r="S641" s="24">
        <v>10</v>
      </c>
      <c r="T641" s="24">
        <v>15</v>
      </c>
      <c r="U641" s="24">
        <v>1</v>
      </c>
      <c r="V641" s="31">
        <f t="shared" si="56"/>
        <v>50.263733635271393</v>
      </c>
      <c r="W641" s="32">
        <f t="shared" si="47"/>
        <v>76.263733635271393</v>
      </c>
      <c r="X641" s="30"/>
      <c r="Y641" s="24"/>
      <c r="Z641" s="24"/>
    </row>
    <row r="642" spans="1:26" ht="15.75" hidden="1" customHeight="1">
      <c r="A642" s="13" t="s">
        <v>424</v>
      </c>
      <c r="B642" s="24" t="s">
        <v>1089</v>
      </c>
      <c r="C642" s="24" t="s">
        <v>44</v>
      </c>
      <c r="D642" s="25">
        <v>20156.8</v>
      </c>
      <c r="E642" s="25"/>
      <c r="F642" s="25"/>
      <c r="G642" s="38"/>
      <c r="H642" s="27" t="s">
        <v>434</v>
      </c>
      <c r="I642" s="24" t="s">
        <v>1101</v>
      </c>
      <c r="J642" s="24">
        <v>2800</v>
      </c>
      <c r="K642" s="24">
        <v>56439040</v>
      </c>
      <c r="L642" s="28" t="s">
        <v>1102</v>
      </c>
      <c r="M642" s="29" t="s">
        <v>50</v>
      </c>
      <c r="N642" s="30"/>
      <c r="O642" s="29" t="s">
        <v>50</v>
      </c>
      <c r="P642" s="24"/>
      <c r="Q642" s="24"/>
      <c r="R642" s="24"/>
      <c r="S642" s="24">
        <v>10</v>
      </c>
      <c r="T642" s="24">
        <v>15</v>
      </c>
      <c r="U642" s="24">
        <v>1</v>
      </c>
      <c r="V642" s="31">
        <f t="shared" si="56"/>
        <v>49.728798718050484</v>
      </c>
      <c r="W642" s="32">
        <f t="shared" si="47"/>
        <v>75.728798718050484</v>
      </c>
      <c r="X642" s="30"/>
      <c r="Y642" s="24"/>
      <c r="Z642" s="24"/>
    </row>
    <row r="643" spans="1:26" ht="15.75" hidden="1" customHeight="1">
      <c r="A643" s="13" t="s">
        <v>424</v>
      </c>
      <c r="B643" s="24" t="s">
        <v>1089</v>
      </c>
      <c r="C643" s="24" t="s">
        <v>51</v>
      </c>
      <c r="D643" s="25">
        <v>20338.240000000002</v>
      </c>
      <c r="E643" s="25"/>
      <c r="F643" s="25"/>
      <c r="G643" s="38"/>
      <c r="H643" s="27" t="s">
        <v>63</v>
      </c>
      <c r="I643" s="24" t="s">
        <v>557</v>
      </c>
      <c r="J643" s="24">
        <v>2800</v>
      </c>
      <c r="K643" s="24">
        <v>56947072</v>
      </c>
      <c r="L643" s="28" t="s">
        <v>1103</v>
      </c>
      <c r="M643" s="29" t="s">
        <v>50</v>
      </c>
      <c r="N643" s="30"/>
      <c r="O643" s="29" t="s">
        <v>50</v>
      </c>
      <c r="P643" s="24"/>
      <c r="Q643" s="24"/>
      <c r="R643" s="24"/>
      <c r="S643" s="24">
        <v>10</v>
      </c>
      <c r="T643" s="24">
        <v>15</v>
      </c>
      <c r="U643" s="24">
        <v>2</v>
      </c>
      <c r="V643" s="31">
        <f t="shared" si="56"/>
        <v>49.285161842912657</v>
      </c>
      <c r="W643" s="32">
        <f t="shared" si="47"/>
        <v>76.285161842912657</v>
      </c>
      <c r="X643" s="30"/>
      <c r="Y643" s="24"/>
      <c r="Z643" s="24"/>
    </row>
    <row r="644" spans="1:26" ht="15.75" hidden="1" customHeight="1">
      <c r="A644" s="13" t="s">
        <v>424</v>
      </c>
      <c r="B644" s="24" t="s">
        <v>1089</v>
      </c>
      <c r="C644" s="24" t="s">
        <v>44</v>
      </c>
      <c r="D644" s="25">
        <v>20513.59</v>
      </c>
      <c r="E644" s="53"/>
      <c r="F644" s="53"/>
      <c r="G644" s="38"/>
      <c r="H644" s="27" t="s">
        <v>110</v>
      </c>
      <c r="I644" s="24" t="s">
        <v>671</v>
      </c>
      <c r="J644" s="24">
        <v>2800</v>
      </c>
      <c r="K644" s="24">
        <v>57438052</v>
      </c>
      <c r="L644" s="28" t="s">
        <v>1104</v>
      </c>
      <c r="M644" s="29" t="s">
        <v>50</v>
      </c>
      <c r="N644" s="30"/>
      <c r="O644" s="29" t="s">
        <v>50</v>
      </c>
      <c r="P644" s="24"/>
      <c r="Q644" s="24"/>
      <c r="R644" s="24"/>
      <c r="S644" s="24">
        <v>10</v>
      </c>
      <c r="T644" s="24">
        <v>15</v>
      </c>
      <c r="U644" s="24">
        <v>0</v>
      </c>
      <c r="V644" s="31">
        <f t="shared" si="56"/>
        <v>48.863872681476032</v>
      </c>
      <c r="W644" s="32">
        <f t="shared" si="47"/>
        <v>73.863872681476039</v>
      </c>
      <c r="X644" s="30"/>
      <c r="Y644" s="24"/>
      <c r="Z644" s="24"/>
    </row>
    <row r="645" spans="1:26" ht="15.75" hidden="1" customHeight="1">
      <c r="A645" s="13" t="s">
        <v>424</v>
      </c>
      <c r="B645" s="24" t="s">
        <v>1105</v>
      </c>
      <c r="C645" s="24" t="s">
        <v>44</v>
      </c>
      <c r="D645" s="25">
        <v>3616.26</v>
      </c>
      <c r="E645" s="54">
        <f>F645/10</f>
        <v>30928.291999999998</v>
      </c>
      <c r="F645" s="54">
        <v>309282.92</v>
      </c>
      <c r="G645" s="38" t="s">
        <v>1090</v>
      </c>
      <c r="H645" s="27" t="s">
        <v>434</v>
      </c>
      <c r="I645" s="24" t="s">
        <v>1106</v>
      </c>
      <c r="J645" s="24">
        <v>1400</v>
      </c>
      <c r="K645" s="24">
        <v>5062764</v>
      </c>
      <c r="L645" s="28" t="s">
        <v>1107</v>
      </c>
      <c r="M645" s="29" t="s">
        <v>50</v>
      </c>
      <c r="N645" s="30"/>
      <c r="O645" s="29" t="s">
        <v>50</v>
      </c>
      <c r="P645" s="24"/>
      <c r="Q645" s="24"/>
      <c r="R645" s="24"/>
      <c r="S645" s="24">
        <v>10</v>
      </c>
      <c r="T645" s="24">
        <v>15</v>
      </c>
      <c r="U645" s="24">
        <v>1</v>
      </c>
      <c r="V645" s="35">
        <v>65</v>
      </c>
      <c r="W645" s="24">
        <f t="shared" si="47"/>
        <v>91</v>
      </c>
      <c r="X645" s="30"/>
      <c r="Y645" s="24"/>
      <c r="Z645" s="24"/>
    </row>
    <row r="646" spans="1:26" ht="15.75" hidden="1" customHeight="1">
      <c r="A646" s="13" t="s">
        <v>424</v>
      </c>
      <c r="B646" s="24" t="s">
        <v>1105</v>
      </c>
      <c r="C646" s="24" t="s">
        <v>44</v>
      </c>
      <c r="D646" s="25">
        <v>3736</v>
      </c>
      <c r="E646" s="25"/>
      <c r="F646" s="25"/>
      <c r="G646" s="38"/>
      <c r="H646" s="27" t="s">
        <v>55</v>
      </c>
      <c r="I646" s="24" t="s">
        <v>923</v>
      </c>
      <c r="J646" s="24">
        <v>1400</v>
      </c>
      <c r="K646" s="24">
        <v>5230400</v>
      </c>
      <c r="L646" s="28" t="s">
        <v>1093</v>
      </c>
      <c r="M646" s="29" t="s">
        <v>50</v>
      </c>
      <c r="N646" s="30"/>
      <c r="O646" s="29" t="s">
        <v>50</v>
      </c>
      <c r="P646" s="24"/>
      <c r="Q646" s="24"/>
      <c r="R646" s="24"/>
      <c r="S646" s="24">
        <v>10</v>
      </c>
      <c r="T646" s="24">
        <v>15</v>
      </c>
      <c r="U646" s="24">
        <v>0</v>
      </c>
      <c r="V646" s="31">
        <f t="shared" ref="V646:V655" si="57">+V645*D645/D646</f>
        <v>62.916729122055678</v>
      </c>
      <c r="W646" s="32">
        <f t="shared" si="47"/>
        <v>87.916729122055671</v>
      </c>
      <c r="X646" s="30"/>
      <c r="Y646" s="24"/>
      <c r="Z646" s="24"/>
    </row>
    <row r="647" spans="1:26" ht="15.75" hidden="1" customHeight="1">
      <c r="A647" s="13" t="s">
        <v>424</v>
      </c>
      <c r="B647" s="24" t="s">
        <v>1105</v>
      </c>
      <c r="C647" s="24" t="s">
        <v>44</v>
      </c>
      <c r="D647" s="25">
        <v>3741.21</v>
      </c>
      <c r="E647" s="25"/>
      <c r="F647" s="25"/>
      <c r="G647" s="38"/>
      <c r="H647" s="27" t="s">
        <v>52</v>
      </c>
      <c r="I647" s="24" t="s">
        <v>1091</v>
      </c>
      <c r="J647" s="24">
        <v>1400</v>
      </c>
      <c r="K647" s="24">
        <v>5237694</v>
      </c>
      <c r="L647" s="28" t="s">
        <v>1092</v>
      </c>
      <c r="M647" s="29" t="s">
        <v>50</v>
      </c>
      <c r="N647" s="30"/>
      <c r="O647" s="29" t="s">
        <v>50</v>
      </c>
      <c r="P647" s="24"/>
      <c r="Q647" s="24"/>
      <c r="R647" s="24"/>
      <c r="S647" s="24">
        <v>10</v>
      </c>
      <c r="T647" s="24">
        <v>15</v>
      </c>
      <c r="U647" s="24">
        <v>2</v>
      </c>
      <c r="V647" s="31">
        <f t="shared" si="57"/>
        <v>62.829111437208823</v>
      </c>
      <c r="W647" s="32">
        <f t="shared" si="47"/>
        <v>89.829111437208823</v>
      </c>
      <c r="X647" s="30"/>
      <c r="Y647" s="24"/>
      <c r="Z647" s="24"/>
    </row>
    <row r="648" spans="1:26" ht="15.75" hidden="1" customHeight="1">
      <c r="A648" s="13" t="s">
        <v>424</v>
      </c>
      <c r="B648" s="24" t="s">
        <v>1105</v>
      </c>
      <c r="C648" s="24" t="s">
        <v>44</v>
      </c>
      <c r="D648" s="25">
        <v>3899.05</v>
      </c>
      <c r="E648" s="25"/>
      <c r="F648" s="25"/>
      <c r="G648" s="38"/>
      <c r="H648" s="27" t="s">
        <v>63</v>
      </c>
      <c r="I648" s="24" t="s">
        <v>923</v>
      </c>
      <c r="J648" s="24">
        <v>1400</v>
      </c>
      <c r="K648" s="24">
        <v>5458670</v>
      </c>
      <c r="L648" s="28" t="s">
        <v>1108</v>
      </c>
      <c r="M648" s="29" t="s">
        <v>50</v>
      </c>
      <c r="N648" s="30"/>
      <c r="O648" s="29" t="s">
        <v>50</v>
      </c>
      <c r="P648" s="24"/>
      <c r="Q648" s="24"/>
      <c r="R648" s="24"/>
      <c r="S648" s="24">
        <v>10</v>
      </c>
      <c r="T648" s="24">
        <v>15</v>
      </c>
      <c r="U648" s="24">
        <v>2</v>
      </c>
      <c r="V648" s="31">
        <f t="shared" si="57"/>
        <v>60.285684974545084</v>
      </c>
      <c r="W648" s="32">
        <f t="shared" si="47"/>
        <v>87.285684974545092</v>
      </c>
      <c r="X648" s="30"/>
      <c r="Y648" s="24"/>
      <c r="Z648" s="24"/>
    </row>
    <row r="649" spans="1:26" ht="15.75" hidden="1" customHeight="1">
      <c r="A649" s="13" t="s">
        <v>424</v>
      </c>
      <c r="B649" s="24" t="s">
        <v>1105</v>
      </c>
      <c r="C649" s="24" t="s">
        <v>44</v>
      </c>
      <c r="D649" s="25">
        <v>3974.94</v>
      </c>
      <c r="E649" s="25"/>
      <c r="F649" s="25"/>
      <c r="G649" s="38"/>
      <c r="H649" s="27" t="s">
        <v>189</v>
      </c>
      <c r="I649" s="24" t="s">
        <v>671</v>
      </c>
      <c r="J649" s="24">
        <v>1400</v>
      </c>
      <c r="K649" s="24">
        <v>5564916</v>
      </c>
      <c r="L649" s="28" t="s">
        <v>1096</v>
      </c>
      <c r="M649" s="29" t="s">
        <v>50</v>
      </c>
      <c r="N649" s="30"/>
      <c r="O649" s="29" t="s">
        <v>50</v>
      </c>
      <c r="P649" s="24"/>
      <c r="Q649" s="24"/>
      <c r="R649" s="24"/>
      <c r="S649" s="24">
        <v>10</v>
      </c>
      <c r="T649" s="24">
        <v>15</v>
      </c>
      <c r="U649" s="24">
        <v>0</v>
      </c>
      <c r="V649" s="31">
        <f t="shared" si="57"/>
        <v>59.134703920059174</v>
      </c>
      <c r="W649" s="32">
        <f t="shared" si="47"/>
        <v>84.134703920059167</v>
      </c>
      <c r="X649" s="30"/>
      <c r="Y649" s="24"/>
      <c r="Z649" s="24"/>
    </row>
    <row r="650" spans="1:26" ht="15.75" hidden="1" customHeight="1">
      <c r="A650" s="13" t="s">
        <v>424</v>
      </c>
      <c r="B650" s="24" t="s">
        <v>1105</v>
      </c>
      <c r="C650" s="24" t="s">
        <v>44</v>
      </c>
      <c r="D650" s="25">
        <v>4048.9</v>
      </c>
      <c r="E650" s="25"/>
      <c r="F650" s="25"/>
      <c r="G650" s="38"/>
      <c r="H650" s="27" t="s">
        <v>71</v>
      </c>
      <c r="I650" s="24" t="s">
        <v>671</v>
      </c>
      <c r="J650" s="24">
        <v>1400</v>
      </c>
      <c r="K650" s="24">
        <v>5668460</v>
      </c>
      <c r="L650" s="28" t="s">
        <v>1109</v>
      </c>
      <c r="M650" s="29" t="s">
        <v>50</v>
      </c>
      <c r="N650" s="30"/>
      <c r="O650" s="29" t="s">
        <v>50</v>
      </c>
      <c r="P650" s="24"/>
      <c r="Q650" s="24"/>
      <c r="R650" s="24"/>
      <c r="S650" s="24">
        <v>10</v>
      </c>
      <c r="T650" s="24">
        <v>15</v>
      </c>
      <c r="U650" s="24">
        <v>1</v>
      </c>
      <c r="V650" s="31">
        <f t="shared" si="57"/>
        <v>58.054508631974123</v>
      </c>
      <c r="W650" s="32">
        <f t="shared" si="47"/>
        <v>84.05450863197413</v>
      </c>
      <c r="X650" s="30"/>
      <c r="Y650" s="24"/>
      <c r="Z650" s="24"/>
    </row>
    <row r="651" spans="1:26" ht="15.75" hidden="1" customHeight="1">
      <c r="A651" s="13" t="s">
        <v>424</v>
      </c>
      <c r="B651" s="24" t="s">
        <v>1105</v>
      </c>
      <c r="C651" s="24" t="s">
        <v>44</v>
      </c>
      <c r="D651" s="25">
        <v>4152.72</v>
      </c>
      <c r="E651" s="25"/>
      <c r="F651" s="25"/>
      <c r="G651" s="38"/>
      <c r="H651" s="27" t="s">
        <v>68</v>
      </c>
      <c r="I651" s="24" t="s">
        <v>671</v>
      </c>
      <c r="J651" s="24">
        <v>1400</v>
      </c>
      <c r="K651" s="24">
        <v>5813808</v>
      </c>
      <c r="L651" s="28" t="s">
        <v>1110</v>
      </c>
      <c r="M651" s="29" t="s">
        <v>50</v>
      </c>
      <c r="N651" s="30"/>
      <c r="O651" s="29" t="s">
        <v>50</v>
      </c>
      <c r="P651" s="24"/>
      <c r="Q651" s="24"/>
      <c r="R651" s="24"/>
      <c r="S651" s="24">
        <v>10</v>
      </c>
      <c r="T651" s="24">
        <v>15</v>
      </c>
      <c r="U651" s="24">
        <v>0</v>
      </c>
      <c r="V651" s="31">
        <f t="shared" si="57"/>
        <v>56.603117956423745</v>
      </c>
      <c r="W651" s="32">
        <f t="shared" si="47"/>
        <v>81.603117956423745</v>
      </c>
      <c r="X651" s="30"/>
      <c r="Y651" s="24"/>
      <c r="Z651" s="24"/>
    </row>
    <row r="652" spans="1:26" ht="15.75" hidden="1" customHeight="1">
      <c r="A652" s="13" t="s">
        <v>424</v>
      </c>
      <c r="B652" s="24" t="s">
        <v>1105</v>
      </c>
      <c r="C652" s="24" t="s">
        <v>44</v>
      </c>
      <c r="D652" s="25">
        <v>4361.55</v>
      </c>
      <c r="E652" s="25"/>
      <c r="F652" s="25"/>
      <c r="G652" s="38"/>
      <c r="H652" s="27" t="s">
        <v>110</v>
      </c>
      <c r="I652" s="24" t="s">
        <v>671</v>
      </c>
      <c r="J652" s="24">
        <v>1400</v>
      </c>
      <c r="K652" s="24">
        <v>6106170</v>
      </c>
      <c r="L652" s="28" t="s">
        <v>1111</v>
      </c>
      <c r="M652" s="29" t="s">
        <v>50</v>
      </c>
      <c r="N652" s="30"/>
      <c r="O652" s="29" t="s">
        <v>50</v>
      </c>
      <c r="P652" s="24"/>
      <c r="Q652" s="24"/>
      <c r="R652" s="24"/>
      <c r="S652" s="24">
        <v>10</v>
      </c>
      <c r="T652" s="24">
        <v>15</v>
      </c>
      <c r="U652" s="24">
        <v>0</v>
      </c>
      <c r="V652" s="31">
        <f t="shared" si="57"/>
        <v>53.892973828111572</v>
      </c>
      <c r="W652" s="32">
        <f t="shared" si="47"/>
        <v>78.892973828111565</v>
      </c>
      <c r="X652" s="30"/>
      <c r="Y652" s="24"/>
      <c r="Z652" s="24"/>
    </row>
    <row r="653" spans="1:26" ht="15.75" hidden="1" customHeight="1">
      <c r="A653" s="13" t="s">
        <v>424</v>
      </c>
      <c r="B653" s="24" t="s">
        <v>1105</v>
      </c>
      <c r="C653" s="24" t="s">
        <v>44</v>
      </c>
      <c r="D653" s="25">
        <v>4458</v>
      </c>
      <c r="E653" s="25"/>
      <c r="F653" s="25"/>
      <c r="G653" s="38"/>
      <c r="H653" s="27" t="s">
        <v>47</v>
      </c>
      <c r="I653" s="24" t="s">
        <v>671</v>
      </c>
      <c r="J653" s="24">
        <v>1400</v>
      </c>
      <c r="K653" s="24">
        <v>6241200</v>
      </c>
      <c r="L653" s="28" t="s">
        <v>1098</v>
      </c>
      <c r="M653" s="29" t="s">
        <v>50</v>
      </c>
      <c r="N653" s="30"/>
      <c r="O653" s="29" t="s">
        <v>50</v>
      </c>
      <c r="P653" s="24"/>
      <c r="Q653" s="24"/>
      <c r="R653" s="24"/>
      <c r="S653" s="24">
        <v>10</v>
      </c>
      <c r="T653" s="24">
        <v>15</v>
      </c>
      <c r="U653" s="24">
        <v>0</v>
      </c>
      <c r="V653" s="31">
        <f t="shared" si="57"/>
        <v>52.726985195154782</v>
      </c>
      <c r="W653" s="32">
        <f t="shared" si="47"/>
        <v>77.726985195154782</v>
      </c>
      <c r="X653" s="30"/>
      <c r="Y653" s="24"/>
      <c r="Z653" s="24"/>
    </row>
    <row r="654" spans="1:26" ht="15.75" hidden="1" customHeight="1">
      <c r="A654" s="13" t="s">
        <v>424</v>
      </c>
      <c r="B654" s="24" t="s">
        <v>1105</v>
      </c>
      <c r="C654" s="24" t="s">
        <v>51</v>
      </c>
      <c r="D654" s="25">
        <v>16196.52</v>
      </c>
      <c r="E654" s="25"/>
      <c r="F654" s="25"/>
      <c r="G654" s="38"/>
      <c r="H654" s="27" t="s">
        <v>63</v>
      </c>
      <c r="I654" s="24" t="s">
        <v>974</v>
      </c>
      <c r="J654" s="24">
        <v>1400</v>
      </c>
      <c r="K654" s="24">
        <v>22675128</v>
      </c>
      <c r="L654" s="28" t="s">
        <v>1112</v>
      </c>
      <c r="M654" s="29" t="s">
        <v>50</v>
      </c>
      <c r="N654" s="30"/>
      <c r="O654" s="29" t="s">
        <v>50</v>
      </c>
      <c r="P654" s="24"/>
      <c r="Q654" s="24"/>
      <c r="R654" s="24"/>
      <c r="S654" s="24">
        <v>10</v>
      </c>
      <c r="T654" s="24">
        <v>15</v>
      </c>
      <c r="U654" s="24">
        <v>2</v>
      </c>
      <c r="V654" s="31">
        <f t="shared" si="57"/>
        <v>14.512802750220418</v>
      </c>
      <c r="W654" s="32">
        <f t="shared" si="47"/>
        <v>41.512802750220416</v>
      </c>
      <c r="X654" s="30"/>
      <c r="Y654" s="24"/>
      <c r="Z654" s="24" t="s">
        <v>80</v>
      </c>
    </row>
    <row r="655" spans="1:26" ht="15.75" hidden="1" customHeight="1">
      <c r="A655" s="13" t="s">
        <v>424</v>
      </c>
      <c r="B655" s="24" t="s">
        <v>1105</v>
      </c>
      <c r="C655" s="24" t="s">
        <v>44</v>
      </c>
      <c r="D655" s="25">
        <v>18528.060000000001</v>
      </c>
      <c r="E655" s="53"/>
      <c r="F655" s="53"/>
      <c r="G655" s="38"/>
      <c r="H655" s="27" t="s">
        <v>95</v>
      </c>
      <c r="I655" s="24" t="s">
        <v>1113</v>
      </c>
      <c r="J655" s="24">
        <v>1400</v>
      </c>
      <c r="K655" s="24">
        <v>25939284</v>
      </c>
      <c r="L655" s="28" t="s">
        <v>1114</v>
      </c>
      <c r="M655" s="29" t="s">
        <v>50</v>
      </c>
      <c r="N655" s="30"/>
      <c r="O655" s="29" t="s">
        <v>50</v>
      </c>
      <c r="P655" s="24"/>
      <c r="Q655" s="24"/>
      <c r="R655" s="24"/>
      <c r="S655" s="24">
        <v>10</v>
      </c>
      <c r="T655" s="24">
        <v>15</v>
      </c>
      <c r="U655" s="24">
        <v>1</v>
      </c>
      <c r="V655" s="31">
        <f t="shared" si="57"/>
        <v>12.686535989196926</v>
      </c>
      <c r="W655" s="32">
        <f t="shared" si="47"/>
        <v>38.686535989196926</v>
      </c>
      <c r="X655" s="30"/>
      <c r="Y655" s="24"/>
      <c r="Z655" s="24" t="s">
        <v>80</v>
      </c>
    </row>
    <row r="656" spans="1:26" ht="15.75" hidden="1" customHeight="1">
      <c r="A656" s="13" t="s">
        <v>424</v>
      </c>
      <c r="B656" s="24" t="s">
        <v>1115</v>
      </c>
      <c r="C656" s="24" t="s">
        <v>44</v>
      </c>
      <c r="D656" s="25">
        <v>980284.44</v>
      </c>
      <c r="E656" s="56">
        <f>+F656</f>
        <v>1481110.25</v>
      </c>
      <c r="F656" s="56">
        <v>1481110.25</v>
      </c>
      <c r="G656" s="38" t="s">
        <v>1116</v>
      </c>
      <c r="H656" s="27" t="s">
        <v>434</v>
      </c>
      <c r="I656" s="24" t="s">
        <v>1117</v>
      </c>
      <c r="J656" s="24">
        <v>50</v>
      </c>
      <c r="K656" s="24">
        <v>49014222</v>
      </c>
      <c r="L656" s="28" t="s">
        <v>1118</v>
      </c>
      <c r="M656" s="29" t="s">
        <v>50</v>
      </c>
      <c r="N656" s="30"/>
      <c r="O656" s="29" t="s">
        <v>50</v>
      </c>
      <c r="P656" s="24"/>
      <c r="Q656" s="24"/>
      <c r="R656" s="24"/>
      <c r="S656" s="24">
        <v>10</v>
      </c>
      <c r="T656" s="24">
        <v>15</v>
      </c>
      <c r="U656" s="24">
        <v>1</v>
      </c>
      <c r="V656" s="35">
        <v>65</v>
      </c>
      <c r="W656" s="24">
        <f t="shared" si="47"/>
        <v>91</v>
      </c>
      <c r="X656" s="30"/>
      <c r="Y656" s="24"/>
      <c r="Z656" s="24"/>
    </row>
    <row r="657" spans="1:26" ht="15.75" hidden="1" customHeight="1">
      <c r="A657" s="13" t="s">
        <v>424</v>
      </c>
      <c r="B657" s="24" t="s">
        <v>1115</v>
      </c>
      <c r="C657" s="24" t="s">
        <v>44</v>
      </c>
      <c r="D657" s="25">
        <v>991721.56</v>
      </c>
      <c r="E657" s="25"/>
      <c r="F657" s="25"/>
      <c r="G657" s="38"/>
      <c r="H657" s="27" t="s">
        <v>95</v>
      </c>
      <c r="I657" s="24" t="s">
        <v>1119</v>
      </c>
      <c r="J657" s="24">
        <v>120</v>
      </c>
      <c r="K657" s="24">
        <v>119006587.2</v>
      </c>
      <c r="L657" s="28" t="s">
        <v>1120</v>
      </c>
      <c r="M657" s="29" t="s">
        <v>50</v>
      </c>
      <c r="N657" s="30"/>
      <c r="O657" s="29" t="s">
        <v>50</v>
      </c>
      <c r="P657" s="24"/>
      <c r="Q657" s="24"/>
      <c r="R657" s="24"/>
      <c r="S657" s="24">
        <v>10</v>
      </c>
      <c r="T657" s="24">
        <v>15</v>
      </c>
      <c r="U657" s="24">
        <v>1</v>
      </c>
      <c r="V657" s="31">
        <f t="shared" ref="V657:V660" si="58">+V656*D656/D657</f>
        <v>64.250381528460466</v>
      </c>
      <c r="W657" s="32">
        <f t="shared" si="47"/>
        <v>90.250381528460466</v>
      </c>
      <c r="X657" s="30"/>
      <c r="Y657" s="24"/>
      <c r="Z657" s="24"/>
    </row>
    <row r="658" spans="1:26" ht="15.75" hidden="1" customHeight="1">
      <c r="A658" s="13" t="s">
        <v>424</v>
      </c>
      <c r="B658" s="24" t="s">
        <v>1115</v>
      </c>
      <c r="C658" s="24" t="s">
        <v>44</v>
      </c>
      <c r="D658" s="25">
        <v>999987.42</v>
      </c>
      <c r="E658" s="25"/>
      <c r="F658" s="25"/>
      <c r="G658" s="38"/>
      <c r="H658" s="27" t="s">
        <v>52</v>
      </c>
      <c r="I658" s="24" t="s">
        <v>1121</v>
      </c>
      <c r="J658" s="24">
        <v>120</v>
      </c>
      <c r="K658" s="24">
        <v>119998490.40000001</v>
      </c>
      <c r="L658" s="28" t="s">
        <v>1122</v>
      </c>
      <c r="M658" s="29" t="s">
        <v>50</v>
      </c>
      <c r="N658" s="30"/>
      <c r="O658" s="29" t="s">
        <v>50</v>
      </c>
      <c r="P658" s="24"/>
      <c r="Q658" s="24"/>
      <c r="R658" s="24"/>
      <c r="S658" s="24">
        <v>10</v>
      </c>
      <c r="T658" s="24">
        <v>15</v>
      </c>
      <c r="U658" s="24">
        <v>2</v>
      </c>
      <c r="V658" s="31">
        <f t="shared" si="58"/>
        <v>63.71929018867057</v>
      </c>
      <c r="W658" s="32">
        <f t="shared" si="47"/>
        <v>90.71929018867057</v>
      </c>
      <c r="X658" s="30"/>
      <c r="Y658" s="24"/>
      <c r="Z658" s="24"/>
    </row>
    <row r="659" spans="1:26" ht="15.75" hidden="1" customHeight="1">
      <c r="A659" s="13" t="s">
        <v>424</v>
      </c>
      <c r="B659" s="24" t="s">
        <v>1115</v>
      </c>
      <c r="C659" s="24" t="s">
        <v>44</v>
      </c>
      <c r="D659" s="25">
        <v>1077288.6499999999</v>
      </c>
      <c r="E659" s="25"/>
      <c r="F659" s="25"/>
      <c r="G659" s="38"/>
      <c r="H659" s="27" t="s">
        <v>63</v>
      </c>
      <c r="I659" s="24" t="s">
        <v>1123</v>
      </c>
      <c r="J659" s="24">
        <v>120</v>
      </c>
      <c r="K659" s="24">
        <v>129274638</v>
      </c>
      <c r="L659" s="28" t="s">
        <v>1124</v>
      </c>
      <c r="M659" s="29" t="s">
        <v>50</v>
      </c>
      <c r="N659" s="30"/>
      <c r="O659" s="29" t="s">
        <v>50</v>
      </c>
      <c r="P659" s="24"/>
      <c r="Q659" s="24"/>
      <c r="R659" s="24"/>
      <c r="S659" s="24">
        <v>10</v>
      </c>
      <c r="T659" s="24">
        <v>15</v>
      </c>
      <c r="U659" s="24">
        <v>2</v>
      </c>
      <c r="V659" s="31">
        <f t="shared" si="58"/>
        <v>59.147089872338306</v>
      </c>
      <c r="W659" s="32">
        <f t="shared" si="47"/>
        <v>86.147089872338313</v>
      </c>
      <c r="X659" s="30"/>
      <c r="Y659" s="24"/>
      <c r="Z659" s="24"/>
    </row>
    <row r="660" spans="1:26" ht="15.75" hidden="1" customHeight="1">
      <c r="A660" s="13" t="s">
        <v>424</v>
      </c>
      <c r="B660" s="24" t="s">
        <v>1115</v>
      </c>
      <c r="C660" s="24" t="s">
        <v>44</v>
      </c>
      <c r="D660" s="25">
        <v>1392984.27</v>
      </c>
      <c r="E660" s="53"/>
      <c r="F660" s="53"/>
      <c r="G660" s="38"/>
      <c r="H660" s="27" t="s">
        <v>68</v>
      </c>
      <c r="I660" s="24" t="s">
        <v>595</v>
      </c>
      <c r="J660" s="24">
        <v>120</v>
      </c>
      <c r="K660" s="24">
        <v>167158112.40000001</v>
      </c>
      <c r="L660" s="28" t="s">
        <v>1125</v>
      </c>
      <c r="M660" s="29" t="s">
        <v>50</v>
      </c>
      <c r="N660" s="30"/>
      <c r="O660" s="29" t="s">
        <v>50</v>
      </c>
      <c r="P660" s="24"/>
      <c r="Q660" s="24"/>
      <c r="R660" s="24"/>
      <c r="S660" s="24">
        <v>10</v>
      </c>
      <c r="T660" s="24">
        <v>15</v>
      </c>
      <c r="U660" s="24">
        <v>0</v>
      </c>
      <c r="V660" s="31">
        <f t="shared" si="58"/>
        <v>45.742432253021782</v>
      </c>
      <c r="W660" s="32">
        <f t="shared" si="47"/>
        <v>70.742432253021775</v>
      </c>
      <c r="X660" s="30"/>
      <c r="Y660" s="24"/>
      <c r="Z660" s="24"/>
    </row>
    <row r="661" spans="1:26" ht="15.75" hidden="1" customHeight="1">
      <c r="A661" s="13" t="s">
        <v>424</v>
      </c>
      <c r="B661" s="24" t="s">
        <v>1126</v>
      </c>
      <c r="C661" s="24" t="s">
        <v>44</v>
      </c>
      <c r="D661" s="25">
        <v>440.73</v>
      </c>
      <c r="E661" s="54">
        <f>F661/200</f>
        <v>26558.713900000002</v>
      </c>
      <c r="F661" s="54">
        <v>5311742.78</v>
      </c>
      <c r="G661" s="38" t="s">
        <v>1127</v>
      </c>
      <c r="H661" s="27" t="s">
        <v>63</v>
      </c>
      <c r="I661" s="24" t="s">
        <v>1128</v>
      </c>
      <c r="J661" s="24">
        <v>9000</v>
      </c>
      <c r="K661" s="24">
        <v>3966570</v>
      </c>
      <c r="L661" s="28" t="s">
        <v>1129</v>
      </c>
      <c r="M661" s="29" t="s">
        <v>50</v>
      </c>
      <c r="N661" s="30"/>
      <c r="O661" s="29" t="s">
        <v>50</v>
      </c>
      <c r="P661" s="24"/>
      <c r="Q661" s="24"/>
      <c r="R661" s="24"/>
      <c r="S661" s="24">
        <v>10</v>
      </c>
      <c r="T661" s="36"/>
      <c r="U661" s="24">
        <v>2</v>
      </c>
      <c r="V661" s="35"/>
      <c r="W661" s="24">
        <f t="shared" si="47"/>
        <v>12</v>
      </c>
      <c r="X661" s="30"/>
      <c r="Y661" s="24"/>
      <c r="Z661" s="24"/>
    </row>
    <row r="662" spans="1:26" ht="15.75" hidden="1" customHeight="1">
      <c r="A662" s="13" t="s">
        <v>424</v>
      </c>
      <c r="B662" s="24" t="s">
        <v>1126</v>
      </c>
      <c r="C662" s="24" t="s">
        <v>44</v>
      </c>
      <c r="D662" s="25">
        <v>447.63</v>
      </c>
      <c r="E662" s="25"/>
      <c r="F662" s="25"/>
      <c r="G662" s="38"/>
      <c r="H662" s="27" t="s">
        <v>196</v>
      </c>
      <c r="I662" s="24" t="s">
        <v>1130</v>
      </c>
      <c r="J662" s="24">
        <v>9000</v>
      </c>
      <c r="K662" s="24">
        <v>4028670</v>
      </c>
      <c r="L662" s="28" t="s">
        <v>1131</v>
      </c>
      <c r="M662" s="29" t="s">
        <v>50</v>
      </c>
      <c r="N662" s="30"/>
      <c r="O662" s="29" t="s">
        <v>50</v>
      </c>
      <c r="P662" s="24"/>
      <c r="Q662" s="24"/>
      <c r="R662" s="24"/>
      <c r="S662" s="24">
        <v>10</v>
      </c>
      <c r="T662" s="36"/>
      <c r="U662" s="24">
        <v>0</v>
      </c>
      <c r="V662" s="35"/>
      <c r="W662" s="24">
        <f t="shared" si="47"/>
        <v>10</v>
      </c>
      <c r="X662" s="30"/>
      <c r="Y662" s="24"/>
      <c r="Z662" s="24"/>
    </row>
    <row r="663" spans="1:26" ht="15.75" hidden="1" customHeight="1">
      <c r="A663" s="13" t="s">
        <v>424</v>
      </c>
      <c r="B663" s="24" t="s">
        <v>1126</v>
      </c>
      <c r="C663" s="24" t="s">
        <v>44</v>
      </c>
      <c r="D663" s="25">
        <v>582.86</v>
      </c>
      <c r="E663" s="25"/>
      <c r="F663" s="25"/>
      <c r="G663" s="38"/>
      <c r="H663" s="27" t="s">
        <v>95</v>
      </c>
      <c r="I663" s="24" t="s">
        <v>1132</v>
      </c>
      <c r="J663" s="24">
        <v>9000</v>
      </c>
      <c r="K663" s="24">
        <v>5245740</v>
      </c>
      <c r="L663" s="28" t="s">
        <v>1133</v>
      </c>
      <c r="M663" s="29" t="s">
        <v>50</v>
      </c>
      <c r="N663" s="30"/>
      <c r="O663" s="29" t="s">
        <v>50</v>
      </c>
      <c r="P663" s="24"/>
      <c r="Q663" s="24"/>
      <c r="R663" s="24"/>
      <c r="S663" s="24">
        <v>10</v>
      </c>
      <c r="T663" s="36"/>
      <c r="U663" s="24">
        <v>1</v>
      </c>
      <c r="V663" s="35"/>
      <c r="W663" s="24">
        <f t="shared" si="47"/>
        <v>11</v>
      </c>
      <c r="X663" s="30"/>
      <c r="Y663" s="24"/>
      <c r="Z663" s="24"/>
    </row>
    <row r="664" spans="1:26" ht="15.75" hidden="1" customHeight="1">
      <c r="A664" s="13" t="s">
        <v>424</v>
      </c>
      <c r="B664" s="24" t="s">
        <v>1126</v>
      </c>
      <c r="C664" s="24" t="s">
        <v>51</v>
      </c>
      <c r="D664" s="25">
        <v>586.96</v>
      </c>
      <c r="E664" s="25"/>
      <c r="F664" s="25"/>
      <c r="G664" s="38"/>
      <c r="H664" s="27" t="s">
        <v>63</v>
      </c>
      <c r="I664" s="24" t="s">
        <v>513</v>
      </c>
      <c r="J664" s="24">
        <v>9000</v>
      </c>
      <c r="K664" s="24">
        <v>5282640</v>
      </c>
      <c r="L664" s="28" t="s">
        <v>1134</v>
      </c>
      <c r="M664" s="29" t="s">
        <v>50</v>
      </c>
      <c r="N664" s="30"/>
      <c r="O664" s="29" t="s">
        <v>50</v>
      </c>
      <c r="P664" s="24"/>
      <c r="Q664" s="24"/>
      <c r="R664" s="24"/>
      <c r="S664" s="24">
        <v>10</v>
      </c>
      <c r="T664" s="36"/>
      <c r="U664" s="24">
        <v>2</v>
      </c>
      <c r="V664" s="35"/>
      <c r="W664" s="24">
        <f t="shared" si="47"/>
        <v>12</v>
      </c>
      <c r="X664" s="30"/>
      <c r="Y664" s="24"/>
      <c r="Z664" s="24"/>
    </row>
    <row r="665" spans="1:26" ht="15.75" hidden="1" customHeight="1">
      <c r="A665" s="13" t="s">
        <v>424</v>
      </c>
      <c r="B665" s="24" t="s">
        <v>1126</v>
      </c>
      <c r="C665" s="24" t="s">
        <v>44</v>
      </c>
      <c r="D665" s="25">
        <v>589.16999999999996</v>
      </c>
      <c r="E665" s="25"/>
      <c r="F665" s="25"/>
      <c r="G665" s="38"/>
      <c r="H665" s="27" t="s">
        <v>434</v>
      </c>
      <c r="I665" s="24" t="s">
        <v>1135</v>
      </c>
      <c r="J665" s="24">
        <v>9000</v>
      </c>
      <c r="K665" s="24">
        <v>5302530</v>
      </c>
      <c r="L665" s="28" t="s">
        <v>1136</v>
      </c>
      <c r="M665" s="29" t="s">
        <v>50</v>
      </c>
      <c r="N665" s="30"/>
      <c r="O665" s="29" t="s">
        <v>50</v>
      </c>
      <c r="P665" s="24"/>
      <c r="Q665" s="24"/>
      <c r="R665" s="24"/>
      <c r="S665" s="24">
        <v>10</v>
      </c>
      <c r="T665" s="36"/>
      <c r="U665" s="24">
        <v>1</v>
      </c>
      <c r="V665" s="35"/>
      <c r="W665" s="24">
        <f t="shared" si="47"/>
        <v>11</v>
      </c>
      <c r="X665" s="30"/>
      <c r="Y665" s="24"/>
      <c r="Z665" s="24"/>
    </row>
    <row r="666" spans="1:26" ht="15.75" hidden="1" customHeight="1">
      <c r="A666" s="13" t="s">
        <v>424</v>
      </c>
      <c r="B666" s="24" t="s">
        <v>1126</v>
      </c>
      <c r="C666" s="24" t="s">
        <v>51</v>
      </c>
      <c r="D666" s="25">
        <v>594.38</v>
      </c>
      <c r="E666" s="25"/>
      <c r="F666" s="25"/>
      <c r="G666" s="38"/>
      <c r="H666" s="27" t="s">
        <v>196</v>
      </c>
      <c r="I666" s="24" t="s">
        <v>1137</v>
      </c>
      <c r="J666" s="24">
        <v>9000</v>
      </c>
      <c r="K666" s="24">
        <v>5349420</v>
      </c>
      <c r="L666" s="28" t="s">
        <v>1138</v>
      </c>
      <c r="M666" s="29" t="s">
        <v>50</v>
      </c>
      <c r="N666" s="30"/>
      <c r="O666" s="29" t="s">
        <v>50</v>
      </c>
      <c r="P666" s="24"/>
      <c r="Q666" s="24"/>
      <c r="R666" s="24"/>
      <c r="S666" s="24">
        <v>10</v>
      </c>
      <c r="T666" s="36"/>
      <c r="U666" s="24">
        <v>0</v>
      </c>
      <c r="V666" s="35"/>
      <c r="W666" s="24">
        <f t="shared" si="47"/>
        <v>10</v>
      </c>
      <c r="X666" s="30"/>
      <c r="Y666" s="24"/>
      <c r="Z666" s="24"/>
    </row>
    <row r="667" spans="1:26" ht="15.75" hidden="1" customHeight="1">
      <c r="A667" s="13" t="s">
        <v>424</v>
      </c>
      <c r="B667" s="24" t="s">
        <v>1126</v>
      </c>
      <c r="C667" s="24" t="s">
        <v>44</v>
      </c>
      <c r="D667" s="25">
        <v>615.47</v>
      </c>
      <c r="E667" s="25"/>
      <c r="F667" s="25"/>
      <c r="G667" s="38"/>
      <c r="H667" s="27" t="s">
        <v>71</v>
      </c>
      <c r="I667" s="24" t="s">
        <v>1139</v>
      </c>
      <c r="J667" s="24">
        <v>9000</v>
      </c>
      <c r="K667" s="24">
        <v>5539230</v>
      </c>
      <c r="L667" s="28" t="s">
        <v>1140</v>
      </c>
      <c r="M667" s="29" t="s">
        <v>50</v>
      </c>
      <c r="N667" s="30"/>
      <c r="O667" s="29" t="s">
        <v>50</v>
      </c>
      <c r="P667" s="24"/>
      <c r="Q667" s="24"/>
      <c r="R667" s="24"/>
      <c r="S667" s="24">
        <v>10</v>
      </c>
      <c r="T667" s="36"/>
      <c r="U667" s="24">
        <v>1</v>
      </c>
      <c r="V667" s="35"/>
      <c r="W667" s="24">
        <f t="shared" si="47"/>
        <v>11</v>
      </c>
      <c r="X667" s="30"/>
      <c r="Y667" s="24"/>
      <c r="Z667" s="24"/>
    </row>
    <row r="668" spans="1:26" ht="15.75" hidden="1" customHeight="1">
      <c r="A668" s="13" t="s">
        <v>424</v>
      </c>
      <c r="B668" s="24" t="s">
        <v>1126</v>
      </c>
      <c r="C668" s="24" t="s">
        <v>51</v>
      </c>
      <c r="D668" s="25">
        <v>633.91</v>
      </c>
      <c r="E668" s="25"/>
      <c r="F668" s="25"/>
      <c r="G668" s="38"/>
      <c r="H668" s="27" t="s">
        <v>95</v>
      </c>
      <c r="I668" s="24" t="s">
        <v>1141</v>
      </c>
      <c r="J668" s="24">
        <v>9000</v>
      </c>
      <c r="K668" s="24">
        <v>5705190</v>
      </c>
      <c r="L668" s="28" t="s">
        <v>1142</v>
      </c>
      <c r="M668" s="29" t="s">
        <v>50</v>
      </c>
      <c r="N668" s="30"/>
      <c r="O668" s="29" t="s">
        <v>50</v>
      </c>
      <c r="P668" s="24"/>
      <c r="Q668" s="24"/>
      <c r="R668" s="24"/>
      <c r="S668" s="24">
        <v>10</v>
      </c>
      <c r="T668" s="36"/>
      <c r="U668" s="24">
        <v>1</v>
      </c>
      <c r="V668" s="35"/>
      <c r="W668" s="24">
        <f t="shared" si="47"/>
        <v>11</v>
      </c>
      <c r="X668" s="30"/>
      <c r="Y668" s="24"/>
      <c r="Z668" s="24"/>
    </row>
    <row r="669" spans="1:26" ht="15.75" hidden="1" customHeight="1">
      <c r="A669" s="13" t="s">
        <v>424</v>
      </c>
      <c r="B669" s="24" t="s">
        <v>1126</v>
      </c>
      <c r="C669" s="24" t="s">
        <v>44</v>
      </c>
      <c r="D669" s="25">
        <v>714.23</v>
      </c>
      <c r="E669" s="25"/>
      <c r="F669" s="25"/>
      <c r="G669" s="38"/>
      <c r="H669" s="27" t="s">
        <v>52</v>
      </c>
      <c r="I669" s="24" t="s">
        <v>1143</v>
      </c>
      <c r="J669" s="24">
        <v>9000</v>
      </c>
      <c r="K669" s="24">
        <v>6428070</v>
      </c>
      <c r="L669" s="28" t="s">
        <v>1144</v>
      </c>
      <c r="M669" s="29" t="s">
        <v>50</v>
      </c>
      <c r="N669" s="30"/>
      <c r="O669" s="29" t="s">
        <v>50</v>
      </c>
      <c r="P669" s="24"/>
      <c r="Q669" s="24"/>
      <c r="R669" s="24"/>
      <c r="S669" s="24">
        <v>10</v>
      </c>
      <c r="T669" s="36"/>
      <c r="U669" s="24">
        <v>2</v>
      </c>
      <c r="V669" s="35"/>
      <c r="W669" s="24">
        <f t="shared" si="47"/>
        <v>12</v>
      </c>
      <c r="X669" s="30"/>
      <c r="Y669" s="24"/>
      <c r="Z669" s="24"/>
    </row>
    <row r="670" spans="1:26" ht="15.75" hidden="1" customHeight="1">
      <c r="A670" s="13" t="s">
        <v>424</v>
      </c>
      <c r="B670" s="24" t="s">
        <v>1126</v>
      </c>
      <c r="C670" s="24" t="s">
        <v>44</v>
      </c>
      <c r="D670" s="25">
        <v>809.31</v>
      </c>
      <c r="E670" s="25"/>
      <c r="F670" s="25"/>
      <c r="G670" s="38"/>
      <c r="H670" s="27" t="s">
        <v>68</v>
      </c>
      <c r="I670" s="24" t="s">
        <v>513</v>
      </c>
      <c r="J670" s="24">
        <v>9000</v>
      </c>
      <c r="K670" s="24">
        <v>7283790</v>
      </c>
      <c r="L670" s="28" t="s">
        <v>1145</v>
      </c>
      <c r="M670" s="29" t="s">
        <v>50</v>
      </c>
      <c r="N670" s="30"/>
      <c r="O670" s="29" t="s">
        <v>50</v>
      </c>
      <c r="P670" s="24"/>
      <c r="Q670" s="24"/>
      <c r="R670" s="24"/>
      <c r="S670" s="24">
        <v>10</v>
      </c>
      <c r="T670" s="36"/>
      <c r="U670" s="24">
        <v>0</v>
      </c>
      <c r="V670" s="35"/>
      <c r="W670" s="24">
        <f t="shared" si="47"/>
        <v>10</v>
      </c>
      <c r="X670" s="30"/>
      <c r="Y670" s="24"/>
      <c r="Z670" s="24"/>
    </row>
    <row r="671" spans="1:26" ht="15.75" hidden="1" customHeight="1">
      <c r="A671" s="13" t="s">
        <v>424</v>
      </c>
      <c r="B671" s="24" t="s">
        <v>1126</v>
      </c>
      <c r="C671" s="24" t="s">
        <v>44</v>
      </c>
      <c r="D671" s="25">
        <v>828</v>
      </c>
      <c r="E671" s="25"/>
      <c r="F671" s="25"/>
      <c r="G671" s="38"/>
      <c r="H671" s="27" t="s">
        <v>47</v>
      </c>
      <c r="I671" s="24" t="s">
        <v>513</v>
      </c>
      <c r="J671" s="24">
        <v>9000</v>
      </c>
      <c r="K671" s="24">
        <v>7452000</v>
      </c>
      <c r="L671" s="28" t="s">
        <v>1146</v>
      </c>
      <c r="M671" s="29" t="s">
        <v>50</v>
      </c>
      <c r="N671" s="30"/>
      <c r="O671" s="29" t="s">
        <v>50</v>
      </c>
      <c r="P671" s="24"/>
      <c r="Q671" s="24"/>
      <c r="R671" s="24"/>
      <c r="S671" s="24">
        <v>10</v>
      </c>
      <c r="T671" s="36"/>
      <c r="U671" s="24">
        <v>0</v>
      </c>
      <c r="V671" s="35"/>
      <c r="W671" s="24">
        <f t="shared" si="47"/>
        <v>10</v>
      </c>
      <c r="X671" s="30"/>
      <c r="Y671" s="24"/>
      <c r="Z671" s="24"/>
    </row>
    <row r="672" spans="1:26" ht="15.75" hidden="1" customHeight="1">
      <c r="A672" s="13" t="s">
        <v>424</v>
      </c>
      <c r="B672" s="24" t="s">
        <v>1126</v>
      </c>
      <c r="C672" s="24" t="s">
        <v>44</v>
      </c>
      <c r="D672" s="25">
        <v>1217</v>
      </c>
      <c r="E672" s="53"/>
      <c r="F672" s="53"/>
      <c r="G672" s="38"/>
      <c r="H672" s="27" t="s">
        <v>77</v>
      </c>
      <c r="I672" s="24" t="s">
        <v>1135</v>
      </c>
      <c r="J672" s="24">
        <v>9000</v>
      </c>
      <c r="K672" s="24">
        <v>10953000</v>
      </c>
      <c r="L672" s="28" t="s">
        <v>1147</v>
      </c>
      <c r="M672" s="29" t="s">
        <v>50</v>
      </c>
      <c r="N672" s="30"/>
      <c r="O672" s="29" t="s">
        <v>50</v>
      </c>
      <c r="P672" s="24"/>
      <c r="Q672" s="24"/>
      <c r="R672" s="24"/>
      <c r="S672" s="24">
        <v>10</v>
      </c>
      <c r="T672" s="36"/>
      <c r="U672" s="24">
        <v>0</v>
      </c>
      <c r="V672" s="35"/>
      <c r="W672" s="24">
        <f t="shared" si="47"/>
        <v>10</v>
      </c>
      <c r="X672" s="30"/>
      <c r="Y672" s="24"/>
      <c r="Z672" s="24"/>
    </row>
    <row r="673" spans="1:26" ht="15.75" hidden="1" customHeight="1">
      <c r="A673" s="13" t="s">
        <v>424</v>
      </c>
      <c r="B673" s="24" t="s">
        <v>1148</v>
      </c>
      <c r="C673" s="24" t="s">
        <v>44</v>
      </c>
      <c r="D673" s="25">
        <v>2045.05</v>
      </c>
      <c r="E673" s="54">
        <f>F673/100</f>
        <v>91249.09599999999</v>
      </c>
      <c r="F673" s="54">
        <v>9124909.5999999996</v>
      </c>
      <c r="G673" s="38" t="s">
        <v>1127</v>
      </c>
      <c r="H673" s="27" t="s">
        <v>63</v>
      </c>
      <c r="I673" s="24" t="s">
        <v>491</v>
      </c>
      <c r="J673" s="24">
        <v>2400</v>
      </c>
      <c r="K673" s="24">
        <v>4908120</v>
      </c>
      <c r="L673" s="28" t="s">
        <v>1149</v>
      </c>
      <c r="M673" s="29" t="s">
        <v>50</v>
      </c>
      <c r="N673" s="30"/>
      <c r="O673" s="29" t="s">
        <v>50</v>
      </c>
      <c r="P673" s="24"/>
      <c r="Q673" s="24"/>
      <c r="R673" s="24"/>
      <c r="S673" s="24">
        <v>10</v>
      </c>
      <c r="T673" s="36"/>
      <c r="U673" s="24">
        <v>2</v>
      </c>
      <c r="V673" s="35"/>
      <c r="W673" s="24">
        <f t="shared" si="47"/>
        <v>12</v>
      </c>
      <c r="X673" s="30"/>
      <c r="Y673" s="24"/>
      <c r="Z673" s="24"/>
    </row>
    <row r="674" spans="1:26" ht="15.75" hidden="1" customHeight="1">
      <c r="A674" s="13" t="s">
        <v>424</v>
      </c>
      <c r="B674" s="24" t="s">
        <v>1148</v>
      </c>
      <c r="C674" s="24" t="s">
        <v>44</v>
      </c>
      <c r="D674" s="25">
        <v>2075.2199999999998</v>
      </c>
      <c r="E674" s="25"/>
      <c r="F674" s="25"/>
      <c r="G674" s="38"/>
      <c r="H674" s="27" t="s">
        <v>196</v>
      </c>
      <c r="I674" s="24" t="s">
        <v>1150</v>
      </c>
      <c r="J674" s="24">
        <v>2400</v>
      </c>
      <c r="K674" s="24">
        <v>4980528</v>
      </c>
      <c r="L674" s="28" t="s">
        <v>1151</v>
      </c>
      <c r="M674" s="29" t="s">
        <v>50</v>
      </c>
      <c r="N674" s="30"/>
      <c r="O674" s="29" t="s">
        <v>50</v>
      </c>
      <c r="P674" s="24"/>
      <c r="Q674" s="24"/>
      <c r="R674" s="24"/>
      <c r="S674" s="24">
        <v>10</v>
      </c>
      <c r="T674" s="36"/>
      <c r="U674" s="24">
        <v>0</v>
      </c>
      <c r="V674" s="35"/>
      <c r="W674" s="24">
        <f t="shared" si="47"/>
        <v>10</v>
      </c>
      <c r="X674" s="30"/>
      <c r="Y674" s="24"/>
      <c r="Z674" s="24"/>
    </row>
    <row r="675" spans="1:26" ht="15.75" hidden="1" customHeight="1">
      <c r="A675" s="13" t="s">
        <v>424</v>
      </c>
      <c r="B675" s="24" t="s">
        <v>1148</v>
      </c>
      <c r="C675" s="24" t="s">
        <v>44</v>
      </c>
      <c r="D675" s="25">
        <v>2734.39</v>
      </c>
      <c r="E675" s="25"/>
      <c r="F675" s="25"/>
      <c r="G675" s="38"/>
      <c r="H675" s="27" t="s">
        <v>95</v>
      </c>
      <c r="I675" s="24" t="s">
        <v>1152</v>
      </c>
      <c r="J675" s="24">
        <v>2400</v>
      </c>
      <c r="K675" s="24">
        <v>6562536</v>
      </c>
      <c r="L675" s="28" t="s">
        <v>1153</v>
      </c>
      <c r="M675" s="29" t="s">
        <v>50</v>
      </c>
      <c r="N675" s="30"/>
      <c r="O675" s="29" t="s">
        <v>50</v>
      </c>
      <c r="P675" s="24"/>
      <c r="Q675" s="24"/>
      <c r="R675" s="24"/>
      <c r="S675" s="24">
        <v>10</v>
      </c>
      <c r="T675" s="36"/>
      <c r="U675" s="24">
        <v>1</v>
      </c>
      <c r="V675" s="35"/>
      <c r="W675" s="24">
        <f t="shared" si="47"/>
        <v>11</v>
      </c>
      <c r="X675" s="30"/>
      <c r="Y675" s="24"/>
      <c r="Z675" s="24"/>
    </row>
    <row r="676" spans="1:26" ht="15.75" hidden="1" customHeight="1">
      <c r="A676" s="13" t="s">
        <v>424</v>
      </c>
      <c r="B676" s="24" t="s">
        <v>1148</v>
      </c>
      <c r="C676" s="24" t="s">
        <v>75</v>
      </c>
      <c r="D676" s="25">
        <v>3079.82</v>
      </c>
      <c r="E676" s="25"/>
      <c r="F676" s="25"/>
      <c r="G676" s="38"/>
      <c r="H676" s="27" t="s">
        <v>52</v>
      </c>
      <c r="I676" s="24" t="s">
        <v>1154</v>
      </c>
      <c r="J676" s="24">
        <v>2400</v>
      </c>
      <c r="K676" s="24">
        <v>7391568</v>
      </c>
      <c r="L676" s="28" t="s">
        <v>1144</v>
      </c>
      <c r="M676" s="29" t="s">
        <v>50</v>
      </c>
      <c r="N676" s="30"/>
      <c r="O676" s="29" t="s">
        <v>50</v>
      </c>
      <c r="P676" s="24"/>
      <c r="Q676" s="24"/>
      <c r="R676" s="24"/>
      <c r="S676" s="24">
        <v>10</v>
      </c>
      <c r="T676" s="36"/>
      <c r="U676" s="24">
        <v>2</v>
      </c>
      <c r="V676" s="35"/>
      <c r="W676" s="24">
        <f t="shared" si="47"/>
        <v>12</v>
      </c>
      <c r="X676" s="30"/>
      <c r="Y676" s="24"/>
      <c r="Z676" s="24"/>
    </row>
    <row r="677" spans="1:26" ht="15.75" hidden="1" customHeight="1">
      <c r="A677" s="13" t="s">
        <v>424</v>
      </c>
      <c r="B677" s="24" t="s">
        <v>1148</v>
      </c>
      <c r="C677" s="24" t="s">
        <v>51</v>
      </c>
      <c r="D677" s="25">
        <v>6635.69</v>
      </c>
      <c r="E677" s="25"/>
      <c r="F677" s="25"/>
      <c r="G677" s="38"/>
      <c r="H677" s="27" t="s">
        <v>95</v>
      </c>
      <c r="I677" s="24" t="s">
        <v>1155</v>
      </c>
      <c r="J677" s="24">
        <v>2400</v>
      </c>
      <c r="K677" s="24">
        <v>15925656</v>
      </c>
      <c r="L677" s="28" t="s">
        <v>1156</v>
      </c>
      <c r="M677" s="29" t="s">
        <v>50</v>
      </c>
      <c r="N677" s="30"/>
      <c r="O677" s="29" t="s">
        <v>50</v>
      </c>
      <c r="P677" s="24"/>
      <c r="Q677" s="24"/>
      <c r="R677" s="24"/>
      <c r="S677" s="24">
        <v>10</v>
      </c>
      <c r="T677" s="36"/>
      <c r="U677" s="24">
        <v>1</v>
      </c>
      <c r="V677" s="35"/>
      <c r="W677" s="24">
        <f t="shared" si="47"/>
        <v>11</v>
      </c>
      <c r="X677" s="30"/>
      <c r="Y677" s="24"/>
      <c r="Z677" s="24"/>
    </row>
    <row r="678" spans="1:26" ht="15.75" hidden="1" customHeight="1">
      <c r="A678" s="13" t="s">
        <v>424</v>
      </c>
      <c r="B678" s="24" t="s">
        <v>1148</v>
      </c>
      <c r="C678" s="24" t="s">
        <v>51</v>
      </c>
      <c r="D678" s="25">
        <v>6695.6</v>
      </c>
      <c r="E678" s="25"/>
      <c r="F678" s="25"/>
      <c r="G678" s="38"/>
      <c r="H678" s="27" t="s">
        <v>63</v>
      </c>
      <c r="I678" s="24" t="s">
        <v>513</v>
      </c>
      <c r="J678" s="24">
        <v>2400</v>
      </c>
      <c r="K678" s="24">
        <v>16069440</v>
      </c>
      <c r="L678" s="28" t="s">
        <v>1157</v>
      </c>
      <c r="M678" s="29" t="s">
        <v>50</v>
      </c>
      <c r="N678" s="30"/>
      <c r="O678" s="29" t="s">
        <v>50</v>
      </c>
      <c r="P678" s="24"/>
      <c r="Q678" s="24"/>
      <c r="R678" s="24"/>
      <c r="S678" s="24">
        <v>10</v>
      </c>
      <c r="T678" s="36"/>
      <c r="U678" s="24">
        <v>2</v>
      </c>
      <c r="V678" s="35"/>
      <c r="W678" s="24">
        <f t="shared" si="47"/>
        <v>12</v>
      </c>
      <c r="X678" s="30"/>
      <c r="Y678" s="24"/>
      <c r="Z678" s="24"/>
    </row>
    <row r="679" spans="1:26" ht="15.75" hidden="1" customHeight="1">
      <c r="A679" s="13" t="s">
        <v>424</v>
      </c>
      <c r="B679" s="24" t="s">
        <v>1148</v>
      </c>
      <c r="C679" s="24" t="s">
        <v>51</v>
      </c>
      <c r="D679" s="25">
        <v>6766.84</v>
      </c>
      <c r="E679" s="25"/>
      <c r="F679" s="25"/>
      <c r="G679" s="38"/>
      <c r="H679" s="27" t="s">
        <v>196</v>
      </c>
      <c r="I679" s="24" t="s">
        <v>1158</v>
      </c>
      <c r="J679" s="24">
        <v>2400</v>
      </c>
      <c r="K679" s="24">
        <v>16240416</v>
      </c>
      <c r="L679" s="28" t="s">
        <v>1159</v>
      </c>
      <c r="M679" s="29" t="s">
        <v>50</v>
      </c>
      <c r="N679" s="30"/>
      <c r="O679" s="29" t="s">
        <v>50</v>
      </c>
      <c r="P679" s="24"/>
      <c r="Q679" s="24"/>
      <c r="R679" s="24"/>
      <c r="S679" s="24">
        <v>10</v>
      </c>
      <c r="T679" s="36"/>
      <c r="U679" s="24">
        <v>0</v>
      </c>
      <c r="V679" s="35"/>
      <c r="W679" s="24">
        <f t="shared" si="47"/>
        <v>10</v>
      </c>
      <c r="X679" s="30"/>
      <c r="Y679" s="24"/>
      <c r="Z679" s="24"/>
    </row>
    <row r="680" spans="1:26" ht="15.75" hidden="1" customHeight="1">
      <c r="A680" s="13" t="s">
        <v>424</v>
      </c>
      <c r="B680" s="24" t="s">
        <v>1148</v>
      </c>
      <c r="C680" s="24" t="s">
        <v>51</v>
      </c>
      <c r="D680" s="25">
        <v>6974.12</v>
      </c>
      <c r="E680" s="25"/>
      <c r="F680" s="25"/>
      <c r="G680" s="38"/>
      <c r="H680" s="27" t="s">
        <v>52</v>
      </c>
      <c r="I680" s="24" t="s">
        <v>1160</v>
      </c>
      <c r="J680" s="24">
        <v>2400</v>
      </c>
      <c r="K680" s="24">
        <v>16737888</v>
      </c>
      <c r="L680" s="28" t="s">
        <v>1161</v>
      </c>
      <c r="M680" s="29" t="s">
        <v>50</v>
      </c>
      <c r="N680" s="30"/>
      <c r="O680" s="29" t="s">
        <v>50</v>
      </c>
      <c r="P680" s="24"/>
      <c r="Q680" s="24"/>
      <c r="R680" s="24"/>
      <c r="S680" s="24">
        <v>10</v>
      </c>
      <c r="T680" s="36"/>
      <c r="U680" s="24">
        <v>2</v>
      </c>
      <c r="V680" s="35"/>
      <c r="W680" s="24">
        <f t="shared" si="47"/>
        <v>12</v>
      </c>
      <c r="X680" s="30"/>
      <c r="Y680" s="24"/>
      <c r="Z680" s="24"/>
    </row>
    <row r="681" spans="1:26" ht="15.75" hidden="1" customHeight="1">
      <c r="A681" s="13" t="s">
        <v>424</v>
      </c>
      <c r="B681" s="24" t="s">
        <v>1148</v>
      </c>
      <c r="C681" s="24" t="s">
        <v>44</v>
      </c>
      <c r="D681" s="25">
        <v>7007</v>
      </c>
      <c r="E681" s="25"/>
      <c r="F681" s="25"/>
      <c r="G681" s="38"/>
      <c r="H681" s="27" t="s">
        <v>71</v>
      </c>
      <c r="I681" s="24" t="s">
        <v>1139</v>
      </c>
      <c r="J681" s="24">
        <v>2400</v>
      </c>
      <c r="K681" s="24">
        <v>16816800</v>
      </c>
      <c r="L681" s="28" t="s">
        <v>1162</v>
      </c>
      <c r="M681" s="29" t="s">
        <v>50</v>
      </c>
      <c r="N681" s="30"/>
      <c r="O681" s="29" t="s">
        <v>50</v>
      </c>
      <c r="P681" s="24"/>
      <c r="Q681" s="24"/>
      <c r="R681" s="24"/>
      <c r="S681" s="24">
        <v>10</v>
      </c>
      <c r="T681" s="36"/>
      <c r="U681" s="24">
        <v>1</v>
      </c>
      <c r="V681" s="35"/>
      <c r="W681" s="24">
        <f t="shared" si="47"/>
        <v>11</v>
      </c>
      <c r="X681" s="30"/>
      <c r="Y681" s="24"/>
      <c r="Z681" s="24"/>
    </row>
    <row r="682" spans="1:26" ht="15.75" hidden="1" customHeight="1">
      <c r="A682" s="13" t="s">
        <v>424</v>
      </c>
      <c r="B682" s="24" t="s">
        <v>1148</v>
      </c>
      <c r="C682" s="24" t="s">
        <v>44</v>
      </c>
      <c r="D682" s="25">
        <v>8421.66</v>
      </c>
      <c r="E682" s="25"/>
      <c r="F682" s="25"/>
      <c r="G682" s="38"/>
      <c r="H682" s="27" t="s">
        <v>434</v>
      </c>
      <c r="I682" s="24" t="s">
        <v>1163</v>
      </c>
      <c r="J682" s="24">
        <v>2400</v>
      </c>
      <c r="K682" s="24">
        <v>20211984</v>
      </c>
      <c r="L682" s="28" t="s">
        <v>1164</v>
      </c>
      <c r="M682" s="29" t="s">
        <v>50</v>
      </c>
      <c r="N682" s="30"/>
      <c r="O682" s="29" t="s">
        <v>50</v>
      </c>
      <c r="P682" s="24"/>
      <c r="Q682" s="24"/>
      <c r="R682" s="24"/>
      <c r="S682" s="24">
        <v>10</v>
      </c>
      <c r="T682" s="36"/>
      <c r="U682" s="24">
        <v>1</v>
      </c>
      <c r="V682" s="35"/>
      <c r="W682" s="24">
        <f t="shared" si="47"/>
        <v>11</v>
      </c>
      <c r="X682" s="30"/>
      <c r="Y682" s="24"/>
      <c r="Z682" s="24"/>
    </row>
    <row r="683" spans="1:26" ht="15.75" hidden="1" customHeight="1">
      <c r="A683" s="13" t="s">
        <v>424</v>
      </c>
      <c r="B683" s="24" t="s">
        <v>1148</v>
      </c>
      <c r="C683" s="24" t="s">
        <v>44</v>
      </c>
      <c r="D683" s="25">
        <v>9213.68</v>
      </c>
      <c r="E683" s="25"/>
      <c r="F683" s="25"/>
      <c r="G683" s="38"/>
      <c r="H683" s="27" t="s">
        <v>68</v>
      </c>
      <c r="I683" s="24" t="s">
        <v>513</v>
      </c>
      <c r="J683" s="24">
        <v>2400</v>
      </c>
      <c r="K683" s="24">
        <v>22112832</v>
      </c>
      <c r="L683" s="28" t="s">
        <v>1165</v>
      </c>
      <c r="M683" s="29" t="s">
        <v>50</v>
      </c>
      <c r="N683" s="30"/>
      <c r="O683" s="29" t="s">
        <v>50</v>
      </c>
      <c r="P683" s="24"/>
      <c r="Q683" s="24"/>
      <c r="R683" s="24"/>
      <c r="S683" s="24">
        <v>10</v>
      </c>
      <c r="T683" s="36"/>
      <c r="U683" s="24">
        <v>0</v>
      </c>
      <c r="V683" s="35"/>
      <c r="W683" s="24">
        <f t="shared" si="47"/>
        <v>10</v>
      </c>
      <c r="X683" s="30"/>
      <c r="Y683" s="24"/>
      <c r="Z683" s="24"/>
    </row>
    <row r="684" spans="1:26" ht="15.75" hidden="1" customHeight="1">
      <c r="A684" s="13" t="s">
        <v>424</v>
      </c>
      <c r="B684" s="24" t="s">
        <v>1148</v>
      </c>
      <c r="C684" s="24" t="s">
        <v>44</v>
      </c>
      <c r="D684" s="25">
        <v>14926.33</v>
      </c>
      <c r="E684" s="25"/>
      <c r="F684" s="25"/>
      <c r="G684" s="38"/>
      <c r="H684" s="27" t="s">
        <v>52</v>
      </c>
      <c r="I684" s="24" t="s">
        <v>1166</v>
      </c>
      <c r="J684" s="24">
        <v>2400</v>
      </c>
      <c r="K684" s="24">
        <v>35823192</v>
      </c>
      <c r="L684" s="28" t="s">
        <v>1167</v>
      </c>
      <c r="M684" s="29" t="s">
        <v>50</v>
      </c>
      <c r="N684" s="30"/>
      <c r="O684" s="29" t="s">
        <v>50</v>
      </c>
      <c r="P684" s="24"/>
      <c r="Q684" s="24"/>
      <c r="R684" s="24"/>
      <c r="S684" s="24">
        <v>10</v>
      </c>
      <c r="T684" s="36"/>
      <c r="U684" s="24">
        <v>2</v>
      </c>
      <c r="V684" s="35"/>
      <c r="W684" s="24">
        <f t="shared" si="47"/>
        <v>12</v>
      </c>
      <c r="X684" s="30"/>
      <c r="Y684" s="24"/>
      <c r="Z684" s="24"/>
    </row>
    <row r="685" spans="1:26" ht="15.75" hidden="1" customHeight="1">
      <c r="A685" s="13" t="s">
        <v>424</v>
      </c>
      <c r="B685" s="24" t="s">
        <v>1148</v>
      </c>
      <c r="C685" s="24" t="s">
        <v>44</v>
      </c>
      <c r="D685" s="25">
        <v>16811</v>
      </c>
      <c r="E685" s="25"/>
      <c r="F685" s="25"/>
      <c r="G685" s="38"/>
      <c r="H685" s="27" t="s">
        <v>77</v>
      </c>
      <c r="I685" s="24" t="s">
        <v>1135</v>
      </c>
      <c r="J685" s="24">
        <v>2400</v>
      </c>
      <c r="K685" s="24">
        <v>40346400</v>
      </c>
      <c r="L685" s="28" t="s">
        <v>1168</v>
      </c>
      <c r="M685" s="29" t="s">
        <v>50</v>
      </c>
      <c r="N685" s="30"/>
      <c r="O685" s="29" t="s">
        <v>50</v>
      </c>
      <c r="P685" s="24"/>
      <c r="Q685" s="24"/>
      <c r="R685" s="24"/>
      <c r="S685" s="24">
        <v>10</v>
      </c>
      <c r="T685" s="36"/>
      <c r="U685" s="24">
        <v>0</v>
      </c>
      <c r="V685" s="35"/>
      <c r="W685" s="24">
        <f t="shared" si="47"/>
        <v>10</v>
      </c>
      <c r="X685" s="30"/>
      <c r="Y685" s="24"/>
      <c r="Z685" s="24"/>
    </row>
    <row r="686" spans="1:26" ht="15.75" hidden="1" customHeight="1">
      <c r="A686" s="13" t="s">
        <v>424</v>
      </c>
      <c r="B686" s="24" t="s">
        <v>1148</v>
      </c>
      <c r="C686" s="24" t="s">
        <v>75</v>
      </c>
      <c r="D686" s="25">
        <v>21918.3</v>
      </c>
      <c r="E686" s="25"/>
      <c r="F686" s="25"/>
      <c r="G686" s="38"/>
      <c r="H686" s="27" t="s">
        <v>63</v>
      </c>
      <c r="I686" s="24" t="s">
        <v>1123</v>
      </c>
      <c r="J686" s="24">
        <v>2400</v>
      </c>
      <c r="K686" s="24">
        <v>52603920</v>
      </c>
      <c r="L686" s="28" t="s">
        <v>1169</v>
      </c>
      <c r="M686" s="29" t="s">
        <v>50</v>
      </c>
      <c r="N686" s="30"/>
      <c r="O686" s="29" t="s">
        <v>50</v>
      </c>
      <c r="P686" s="24"/>
      <c r="Q686" s="24"/>
      <c r="R686" s="24"/>
      <c r="S686" s="24">
        <v>10</v>
      </c>
      <c r="T686" s="36"/>
      <c r="U686" s="24">
        <v>2</v>
      </c>
      <c r="V686" s="35"/>
      <c r="W686" s="24">
        <f t="shared" si="47"/>
        <v>12</v>
      </c>
      <c r="X686" s="30"/>
      <c r="Y686" s="24"/>
      <c r="Z686" s="24"/>
    </row>
    <row r="687" spans="1:26" ht="15.75" hidden="1" customHeight="1">
      <c r="A687" s="13" t="s">
        <v>424</v>
      </c>
      <c r="B687" s="24" t="s">
        <v>1148</v>
      </c>
      <c r="C687" s="24" t="s">
        <v>75</v>
      </c>
      <c r="D687" s="25">
        <v>28109.73</v>
      </c>
      <c r="E687" s="25"/>
      <c r="F687" s="25"/>
      <c r="G687" s="38"/>
      <c r="H687" s="27" t="s">
        <v>95</v>
      </c>
      <c r="I687" s="24" t="s">
        <v>1170</v>
      </c>
      <c r="J687" s="24">
        <v>2400</v>
      </c>
      <c r="K687" s="24">
        <v>67463352</v>
      </c>
      <c r="L687" s="28" t="s">
        <v>1171</v>
      </c>
      <c r="M687" s="29" t="s">
        <v>50</v>
      </c>
      <c r="N687" s="30"/>
      <c r="O687" s="29" t="s">
        <v>50</v>
      </c>
      <c r="P687" s="24"/>
      <c r="Q687" s="24"/>
      <c r="R687" s="24"/>
      <c r="S687" s="24">
        <v>10</v>
      </c>
      <c r="T687" s="36"/>
      <c r="U687" s="24">
        <v>1</v>
      </c>
      <c r="V687" s="35"/>
      <c r="W687" s="24">
        <f t="shared" si="47"/>
        <v>11</v>
      </c>
      <c r="X687" s="30"/>
      <c r="Y687" s="24"/>
      <c r="Z687" s="24"/>
    </row>
    <row r="688" spans="1:26" ht="15.75" hidden="1" customHeight="1">
      <c r="A688" s="13" t="s">
        <v>424</v>
      </c>
      <c r="B688" s="24" t="s">
        <v>1148</v>
      </c>
      <c r="C688" s="24" t="s">
        <v>75</v>
      </c>
      <c r="D688" s="25">
        <v>28883.5</v>
      </c>
      <c r="E688" s="25"/>
      <c r="F688" s="25"/>
      <c r="G688" s="38"/>
      <c r="H688" s="27" t="s">
        <v>196</v>
      </c>
      <c r="I688" s="24" t="s">
        <v>1172</v>
      </c>
      <c r="J688" s="24">
        <v>2400</v>
      </c>
      <c r="K688" s="24">
        <v>69320400</v>
      </c>
      <c r="L688" s="28" t="s">
        <v>1173</v>
      </c>
      <c r="M688" s="29" t="s">
        <v>50</v>
      </c>
      <c r="N688" s="30"/>
      <c r="O688" s="29" t="s">
        <v>50</v>
      </c>
      <c r="P688" s="24"/>
      <c r="Q688" s="24"/>
      <c r="R688" s="24"/>
      <c r="S688" s="24">
        <v>10</v>
      </c>
      <c r="T688" s="36"/>
      <c r="U688" s="24">
        <v>0</v>
      </c>
      <c r="V688" s="35"/>
      <c r="W688" s="24">
        <f t="shared" si="47"/>
        <v>10</v>
      </c>
      <c r="X688" s="30"/>
      <c r="Y688" s="24"/>
      <c r="Z688" s="24"/>
    </row>
    <row r="689" spans="1:26" ht="15.75" hidden="1" customHeight="1">
      <c r="A689" s="13" t="s">
        <v>424</v>
      </c>
      <c r="B689" s="24" t="s">
        <v>1148</v>
      </c>
      <c r="C689" s="24" t="s">
        <v>294</v>
      </c>
      <c r="D689" s="25">
        <v>29087.87</v>
      </c>
      <c r="E689" s="53"/>
      <c r="F689" s="53"/>
      <c r="G689" s="38"/>
      <c r="H689" s="27" t="s">
        <v>63</v>
      </c>
      <c r="I689" s="24" t="s">
        <v>733</v>
      </c>
      <c r="J689" s="24">
        <v>2400</v>
      </c>
      <c r="K689" s="24">
        <v>69810888</v>
      </c>
      <c r="L689" s="28" t="s">
        <v>1174</v>
      </c>
      <c r="M689" s="29" t="s">
        <v>50</v>
      </c>
      <c r="N689" s="30"/>
      <c r="O689" s="29" t="s">
        <v>50</v>
      </c>
      <c r="P689" s="24"/>
      <c r="Q689" s="24"/>
      <c r="R689" s="24"/>
      <c r="S689" s="24">
        <v>10</v>
      </c>
      <c r="T689" s="36"/>
      <c r="U689" s="24">
        <v>2</v>
      </c>
      <c r="V689" s="35"/>
      <c r="W689" s="24">
        <f t="shared" si="47"/>
        <v>12</v>
      </c>
      <c r="X689" s="30"/>
      <c r="Y689" s="24"/>
      <c r="Z689" s="24"/>
    </row>
    <row r="690" spans="1:26" ht="15.75" hidden="1" customHeight="1">
      <c r="A690" s="13" t="s">
        <v>424</v>
      </c>
      <c r="B690" s="24" t="s">
        <v>1175</v>
      </c>
      <c r="C690" s="24" t="s">
        <v>51</v>
      </c>
      <c r="D690" s="25">
        <v>1554.13</v>
      </c>
      <c r="E690" s="56">
        <f>F690/60</f>
        <v>2576.4706666666666</v>
      </c>
      <c r="F690" s="56">
        <v>154588.24</v>
      </c>
      <c r="G690" s="38" t="s">
        <v>1176</v>
      </c>
      <c r="H690" s="27" t="s">
        <v>52</v>
      </c>
      <c r="I690" s="24" t="s">
        <v>1177</v>
      </c>
      <c r="J690" s="24">
        <v>10000</v>
      </c>
      <c r="K690" s="24">
        <v>15541300</v>
      </c>
      <c r="L690" s="28" t="s">
        <v>1178</v>
      </c>
      <c r="M690" s="29" t="s">
        <v>50</v>
      </c>
      <c r="N690" s="30"/>
      <c r="O690" s="29" t="s">
        <v>50</v>
      </c>
      <c r="P690" s="24"/>
      <c r="Q690" s="24"/>
      <c r="R690" s="24"/>
      <c r="S690" s="24">
        <v>10</v>
      </c>
      <c r="T690" s="24">
        <v>15</v>
      </c>
      <c r="U690" s="24">
        <v>2</v>
      </c>
      <c r="V690" s="35">
        <v>65</v>
      </c>
      <c r="W690" s="24">
        <f t="shared" si="47"/>
        <v>92</v>
      </c>
      <c r="X690" s="30"/>
      <c r="Y690" s="24"/>
      <c r="Z690" s="24"/>
    </row>
    <row r="691" spans="1:26" ht="15.75" hidden="1" customHeight="1">
      <c r="A691" s="13" t="s">
        <v>424</v>
      </c>
      <c r="B691" s="24" t="s">
        <v>1175</v>
      </c>
      <c r="C691" s="24" t="s">
        <v>44</v>
      </c>
      <c r="D691" s="25">
        <v>1600.37</v>
      </c>
      <c r="E691" s="25"/>
      <c r="F691" s="25"/>
      <c r="G691" s="38"/>
      <c r="H691" s="27" t="s">
        <v>63</v>
      </c>
      <c r="I691" s="24" t="s">
        <v>912</v>
      </c>
      <c r="J691" s="24">
        <v>10000</v>
      </c>
      <c r="K691" s="24">
        <v>16003700</v>
      </c>
      <c r="L691" s="28" t="s">
        <v>1179</v>
      </c>
      <c r="M691" s="29" t="s">
        <v>50</v>
      </c>
      <c r="N691" s="30"/>
      <c r="O691" s="29" t="s">
        <v>50</v>
      </c>
      <c r="P691" s="24"/>
      <c r="Q691" s="24"/>
      <c r="R691" s="24"/>
      <c r="S691" s="24">
        <v>10</v>
      </c>
      <c r="T691" s="24">
        <v>15</v>
      </c>
      <c r="U691" s="24">
        <v>2</v>
      </c>
      <c r="V691" s="31">
        <f t="shared" ref="V691:V695" si="59">+V690*D690/D691</f>
        <v>63.121934302692516</v>
      </c>
      <c r="W691" s="32">
        <f t="shared" si="47"/>
        <v>90.121934302692523</v>
      </c>
      <c r="X691" s="30"/>
      <c r="Y691" s="24"/>
      <c r="Z691" s="24"/>
    </row>
    <row r="692" spans="1:26" ht="15.75" hidden="1" customHeight="1">
      <c r="A692" s="13" t="s">
        <v>424</v>
      </c>
      <c r="B692" s="24" t="s">
        <v>1175</v>
      </c>
      <c r="C692" s="24" t="s">
        <v>51</v>
      </c>
      <c r="D692" s="25">
        <v>1918.06</v>
      </c>
      <c r="E692" s="25"/>
      <c r="F692" s="25"/>
      <c r="G692" s="38"/>
      <c r="H692" s="27" t="s">
        <v>63</v>
      </c>
      <c r="I692" s="24" t="s">
        <v>1180</v>
      </c>
      <c r="J692" s="24">
        <v>10000</v>
      </c>
      <c r="K692" s="24">
        <v>19180600</v>
      </c>
      <c r="L692" s="28" t="s">
        <v>1181</v>
      </c>
      <c r="M692" s="29" t="s">
        <v>50</v>
      </c>
      <c r="N692" s="30"/>
      <c r="O692" s="29" t="s">
        <v>50</v>
      </c>
      <c r="P692" s="24"/>
      <c r="Q692" s="24"/>
      <c r="R692" s="24"/>
      <c r="S692" s="24">
        <v>10</v>
      </c>
      <c r="T692" s="24">
        <v>15</v>
      </c>
      <c r="U692" s="24">
        <v>2</v>
      </c>
      <c r="V692" s="31">
        <f t="shared" si="59"/>
        <v>52.666991647810818</v>
      </c>
      <c r="W692" s="32">
        <f t="shared" si="47"/>
        <v>79.666991647810818</v>
      </c>
      <c r="X692" s="30"/>
      <c r="Y692" s="24"/>
      <c r="Z692" s="24"/>
    </row>
    <row r="693" spans="1:26" ht="15.75" hidden="1" customHeight="1">
      <c r="A693" s="13" t="s">
        <v>424</v>
      </c>
      <c r="B693" s="24" t="s">
        <v>1175</v>
      </c>
      <c r="C693" s="24" t="s">
        <v>44</v>
      </c>
      <c r="D693" s="25">
        <v>1938.7</v>
      </c>
      <c r="E693" s="25"/>
      <c r="F693" s="25"/>
      <c r="G693" s="38"/>
      <c r="H693" s="27" t="s">
        <v>189</v>
      </c>
      <c r="I693" s="24" t="s">
        <v>542</v>
      </c>
      <c r="J693" s="24">
        <v>10000</v>
      </c>
      <c r="K693" s="24">
        <v>19387000</v>
      </c>
      <c r="L693" s="28" t="s">
        <v>1182</v>
      </c>
      <c r="M693" s="29" t="s">
        <v>50</v>
      </c>
      <c r="N693" s="30"/>
      <c r="O693" s="29" t="s">
        <v>50</v>
      </c>
      <c r="P693" s="24"/>
      <c r="Q693" s="24"/>
      <c r="R693" s="24"/>
      <c r="S693" s="24">
        <v>10</v>
      </c>
      <c r="T693" s="24">
        <v>15</v>
      </c>
      <c r="U693" s="24">
        <v>0</v>
      </c>
      <c r="V693" s="31">
        <f t="shared" si="59"/>
        <v>52.106282560478675</v>
      </c>
      <c r="W693" s="32">
        <f t="shared" si="47"/>
        <v>77.106282560478675</v>
      </c>
      <c r="X693" s="30"/>
      <c r="Y693" s="24"/>
      <c r="Z693" s="24"/>
    </row>
    <row r="694" spans="1:26" ht="15.75" hidden="1" customHeight="1">
      <c r="A694" s="13" t="s">
        <v>424</v>
      </c>
      <c r="B694" s="24" t="s">
        <v>1175</v>
      </c>
      <c r="C694" s="24" t="s">
        <v>44</v>
      </c>
      <c r="D694" s="25">
        <v>2369.33</v>
      </c>
      <c r="E694" s="25"/>
      <c r="F694" s="25"/>
      <c r="G694" s="38"/>
      <c r="H694" s="27" t="s">
        <v>68</v>
      </c>
      <c r="I694" s="24" t="s">
        <v>542</v>
      </c>
      <c r="J694" s="24">
        <v>10000</v>
      </c>
      <c r="K694" s="24">
        <v>23693300</v>
      </c>
      <c r="L694" s="28" t="s">
        <v>1183</v>
      </c>
      <c r="M694" s="29" t="s">
        <v>50</v>
      </c>
      <c r="N694" s="30"/>
      <c r="O694" s="29" t="s">
        <v>50</v>
      </c>
      <c r="P694" s="24"/>
      <c r="Q694" s="24"/>
      <c r="R694" s="24"/>
      <c r="S694" s="24">
        <v>10</v>
      </c>
      <c r="T694" s="24">
        <v>15</v>
      </c>
      <c r="U694" s="24">
        <v>0</v>
      </c>
      <c r="V694" s="31">
        <f t="shared" si="59"/>
        <v>42.635871744332789</v>
      </c>
      <c r="W694" s="32">
        <f t="shared" si="47"/>
        <v>67.635871744332789</v>
      </c>
      <c r="X694" s="30"/>
      <c r="Y694" s="24"/>
      <c r="Z694" s="24"/>
    </row>
    <row r="695" spans="1:26" ht="15.75" hidden="1" customHeight="1">
      <c r="A695" s="13" t="s">
        <v>424</v>
      </c>
      <c r="B695" s="24" t="s">
        <v>1175</v>
      </c>
      <c r="C695" s="24" t="s">
        <v>44</v>
      </c>
      <c r="D695" s="25">
        <v>2651.22</v>
      </c>
      <c r="E695" s="53"/>
      <c r="F695" s="53"/>
      <c r="G695" s="38"/>
      <c r="H695" s="27" t="s">
        <v>52</v>
      </c>
      <c r="I695" s="24" t="s">
        <v>1184</v>
      </c>
      <c r="J695" s="24">
        <v>10000</v>
      </c>
      <c r="K695" s="24">
        <v>26512200</v>
      </c>
      <c r="L695" s="28" t="s">
        <v>1185</v>
      </c>
      <c r="M695" s="29" t="s">
        <v>50</v>
      </c>
      <c r="N695" s="30"/>
      <c r="O695" s="29" t="s">
        <v>50</v>
      </c>
      <c r="P695" s="24"/>
      <c r="Q695" s="24"/>
      <c r="R695" s="24"/>
      <c r="S695" s="24">
        <v>10</v>
      </c>
      <c r="T695" s="24">
        <v>15</v>
      </c>
      <c r="U695" s="24">
        <v>2</v>
      </c>
      <c r="V695" s="31">
        <f t="shared" si="59"/>
        <v>38.102628223987452</v>
      </c>
      <c r="W695" s="32">
        <f t="shared" si="47"/>
        <v>65.102628223987452</v>
      </c>
      <c r="X695" s="30"/>
      <c r="Y695" s="24"/>
      <c r="Z695" s="24" t="s">
        <v>80</v>
      </c>
    </row>
    <row r="696" spans="1:26" ht="15.75" hidden="1" customHeight="1">
      <c r="A696" s="13" t="s">
        <v>424</v>
      </c>
      <c r="B696" s="24" t="s">
        <v>1186</v>
      </c>
      <c r="C696" s="24" t="s">
        <v>44</v>
      </c>
      <c r="D696" s="25">
        <v>2590.96</v>
      </c>
      <c r="E696" s="56">
        <f>F696/30</f>
        <v>4178.3066666666664</v>
      </c>
      <c r="F696" s="56">
        <v>125349.2</v>
      </c>
      <c r="G696" s="38" t="s">
        <v>1187</v>
      </c>
      <c r="H696" s="27" t="s">
        <v>95</v>
      </c>
      <c r="I696" s="24" t="s">
        <v>1188</v>
      </c>
      <c r="J696" s="24">
        <v>3960</v>
      </c>
      <c r="K696" s="24">
        <v>10260201.6</v>
      </c>
      <c r="L696" s="28" t="s">
        <v>1189</v>
      </c>
      <c r="M696" s="29" t="s">
        <v>50</v>
      </c>
      <c r="N696" s="30"/>
      <c r="O696" s="29" t="s">
        <v>50</v>
      </c>
      <c r="P696" s="24"/>
      <c r="Q696" s="24"/>
      <c r="R696" s="24"/>
      <c r="S696" s="24">
        <v>10</v>
      </c>
      <c r="T696" s="24">
        <v>15</v>
      </c>
      <c r="U696" s="24">
        <v>1</v>
      </c>
      <c r="V696" s="35">
        <v>65</v>
      </c>
      <c r="W696" s="24">
        <f t="shared" si="47"/>
        <v>91</v>
      </c>
      <c r="X696" s="30"/>
      <c r="Y696" s="24"/>
      <c r="Z696" s="24"/>
    </row>
    <row r="697" spans="1:26" ht="15.75" hidden="1" customHeight="1">
      <c r="A697" s="13" t="s">
        <v>424</v>
      </c>
      <c r="B697" s="24" t="s">
        <v>1186</v>
      </c>
      <c r="C697" s="24" t="s">
        <v>51</v>
      </c>
      <c r="D697" s="25">
        <v>2753.12</v>
      </c>
      <c r="E697" s="25"/>
      <c r="F697" s="25"/>
      <c r="G697" s="38"/>
      <c r="H697" s="27" t="s">
        <v>52</v>
      </c>
      <c r="I697" s="24" t="s">
        <v>1190</v>
      </c>
      <c r="J697" s="24">
        <v>3960</v>
      </c>
      <c r="K697" s="24">
        <v>10902355.199999999</v>
      </c>
      <c r="L697" s="28" t="s">
        <v>1191</v>
      </c>
      <c r="M697" s="29" t="s">
        <v>50</v>
      </c>
      <c r="N697" s="30"/>
      <c r="O697" s="29" t="s">
        <v>50</v>
      </c>
      <c r="P697" s="24"/>
      <c r="Q697" s="24"/>
      <c r="R697" s="24"/>
      <c r="S697" s="24">
        <v>10</v>
      </c>
      <c r="T697" s="24">
        <v>15</v>
      </c>
      <c r="U697" s="24">
        <v>2</v>
      </c>
      <c r="V697" s="31">
        <f t="shared" ref="V697:V704" si="60">+V696*D696/D697</f>
        <v>61.171470913000526</v>
      </c>
      <c r="W697" s="32">
        <f t="shared" si="47"/>
        <v>88.171470913000519</v>
      </c>
      <c r="X697" s="30"/>
      <c r="Y697" s="24"/>
      <c r="Z697" s="24"/>
    </row>
    <row r="698" spans="1:26" ht="15.75" hidden="1" customHeight="1">
      <c r="A698" s="13" t="s">
        <v>424</v>
      </c>
      <c r="B698" s="24" t="s">
        <v>1186</v>
      </c>
      <c r="C698" s="24" t="s">
        <v>44</v>
      </c>
      <c r="D698" s="25">
        <v>3394.6</v>
      </c>
      <c r="E698" s="25"/>
      <c r="F698" s="25"/>
      <c r="G698" s="38"/>
      <c r="H698" s="27" t="s">
        <v>434</v>
      </c>
      <c r="I698" s="24" t="s">
        <v>1192</v>
      </c>
      <c r="J698" s="24">
        <v>3960</v>
      </c>
      <c r="K698" s="24">
        <v>13442616</v>
      </c>
      <c r="L698" s="28" t="s">
        <v>1193</v>
      </c>
      <c r="M698" s="29" t="s">
        <v>50</v>
      </c>
      <c r="N698" s="30"/>
      <c r="O698" s="29" t="s">
        <v>50</v>
      </c>
      <c r="P698" s="24"/>
      <c r="Q698" s="24"/>
      <c r="R698" s="24"/>
      <c r="S698" s="24">
        <v>10</v>
      </c>
      <c r="T698" s="24">
        <v>15</v>
      </c>
      <c r="U698" s="24">
        <v>1</v>
      </c>
      <c r="V698" s="31">
        <f t="shared" si="60"/>
        <v>49.611854121251397</v>
      </c>
      <c r="W698" s="32">
        <f t="shared" si="47"/>
        <v>75.611854121251397</v>
      </c>
      <c r="X698" s="30"/>
      <c r="Y698" s="24"/>
      <c r="Z698" s="24"/>
    </row>
    <row r="699" spans="1:26" ht="15.75" hidden="1" customHeight="1">
      <c r="A699" s="13" t="s">
        <v>424</v>
      </c>
      <c r="B699" s="24" t="s">
        <v>1186</v>
      </c>
      <c r="C699" s="24" t="s">
        <v>44</v>
      </c>
      <c r="D699" s="25">
        <v>3444.54</v>
      </c>
      <c r="E699" s="25"/>
      <c r="F699" s="25"/>
      <c r="G699" s="38"/>
      <c r="H699" s="27" t="s">
        <v>71</v>
      </c>
      <c r="I699" s="24" t="s">
        <v>1194</v>
      </c>
      <c r="J699" s="24">
        <v>3960</v>
      </c>
      <c r="K699" s="24">
        <v>13640378.4</v>
      </c>
      <c r="L699" s="28" t="s">
        <v>1195</v>
      </c>
      <c r="M699" s="29" t="s">
        <v>50</v>
      </c>
      <c r="N699" s="30"/>
      <c r="O699" s="29" t="s">
        <v>50</v>
      </c>
      <c r="P699" s="24"/>
      <c r="Q699" s="24"/>
      <c r="R699" s="24"/>
      <c r="S699" s="24">
        <v>10</v>
      </c>
      <c r="T699" s="24">
        <v>15</v>
      </c>
      <c r="U699" s="24">
        <v>1</v>
      </c>
      <c r="V699" s="31">
        <f t="shared" si="60"/>
        <v>48.892566206227826</v>
      </c>
      <c r="W699" s="32">
        <f t="shared" si="47"/>
        <v>74.892566206227826</v>
      </c>
      <c r="X699" s="30"/>
      <c r="Y699" s="24"/>
      <c r="Z699" s="24"/>
    </row>
    <row r="700" spans="1:26" ht="15.75" hidden="1" customHeight="1">
      <c r="A700" s="13" t="s">
        <v>424</v>
      </c>
      <c r="B700" s="24" t="s">
        <v>1186</v>
      </c>
      <c r="C700" s="24" t="s">
        <v>51</v>
      </c>
      <c r="D700" s="25">
        <v>3495.17</v>
      </c>
      <c r="E700" s="25"/>
      <c r="F700" s="25"/>
      <c r="G700" s="38"/>
      <c r="H700" s="27" t="s">
        <v>95</v>
      </c>
      <c r="I700" s="24" t="s">
        <v>1196</v>
      </c>
      <c r="J700" s="24">
        <v>3960</v>
      </c>
      <c r="K700" s="24">
        <v>13840873.199999999</v>
      </c>
      <c r="L700" s="28" t="s">
        <v>1197</v>
      </c>
      <c r="M700" s="29" t="s">
        <v>50</v>
      </c>
      <c r="N700" s="30"/>
      <c r="O700" s="29" t="s">
        <v>50</v>
      </c>
      <c r="P700" s="24"/>
      <c r="Q700" s="24"/>
      <c r="R700" s="24"/>
      <c r="S700" s="24">
        <v>10</v>
      </c>
      <c r="T700" s="24">
        <v>15</v>
      </c>
      <c r="U700" s="24">
        <v>1</v>
      </c>
      <c r="V700" s="31">
        <f t="shared" si="60"/>
        <v>48.184322937081738</v>
      </c>
      <c r="W700" s="32">
        <f t="shared" si="47"/>
        <v>74.184322937081731</v>
      </c>
      <c r="X700" s="30"/>
      <c r="Y700" s="24"/>
      <c r="Z700" s="24"/>
    </row>
    <row r="701" spans="1:26" ht="15.75" hidden="1" customHeight="1">
      <c r="A701" s="13" t="s">
        <v>424</v>
      </c>
      <c r="B701" s="24" t="s">
        <v>1186</v>
      </c>
      <c r="C701" s="24" t="s">
        <v>44</v>
      </c>
      <c r="D701" s="25">
        <v>3691.56</v>
      </c>
      <c r="E701" s="25"/>
      <c r="F701" s="25"/>
      <c r="G701" s="38"/>
      <c r="H701" s="27" t="s">
        <v>63</v>
      </c>
      <c r="I701" s="24" t="s">
        <v>484</v>
      </c>
      <c r="J701" s="24">
        <v>3960</v>
      </c>
      <c r="K701" s="24">
        <v>14618577.6</v>
      </c>
      <c r="L701" s="28" t="s">
        <v>1198</v>
      </c>
      <c r="M701" s="29" t="s">
        <v>50</v>
      </c>
      <c r="N701" s="30"/>
      <c r="O701" s="29" t="s">
        <v>50</v>
      </c>
      <c r="P701" s="24"/>
      <c r="Q701" s="24"/>
      <c r="R701" s="24"/>
      <c r="S701" s="24">
        <v>10</v>
      </c>
      <c r="T701" s="24">
        <v>15</v>
      </c>
      <c r="U701" s="24">
        <v>2</v>
      </c>
      <c r="V701" s="31">
        <f t="shared" si="60"/>
        <v>45.620929904972421</v>
      </c>
      <c r="W701" s="32">
        <f t="shared" si="47"/>
        <v>72.620929904972428</v>
      </c>
      <c r="X701" s="30"/>
      <c r="Y701" s="24"/>
      <c r="Z701" s="24"/>
    </row>
    <row r="702" spans="1:26" ht="15.75" hidden="1" customHeight="1">
      <c r="A702" s="13" t="s">
        <v>424</v>
      </c>
      <c r="B702" s="24" t="s">
        <v>1186</v>
      </c>
      <c r="C702" s="24" t="s">
        <v>44</v>
      </c>
      <c r="D702" s="25">
        <v>3697.61</v>
      </c>
      <c r="E702" s="25"/>
      <c r="F702" s="25"/>
      <c r="G702" s="38"/>
      <c r="H702" s="27" t="s">
        <v>189</v>
      </c>
      <c r="I702" s="24" t="s">
        <v>1199</v>
      </c>
      <c r="J702" s="24">
        <v>3960</v>
      </c>
      <c r="K702" s="24">
        <v>14642535.6</v>
      </c>
      <c r="L702" s="28" t="s">
        <v>1200</v>
      </c>
      <c r="M702" s="29" t="s">
        <v>50</v>
      </c>
      <c r="N702" s="30"/>
      <c r="O702" s="29" t="s">
        <v>50</v>
      </c>
      <c r="P702" s="24"/>
      <c r="Q702" s="24"/>
      <c r="R702" s="24"/>
      <c r="S702" s="24">
        <v>10</v>
      </c>
      <c r="T702" s="24">
        <v>15</v>
      </c>
      <c r="U702" s="24">
        <v>0</v>
      </c>
      <c r="V702" s="31">
        <f t="shared" si="60"/>
        <v>45.546285303209366</v>
      </c>
      <c r="W702" s="32">
        <f t="shared" si="47"/>
        <v>70.546285303209373</v>
      </c>
      <c r="X702" s="30"/>
      <c r="Y702" s="24"/>
      <c r="Z702" s="24"/>
    </row>
    <row r="703" spans="1:26" ht="15.75" hidden="1" customHeight="1">
      <c r="A703" s="13" t="s">
        <v>424</v>
      </c>
      <c r="B703" s="24" t="s">
        <v>1186</v>
      </c>
      <c r="C703" s="24" t="s">
        <v>44</v>
      </c>
      <c r="D703" s="25">
        <v>3812.24</v>
      </c>
      <c r="E703" s="25"/>
      <c r="F703" s="25"/>
      <c r="G703" s="38"/>
      <c r="H703" s="27" t="s">
        <v>52</v>
      </c>
      <c r="I703" s="24" t="s">
        <v>1201</v>
      </c>
      <c r="J703" s="24">
        <v>3960</v>
      </c>
      <c r="K703" s="24">
        <v>15096470.4</v>
      </c>
      <c r="L703" s="28" t="s">
        <v>1202</v>
      </c>
      <c r="M703" s="29" t="s">
        <v>50</v>
      </c>
      <c r="N703" s="30"/>
      <c r="O703" s="29" t="s">
        <v>50</v>
      </c>
      <c r="P703" s="24"/>
      <c r="Q703" s="24"/>
      <c r="R703" s="24"/>
      <c r="S703" s="24">
        <v>10</v>
      </c>
      <c r="T703" s="24">
        <v>15</v>
      </c>
      <c r="U703" s="24">
        <v>2</v>
      </c>
      <c r="V703" s="31">
        <f t="shared" si="60"/>
        <v>44.176756972278767</v>
      </c>
      <c r="W703" s="32">
        <f t="shared" si="47"/>
        <v>71.176756972278767</v>
      </c>
      <c r="X703" s="30"/>
      <c r="Y703" s="24"/>
      <c r="Z703" s="24"/>
    </row>
    <row r="704" spans="1:26" ht="15.75" hidden="1" customHeight="1">
      <c r="A704" s="13" t="s">
        <v>424</v>
      </c>
      <c r="B704" s="24" t="s">
        <v>1186</v>
      </c>
      <c r="C704" s="24" t="s">
        <v>44</v>
      </c>
      <c r="D704" s="25">
        <v>3859.37</v>
      </c>
      <c r="E704" s="53"/>
      <c r="F704" s="53"/>
      <c r="G704" s="38"/>
      <c r="H704" s="27" t="s">
        <v>110</v>
      </c>
      <c r="I704" s="24" t="s">
        <v>1199</v>
      </c>
      <c r="J704" s="24">
        <v>3960</v>
      </c>
      <c r="K704" s="24">
        <v>15283105.199999999</v>
      </c>
      <c r="L704" s="28" t="s">
        <v>1203</v>
      </c>
      <c r="M704" s="29" t="s">
        <v>50</v>
      </c>
      <c r="N704" s="30"/>
      <c r="O704" s="29" t="s">
        <v>50</v>
      </c>
      <c r="P704" s="24"/>
      <c r="Q704" s="24"/>
      <c r="R704" s="24"/>
      <c r="S704" s="24">
        <v>10</v>
      </c>
      <c r="T704" s="24">
        <v>15</v>
      </c>
      <c r="U704" s="24">
        <v>0</v>
      </c>
      <c r="V704" s="31">
        <f t="shared" si="60"/>
        <v>43.63727758675639</v>
      </c>
      <c r="W704" s="32">
        <f t="shared" si="47"/>
        <v>68.637277586756397</v>
      </c>
      <c r="X704" s="30"/>
      <c r="Y704" s="24"/>
      <c r="Z704" s="24"/>
    </row>
    <row r="705" spans="1:26" ht="15.75" hidden="1" customHeight="1">
      <c r="A705" s="13" t="s">
        <v>424</v>
      </c>
      <c r="B705" s="24" t="s">
        <v>1204</v>
      </c>
      <c r="C705" s="24" t="s">
        <v>44</v>
      </c>
      <c r="D705" s="25">
        <v>125991.42</v>
      </c>
      <c r="E705" s="56">
        <f>F705/42</f>
        <v>189025.1423809524</v>
      </c>
      <c r="F705" s="56">
        <v>7939055.9800000004</v>
      </c>
      <c r="G705" s="38" t="s">
        <v>1205</v>
      </c>
      <c r="H705" s="27" t="s">
        <v>222</v>
      </c>
      <c r="I705" s="24" t="s">
        <v>1206</v>
      </c>
      <c r="J705" s="24">
        <v>1008</v>
      </c>
      <c r="K705" s="24">
        <v>126999351.36</v>
      </c>
      <c r="L705" s="28" t="s">
        <v>1207</v>
      </c>
      <c r="M705" s="29" t="s">
        <v>50</v>
      </c>
      <c r="N705" s="30"/>
      <c r="O705" s="29" t="s">
        <v>50</v>
      </c>
      <c r="P705" s="24"/>
      <c r="Q705" s="24"/>
      <c r="R705" s="24"/>
      <c r="S705" s="24">
        <v>10</v>
      </c>
      <c r="T705" s="24">
        <v>15</v>
      </c>
      <c r="U705" s="24">
        <v>0</v>
      </c>
      <c r="V705" s="35">
        <v>65</v>
      </c>
      <c r="W705" s="24">
        <f t="shared" si="47"/>
        <v>90</v>
      </c>
      <c r="X705" s="30"/>
      <c r="Y705" s="24"/>
      <c r="Z705" s="24"/>
    </row>
    <row r="706" spans="1:26" ht="15.75" hidden="1" customHeight="1">
      <c r="A706" s="13" t="s">
        <v>424</v>
      </c>
      <c r="B706" s="24" t="s">
        <v>1204</v>
      </c>
      <c r="C706" s="24" t="s">
        <v>44</v>
      </c>
      <c r="D706" s="25">
        <v>127700.76</v>
      </c>
      <c r="E706" s="25"/>
      <c r="F706" s="25"/>
      <c r="G706" s="38"/>
      <c r="H706" s="27" t="s">
        <v>434</v>
      </c>
      <c r="I706" s="24" t="s">
        <v>1208</v>
      </c>
      <c r="J706" s="24">
        <v>1008</v>
      </c>
      <c r="K706" s="24">
        <v>128722366.08</v>
      </c>
      <c r="L706" s="28" t="s">
        <v>1209</v>
      </c>
      <c r="M706" s="29" t="s">
        <v>50</v>
      </c>
      <c r="N706" s="30"/>
      <c r="O706" s="29" t="s">
        <v>50</v>
      </c>
      <c r="P706" s="24"/>
      <c r="Q706" s="24"/>
      <c r="R706" s="24"/>
      <c r="S706" s="24">
        <v>10</v>
      </c>
      <c r="T706" s="24">
        <v>15</v>
      </c>
      <c r="U706" s="24">
        <v>1</v>
      </c>
      <c r="V706" s="31">
        <f t="shared" ref="V706:V712" si="61">+V705*D705/D706</f>
        <v>64.129941748193204</v>
      </c>
      <c r="W706" s="32">
        <f t="shared" si="47"/>
        <v>90.129941748193204</v>
      </c>
      <c r="X706" s="30"/>
      <c r="Y706" s="24"/>
      <c r="Z706" s="24"/>
    </row>
    <row r="707" spans="1:26" ht="15.75" hidden="1" customHeight="1">
      <c r="A707" s="13" t="s">
        <v>424</v>
      </c>
      <c r="B707" s="24" t="s">
        <v>1204</v>
      </c>
      <c r="C707" s="24" t="s">
        <v>44</v>
      </c>
      <c r="D707" s="25">
        <v>128805</v>
      </c>
      <c r="E707" s="25"/>
      <c r="F707" s="25"/>
      <c r="G707" s="38"/>
      <c r="H707" s="27" t="s">
        <v>479</v>
      </c>
      <c r="I707" s="24" t="s">
        <v>1210</v>
      </c>
      <c r="J707" s="24">
        <v>1008</v>
      </c>
      <c r="K707" s="24">
        <v>129835440</v>
      </c>
      <c r="L707" s="28" t="s">
        <v>1211</v>
      </c>
      <c r="M707" s="29" t="s">
        <v>50</v>
      </c>
      <c r="N707" s="30"/>
      <c r="O707" s="29" t="s">
        <v>50</v>
      </c>
      <c r="P707" s="24"/>
      <c r="Q707" s="24"/>
      <c r="R707" s="24"/>
      <c r="S707" s="24">
        <v>10</v>
      </c>
      <c r="T707" s="24">
        <v>15</v>
      </c>
      <c r="U707" s="24">
        <v>0</v>
      </c>
      <c r="V707" s="31">
        <f t="shared" si="61"/>
        <v>63.580158378944923</v>
      </c>
      <c r="W707" s="32">
        <f t="shared" si="47"/>
        <v>88.58015837894493</v>
      </c>
      <c r="X707" s="30"/>
      <c r="Y707" s="24"/>
      <c r="Z707" s="24"/>
    </row>
    <row r="708" spans="1:26" ht="15.75" hidden="1" customHeight="1">
      <c r="A708" s="13" t="s">
        <v>424</v>
      </c>
      <c r="B708" s="24" t="s">
        <v>1204</v>
      </c>
      <c r="C708" s="24" t="s">
        <v>44</v>
      </c>
      <c r="D708" s="25">
        <v>138776.95000000001</v>
      </c>
      <c r="E708" s="25"/>
      <c r="F708" s="25"/>
      <c r="G708" s="38"/>
      <c r="H708" s="27" t="s">
        <v>95</v>
      </c>
      <c r="I708" s="24" t="s">
        <v>1212</v>
      </c>
      <c r="J708" s="24">
        <v>1008</v>
      </c>
      <c r="K708" s="24">
        <v>139887165.59999999</v>
      </c>
      <c r="L708" s="28" t="s">
        <v>1213</v>
      </c>
      <c r="M708" s="29" t="s">
        <v>50</v>
      </c>
      <c r="N708" s="30"/>
      <c r="O708" s="29" t="s">
        <v>50</v>
      </c>
      <c r="P708" s="24"/>
      <c r="Q708" s="24"/>
      <c r="R708" s="24"/>
      <c r="S708" s="24">
        <v>10</v>
      </c>
      <c r="T708" s="24">
        <v>15</v>
      </c>
      <c r="U708" s="24">
        <v>1</v>
      </c>
      <c r="V708" s="31">
        <f t="shared" si="61"/>
        <v>59.011545505215381</v>
      </c>
      <c r="W708" s="32">
        <f t="shared" si="47"/>
        <v>85.011545505215381</v>
      </c>
      <c r="X708" s="30"/>
      <c r="Y708" s="24"/>
      <c r="Z708" s="24"/>
    </row>
    <row r="709" spans="1:26" ht="15.75" hidden="1" customHeight="1">
      <c r="A709" s="13" t="s">
        <v>424</v>
      </c>
      <c r="B709" s="24" t="s">
        <v>1204</v>
      </c>
      <c r="C709" s="24" t="s">
        <v>44</v>
      </c>
      <c r="D709" s="25">
        <v>141663.41</v>
      </c>
      <c r="E709" s="25"/>
      <c r="F709" s="25"/>
      <c r="G709" s="38"/>
      <c r="H709" s="27" t="s">
        <v>52</v>
      </c>
      <c r="I709" s="24" t="s">
        <v>1214</v>
      </c>
      <c r="J709" s="24">
        <v>1008</v>
      </c>
      <c r="K709" s="24">
        <v>142796717.28</v>
      </c>
      <c r="L709" s="28" t="s">
        <v>1215</v>
      </c>
      <c r="M709" s="29" t="s">
        <v>50</v>
      </c>
      <c r="N709" s="30"/>
      <c r="O709" s="29" t="s">
        <v>50</v>
      </c>
      <c r="P709" s="24"/>
      <c r="Q709" s="24"/>
      <c r="R709" s="24"/>
      <c r="S709" s="24">
        <v>10</v>
      </c>
      <c r="T709" s="24">
        <v>15</v>
      </c>
      <c r="U709" s="24">
        <v>2</v>
      </c>
      <c r="V709" s="31">
        <f t="shared" si="61"/>
        <v>57.809156930501679</v>
      </c>
      <c r="W709" s="32">
        <f t="shared" si="47"/>
        <v>84.809156930501672</v>
      </c>
      <c r="X709" s="30"/>
      <c r="Y709" s="24"/>
      <c r="Z709" s="24"/>
    </row>
    <row r="710" spans="1:26" ht="15.75" hidden="1" customHeight="1">
      <c r="A710" s="13" t="s">
        <v>424</v>
      </c>
      <c r="B710" s="24" t="s">
        <v>1204</v>
      </c>
      <c r="C710" s="24" t="s">
        <v>44</v>
      </c>
      <c r="D710" s="25">
        <v>149055.82999999999</v>
      </c>
      <c r="E710" s="25"/>
      <c r="F710" s="25"/>
      <c r="G710" s="38"/>
      <c r="H710" s="27" t="s">
        <v>63</v>
      </c>
      <c r="I710" s="24" t="s">
        <v>1216</v>
      </c>
      <c r="J710" s="24">
        <v>1008</v>
      </c>
      <c r="K710" s="24">
        <v>150248276.63999999</v>
      </c>
      <c r="L710" s="28" t="s">
        <v>1217</v>
      </c>
      <c r="M710" s="29" t="s">
        <v>50</v>
      </c>
      <c r="N710" s="30"/>
      <c r="O710" s="29" t="s">
        <v>50</v>
      </c>
      <c r="P710" s="24"/>
      <c r="Q710" s="24"/>
      <c r="R710" s="24"/>
      <c r="S710" s="24">
        <v>10</v>
      </c>
      <c r="T710" s="24">
        <v>15</v>
      </c>
      <c r="U710" s="24">
        <v>2</v>
      </c>
      <c r="V710" s="31">
        <f t="shared" si="61"/>
        <v>54.942113300767915</v>
      </c>
      <c r="W710" s="32">
        <f t="shared" si="47"/>
        <v>81.942113300767915</v>
      </c>
      <c r="X710" s="30"/>
      <c r="Y710" s="24"/>
      <c r="Z710" s="24"/>
    </row>
    <row r="711" spans="1:26" ht="15.75" hidden="1" customHeight="1">
      <c r="A711" s="13" t="s">
        <v>424</v>
      </c>
      <c r="B711" s="24" t="s">
        <v>1204</v>
      </c>
      <c r="C711" s="24" t="s">
        <v>44</v>
      </c>
      <c r="D711" s="25">
        <v>156545</v>
      </c>
      <c r="E711" s="25"/>
      <c r="F711" s="25"/>
      <c r="G711" s="38"/>
      <c r="H711" s="27" t="s">
        <v>47</v>
      </c>
      <c r="I711" s="24" t="s">
        <v>1216</v>
      </c>
      <c r="J711" s="24">
        <v>1008</v>
      </c>
      <c r="K711" s="24">
        <v>157797360</v>
      </c>
      <c r="L711" s="28" t="s">
        <v>1218</v>
      </c>
      <c r="M711" s="29" t="s">
        <v>50</v>
      </c>
      <c r="N711" s="30"/>
      <c r="O711" s="29" t="s">
        <v>50</v>
      </c>
      <c r="P711" s="24"/>
      <c r="Q711" s="24"/>
      <c r="R711" s="24"/>
      <c r="S711" s="24">
        <v>10</v>
      </c>
      <c r="T711" s="24">
        <v>15</v>
      </c>
      <c r="U711" s="24">
        <v>0</v>
      </c>
      <c r="V711" s="31">
        <f t="shared" si="61"/>
        <v>52.313662525152516</v>
      </c>
      <c r="W711" s="32">
        <f t="shared" si="47"/>
        <v>77.313662525152523</v>
      </c>
      <c r="X711" s="30"/>
      <c r="Y711" s="24"/>
      <c r="Z711" s="24"/>
    </row>
    <row r="712" spans="1:26" ht="15.75" hidden="1" customHeight="1">
      <c r="A712" s="13" t="s">
        <v>424</v>
      </c>
      <c r="B712" s="24" t="s">
        <v>1204</v>
      </c>
      <c r="C712" s="24" t="s">
        <v>44</v>
      </c>
      <c r="D712" s="25">
        <v>158360.26999999999</v>
      </c>
      <c r="E712" s="53"/>
      <c r="F712" s="53"/>
      <c r="G712" s="38"/>
      <c r="H712" s="27" t="s">
        <v>68</v>
      </c>
      <c r="I712" s="24" t="s">
        <v>1216</v>
      </c>
      <c r="J712" s="24">
        <v>1008</v>
      </c>
      <c r="K712" s="24">
        <v>159627152.16</v>
      </c>
      <c r="L712" s="28" t="s">
        <v>1219</v>
      </c>
      <c r="M712" s="29" t="s">
        <v>50</v>
      </c>
      <c r="N712" s="30"/>
      <c r="O712" s="29" t="s">
        <v>50</v>
      </c>
      <c r="P712" s="24"/>
      <c r="Q712" s="24"/>
      <c r="R712" s="24"/>
      <c r="S712" s="24">
        <v>10</v>
      </c>
      <c r="T712" s="24">
        <v>15</v>
      </c>
      <c r="U712" s="24">
        <v>0</v>
      </c>
      <c r="V712" s="31">
        <f t="shared" si="61"/>
        <v>51.713995562144476</v>
      </c>
      <c r="W712" s="32">
        <f t="shared" si="47"/>
        <v>76.713995562144476</v>
      </c>
      <c r="X712" s="30"/>
      <c r="Y712" s="24"/>
      <c r="Z712" s="24"/>
    </row>
    <row r="713" spans="1:26" ht="15.75" hidden="1" customHeight="1">
      <c r="A713" s="13" t="s">
        <v>424</v>
      </c>
      <c r="B713" s="24" t="s">
        <v>1220</v>
      </c>
      <c r="C713" s="24" t="s">
        <v>44</v>
      </c>
      <c r="D713" s="25">
        <v>125991.42</v>
      </c>
      <c r="E713" s="56">
        <v>189025.1423809524</v>
      </c>
      <c r="F713" s="56">
        <v>7939055.9800000004</v>
      </c>
      <c r="G713" s="38" t="s">
        <v>1205</v>
      </c>
      <c r="H713" s="27" t="s">
        <v>222</v>
      </c>
      <c r="I713" s="24" t="s">
        <v>1221</v>
      </c>
      <c r="J713" s="24">
        <v>1008</v>
      </c>
      <c r="K713" s="24">
        <v>126999351.36</v>
      </c>
      <c r="L713" s="28" t="s">
        <v>1222</v>
      </c>
      <c r="M713" s="29" t="s">
        <v>50</v>
      </c>
      <c r="N713" s="30"/>
      <c r="O713" s="29" t="s">
        <v>50</v>
      </c>
      <c r="P713" s="24"/>
      <c r="Q713" s="24"/>
      <c r="R713" s="24"/>
      <c r="S713" s="24">
        <v>10</v>
      </c>
      <c r="T713" s="24">
        <v>15</v>
      </c>
      <c r="U713" s="24">
        <v>0</v>
      </c>
      <c r="V713" s="35">
        <v>65</v>
      </c>
      <c r="W713" s="24">
        <f t="shared" si="47"/>
        <v>90</v>
      </c>
      <c r="X713" s="30"/>
      <c r="Y713" s="24"/>
      <c r="Z713" s="24"/>
    </row>
    <row r="714" spans="1:26" ht="15.75" hidden="1" customHeight="1">
      <c r="A714" s="13" t="s">
        <v>424</v>
      </c>
      <c r="B714" s="24" t="s">
        <v>1220</v>
      </c>
      <c r="C714" s="24" t="s">
        <v>44</v>
      </c>
      <c r="D714" s="25">
        <v>127700.76</v>
      </c>
      <c r="E714" s="25"/>
      <c r="F714" s="25"/>
      <c r="G714" s="38"/>
      <c r="H714" s="27" t="s">
        <v>434</v>
      </c>
      <c r="I714" s="24" t="s">
        <v>1208</v>
      </c>
      <c r="J714" s="24">
        <v>1008</v>
      </c>
      <c r="K714" s="24">
        <v>128722366.08</v>
      </c>
      <c r="L714" s="28" t="s">
        <v>1223</v>
      </c>
      <c r="M714" s="29" t="s">
        <v>50</v>
      </c>
      <c r="N714" s="30"/>
      <c r="O714" s="29" t="s">
        <v>50</v>
      </c>
      <c r="P714" s="24"/>
      <c r="Q714" s="24"/>
      <c r="R714" s="24"/>
      <c r="S714" s="24">
        <v>10</v>
      </c>
      <c r="T714" s="24">
        <v>15</v>
      </c>
      <c r="U714" s="24">
        <v>1</v>
      </c>
      <c r="V714" s="31">
        <f t="shared" ref="V714:V720" si="62">+V713*D713/D714</f>
        <v>64.129941748193204</v>
      </c>
      <c r="W714" s="32">
        <f t="shared" si="47"/>
        <v>90.129941748193204</v>
      </c>
      <c r="X714" s="30"/>
      <c r="Y714" s="24"/>
      <c r="Z714" s="24"/>
    </row>
    <row r="715" spans="1:26" ht="15.75" hidden="1" customHeight="1">
      <c r="A715" s="13" t="s">
        <v>424</v>
      </c>
      <c r="B715" s="24" t="s">
        <v>1220</v>
      </c>
      <c r="C715" s="24" t="s">
        <v>44</v>
      </c>
      <c r="D715" s="25">
        <v>128805</v>
      </c>
      <c r="E715" s="25"/>
      <c r="F715" s="25"/>
      <c r="G715" s="38"/>
      <c r="H715" s="27" t="s">
        <v>479</v>
      </c>
      <c r="I715" s="24" t="s">
        <v>1224</v>
      </c>
      <c r="J715" s="24">
        <v>1008</v>
      </c>
      <c r="K715" s="24">
        <v>129835440</v>
      </c>
      <c r="L715" s="28" t="s">
        <v>1211</v>
      </c>
      <c r="M715" s="29" t="s">
        <v>50</v>
      </c>
      <c r="N715" s="30"/>
      <c r="O715" s="29" t="s">
        <v>50</v>
      </c>
      <c r="P715" s="24"/>
      <c r="Q715" s="24"/>
      <c r="R715" s="24"/>
      <c r="S715" s="24">
        <v>10</v>
      </c>
      <c r="T715" s="24">
        <v>15</v>
      </c>
      <c r="U715" s="24">
        <v>0</v>
      </c>
      <c r="V715" s="31">
        <f t="shared" si="62"/>
        <v>63.580158378944923</v>
      </c>
      <c r="W715" s="32">
        <f t="shared" si="47"/>
        <v>88.58015837894493</v>
      </c>
      <c r="X715" s="30"/>
      <c r="Y715" s="24"/>
      <c r="Z715" s="24"/>
    </row>
    <row r="716" spans="1:26" ht="15.75" hidden="1" customHeight="1">
      <c r="A716" s="13" t="s">
        <v>424</v>
      </c>
      <c r="B716" s="24" t="s">
        <v>1220</v>
      </c>
      <c r="C716" s="24" t="s">
        <v>44</v>
      </c>
      <c r="D716" s="25">
        <v>138776.95000000001</v>
      </c>
      <c r="E716" s="25"/>
      <c r="F716" s="25"/>
      <c r="G716" s="38"/>
      <c r="H716" s="27" t="s">
        <v>95</v>
      </c>
      <c r="I716" s="24" t="s">
        <v>1225</v>
      </c>
      <c r="J716" s="24">
        <v>1008</v>
      </c>
      <c r="K716" s="24">
        <v>139887165.59999999</v>
      </c>
      <c r="L716" s="28" t="s">
        <v>1226</v>
      </c>
      <c r="M716" s="29" t="s">
        <v>50</v>
      </c>
      <c r="N716" s="30"/>
      <c r="O716" s="29" t="s">
        <v>50</v>
      </c>
      <c r="P716" s="24"/>
      <c r="Q716" s="24"/>
      <c r="R716" s="24"/>
      <c r="S716" s="24">
        <v>10</v>
      </c>
      <c r="T716" s="24">
        <v>15</v>
      </c>
      <c r="U716" s="24">
        <v>1</v>
      </c>
      <c r="V716" s="31">
        <f t="shared" si="62"/>
        <v>59.011545505215381</v>
      </c>
      <c r="W716" s="32">
        <f t="shared" si="47"/>
        <v>85.011545505215381</v>
      </c>
      <c r="X716" s="30"/>
      <c r="Y716" s="24"/>
      <c r="Z716" s="24"/>
    </row>
    <row r="717" spans="1:26" ht="15.75" hidden="1" customHeight="1">
      <c r="A717" s="13" t="s">
        <v>424</v>
      </c>
      <c r="B717" s="24" t="s">
        <v>1220</v>
      </c>
      <c r="C717" s="24" t="s">
        <v>44</v>
      </c>
      <c r="D717" s="25">
        <v>141663</v>
      </c>
      <c r="E717" s="25"/>
      <c r="F717" s="25"/>
      <c r="G717" s="38"/>
      <c r="H717" s="27" t="s">
        <v>52</v>
      </c>
      <c r="I717" s="24" t="s">
        <v>1214</v>
      </c>
      <c r="J717" s="24">
        <v>1008</v>
      </c>
      <c r="K717" s="24">
        <v>142796304</v>
      </c>
      <c r="L717" s="28" t="s">
        <v>1215</v>
      </c>
      <c r="M717" s="29" t="s">
        <v>50</v>
      </c>
      <c r="N717" s="30"/>
      <c r="O717" s="29" t="s">
        <v>50</v>
      </c>
      <c r="P717" s="24"/>
      <c r="Q717" s="24"/>
      <c r="R717" s="24"/>
      <c r="S717" s="24">
        <v>10</v>
      </c>
      <c r="T717" s="24">
        <v>15</v>
      </c>
      <c r="U717" s="24">
        <v>2</v>
      </c>
      <c r="V717" s="31">
        <f t="shared" si="62"/>
        <v>57.809324241333307</v>
      </c>
      <c r="W717" s="32">
        <f t="shared" si="47"/>
        <v>84.809324241333314</v>
      </c>
      <c r="X717" s="30"/>
      <c r="Y717" s="24"/>
      <c r="Z717" s="24"/>
    </row>
    <row r="718" spans="1:26" ht="15.75" hidden="1" customHeight="1">
      <c r="A718" s="13" t="s">
        <v>424</v>
      </c>
      <c r="B718" s="24" t="s">
        <v>1220</v>
      </c>
      <c r="C718" s="24" t="s">
        <v>44</v>
      </c>
      <c r="D718" s="25">
        <v>149055.82999999999</v>
      </c>
      <c r="E718" s="25"/>
      <c r="F718" s="25"/>
      <c r="G718" s="38"/>
      <c r="H718" s="27" t="s">
        <v>63</v>
      </c>
      <c r="I718" s="24" t="s">
        <v>1227</v>
      </c>
      <c r="J718" s="24">
        <v>1008</v>
      </c>
      <c r="K718" s="24">
        <v>150248276.63999999</v>
      </c>
      <c r="L718" s="28" t="s">
        <v>1228</v>
      </c>
      <c r="M718" s="29" t="s">
        <v>50</v>
      </c>
      <c r="N718" s="30"/>
      <c r="O718" s="29" t="s">
        <v>50</v>
      </c>
      <c r="P718" s="24"/>
      <c r="Q718" s="24"/>
      <c r="R718" s="24"/>
      <c r="S718" s="24">
        <v>10</v>
      </c>
      <c r="T718" s="24">
        <v>15</v>
      </c>
      <c r="U718" s="24">
        <v>2</v>
      </c>
      <c r="V718" s="31">
        <f t="shared" si="62"/>
        <v>54.942113300767915</v>
      </c>
      <c r="W718" s="32">
        <f t="shared" si="47"/>
        <v>81.942113300767915</v>
      </c>
      <c r="X718" s="30"/>
      <c r="Y718" s="24"/>
      <c r="Z718" s="24"/>
    </row>
    <row r="719" spans="1:26" ht="15.75" hidden="1" customHeight="1">
      <c r="A719" s="13" t="s">
        <v>424</v>
      </c>
      <c r="B719" s="24" t="s">
        <v>1220</v>
      </c>
      <c r="C719" s="24" t="s">
        <v>44</v>
      </c>
      <c r="D719" s="25">
        <v>158000</v>
      </c>
      <c r="E719" s="25"/>
      <c r="F719" s="25"/>
      <c r="G719" s="38"/>
      <c r="H719" s="27" t="s">
        <v>47</v>
      </c>
      <c r="I719" s="24" t="s">
        <v>1216</v>
      </c>
      <c r="J719" s="24">
        <v>1008</v>
      </c>
      <c r="K719" s="24">
        <v>159264000</v>
      </c>
      <c r="L719" s="28" t="s">
        <v>1218</v>
      </c>
      <c r="M719" s="29" t="s">
        <v>50</v>
      </c>
      <c r="N719" s="30"/>
      <c r="O719" s="29" t="s">
        <v>50</v>
      </c>
      <c r="P719" s="24"/>
      <c r="Q719" s="24"/>
      <c r="R719" s="24"/>
      <c r="S719" s="24">
        <v>10</v>
      </c>
      <c r="T719" s="24">
        <v>15</v>
      </c>
      <c r="U719" s="24">
        <v>0</v>
      </c>
      <c r="V719" s="31">
        <f t="shared" si="62"/>
        <v>51.831913291139244</v>
      </c>
      <c r="W719" s="32">
        <f t="shared" si="47"/>
        <v>76.831913291139244</v>
      </c>
      <c r="X719" s="30"/>
      <c r="Y719" s="24"/>
      <c r="Z719" s="24"/>
    </row>
    <row r="720" spans="1:26" ht="15.75" hidden="1" customHeight="1">
      <c r="A720" s="13" t="s">
        <v>424</v>
      </c>
      <c r="B720" s="24" t="s">
        <v>1220</v>
      </c>
      <c r="C720" s="24" t="s">
        <v>44</v>
      </c>
      <c r="D720" s="25">
        <v>158360.26999999999</v>
      </c>
      <c r="E720" s="53"/>
      <c r="F720" s="53"/>
      <c r="G720" s="38"/>
      <c r="H720" s="27" t="s">
        <v>68</v>
      </c>
      <c r="I720" s="24" t="s">
        <v>1216</v>
      </c>
      <c r="J720" s="24">
        <v>1008</v>
      </c>
      <c r="K720" s="24">
        <v>159627152.16</v>
      </c>
      <c r="L720" s="28" t="s">
        <v>1229</v>
      </c>
      <c r="M720" s="29" t="s">
        <v>50</v>
      </c>
      <c r="N720" s="30"/>
      <c r="O720" s="29" t="s">
        <v>50</v>
      </c>
      <c r="P720" s="24"/>
      <c r="Q720" s="24"/>
      <c r="R720" s="24"/>
      <c r="S720" s="24">
        <v>10</v>
      </c>
      <c r="T720" s="24">
        <v>15</v>
      </c>
      <c r="U720" s="24">
        <v>0</v>
      </c>
      <c r="V720" s="31">
        <f t="shared" si="62"/>
        <v>51.713995562144476</v>
      </c>
      <c r="W720" s="32">
        <f t="shared" si="47"/>
        <v>76.713995562144476</v>
      </c>
      <c r="X720" s="30"/>
      <c r="Y720" s="24"/>
      <c r="Z720" s="24"/>
    </row>
    <row r="721" spans="1:32" ht="15.75" hidden="1" customHeight="1">
      <c r="A721" s="13" t="s">
        <v>424</v>
      </c>
      <c r="B721" s="24" t="s">
        <v>1230</v>
      </c>
      <c r="C721" s="24" t="s">
        <v>44</v>
      </c>
      <c r="D721" s="25">
        <v>201742.85</v>
      </c>
      <c r="E721" s="54">
        <f>+F721</f>
        <v>3247468.33</v>
      </c>
      <c r="F721" s="54">
        <v>3247468.33</v>
      </c>
      <c r="G721" s="38" t="s">
        <v>1231</v>
      </c>
      <c r="H721" s="27" t="s">
        <v>189</v>
      </c>
      <c r="I721" s="24" t="s">
        <v>260</v>
      </c>
      <c r="J721" s="24">
        <v>800</v>
      </c>
      <c r="K721" s="24">
        <v>161394280</v>
      </c>
      <c r="L721" s="43" t="s">
        <v>1232</v>
      </c>
      <c r="M721" s="44" t="s">
        <v>50</v>
      </c>
      <c r="N721" s="45"/>
      <c r="O721" s="44" t="s">
        <v>50</v>
      </c>
      <c r="P721" s="36"/>
      <c r="Q721" s="36"/>
      <c r="R721" s="36"/>
      <c r="S721" s="36">
        <v>10</v>
      </c>
      <c r="T721" s="36">
        <v>15</v>
      </c>
      <c r="U721" s="36">
        <v>0</v>
      </c>
      <c r="V721" s="35">
        <v>0</v>
      </c>
      <c r="W721" s="24">
        <f t="shared" si="47"/>
        <v>25</v>
      </c>
      <c r="X721" s="30" t="s">
        <v>427</v>
      </c>
      <c r="Y721" s="24"/>
      <c r="Z721" s="24" t="s">
        <v>1233</v>
      </c>
      <c r="AA721" s="50"/>
      <c r="AB721" s="50"/>
      <c r="AC721" s="50"/>
      <c r="AD721" s="50"/>
      <c r="AE721" s="50"/>
      <c r="AF721" s="50"/>
    </row>
    <row r="722" spans="1:32" ht="15.75" hidden="1" customHeight="1">
      <c r="A722" s="13" t="s">
        <v>424</v>
      </c>
      <c r="B722" s="24" t="s">
        <v>1230</v>
      </c>
      <c r="C722" s="24" t="s">
        <v>44</v>
      </c>
      <c r="D722" s="25">
        <v>341177</v>
      </c>
      <c r="E722" s="25"/>
      <c r="F722" s="25"/>
      <c r="G722" s="38"/>
      <c r="H722" s="27" t="s">
        <v>77</v>
      </c>
      <c r="I722" s="24" t="s">
        <v>1234</v>
      </c>
      <c r="J722" s="24">
        <v>800</v>
      </c>
      <c r="K722" s="24">
        <v>272941600</v>
      </c>
      <c r="L722" s="28" t="s">
        <v>1235</v>
      </c>
      <c r="M722" s="29" t="s">
        <v>50</v>
      </c>
      <c r="N722" s="30"/>
      <c r="O722" s="29" t="s">
        <v>50</v>
      </c>
      <c r="P722" s="24"/>
      <c r="Q722" s="24"/>
      <c r="R722" s="24"/>
      <c r="S722" s="24">
        <v>10</v>
      </c>
      <c r="T722" s="24">
        <v>15</v>
      </c>
      <c r="U722" s="24">
        <v>0</v>
      </c>
      <c r="V722" s="35">
        <v>65</v>
      </c>
      <c r="W722" s="24">
        <f t="shared" si="47"/>
        <v>90</v>
      </c>
      <c r="X722" s="30"/>
      <c r="Y722" s="24"/>
      <c r="Z722" s="24"/>
    </row>
    <row r="723" spans="1:32" ht="15.75" hidden="1" customHeight="1">
      <c r="A723" s="13" t="s">
        <v>424</v>
      </c>
      <c r="B723" s="24" t="s">
        <v>1230</v>
      </c>
      <c r="C723" s="24" t="s">
        <v>44</v>
      </c>
      <c r="D723" s="25">
        <v>366851.94</v>
      </c>
      <c r="E723" s="25"/>
      <c r="F723" s="25"/>
      <c r="G723" s="38"/>
      <c r="H723" s="27" t="s">
        <v>222</v>
      </c>
      <c r="I723" s="24" t="s">
        <v>1236</v>
      </c>
      <c r="J723" s="24">
        <v>800</v>
      </c>
      <c r="K723" s="24">
        <v>293481552</v>
      </c>
      <c r="L723" s="28" t="s">
        <v>1237</v>
      </c>
      <c r="M723" s="29" t="s">
        <v>50</v>
      </c>
      <c r="N723" s="30"/>
      <c r="O723" s="29" t="s">
        <v>50</v>
      </c>
      <c r="P723" s="24"/>
      <c r="Q723" s="24"/>
      <c r="R723" s="24"/>
      <c r="S723" s="24">
        <v>10</v>
      </c>
      <c r="T723" s="24">
        <v>15</v>
      </c>
      <c r="U723" s="24">
        <v>0</v>
      </c>
      <c r="V723" s="31">
        <f t="shared" ref="V723:V737" si="63">+V722*D722/D723</f>
        <v>60.450832016862172</v>
      </c>
      <c r="W723" s="32">
        <f t="shared" si="47"/>
        <v>85.450832016862165</v>
      </c>
      <c r="X723" s="30"/>
      <c r="Y723" s="24"/>
      <c r="Z723" s="24"/>
    </row>
    <row r="724" spans="1:32" ht="15.75" hidden="1" customHeight="1">
      <c r="A724" s="13" t="s">
        <v>424</v>
      </c>
      <c r="B724" s="24" t="s">
        <v>1230</v>
      </c>
      <c r="C724" s="24" t="s">
        <v>44</v>
      </c>
      <c r="D724" s="25">
        <v>374294.6</v>
      </c>
      <c r="E724" s="25"/>
      <c r="F724" s="25"/>
      <c r="G724" s="38"/>
      <c r="H724" s="27" t="s">
        <v>92</v>
      </c>
      <c r="I724" s="24" t="s">
        <v>432</v>
      </c>
      <c r="J724" s="24">
        <v>800</v>
      </c>
      <c r="K724" s="24">
        <v>299435680</v>
      </c>
      <c r="L724" s="28" t="s">
        <v>1238</v>
      </c>
      <c r="M724" s="29" t="s">
        <v>50</v>
      </c>
      <c r="N724" s="30"/>
      <c r="O724" s="29" t="s">
        <v>50</v>
      </c>
      <c r="P724" s="24"/>
      <c r="Q724" s="24"/>
      <c r="R724" s="24"/>
      <c r="S724" s="24">
        <v>10</v>
      </c>
      <c r="T724" s="24">
        <v>15</v>
      </c>
      <c r="U724" s="24">
        <v>0</v>
      </c>
      <c r="V724" s="31">
        <f t="shared" si="63"/>
        <v>59.24879760488129</v>
      </c>
      <c r="W724" s="32">
        <f t="shared" si="47"/>
        <v>84.24879760488129</v>
      </c>
      <c r="X724" s="30"/>
      <c r="Y724" s="24"/>
      <c r="Z724" s="24"/>
    </row>
    <row r="725" spans="1:32" ht="15.75" hidden="1" customHeight="1">
      <c r="A725" s="13" t="s">
        <v>424</v>
      </c>
      <c r="B725" s="24" t="s">
        <v>1230</v>
      </c>
      <c r="C725" s="24" t="s">
        <v>44</v>
      </c>
      <c r="D725" s="25">
        <v>385333.94</v>
      </c>
      <c r="E725" s="25"/>
      <c r="F725" s="25"/>
      <c r="G725" s="38"/>
      <c r="H725" s="27" t="s">
        <v>95</v>
      </c>
      <c r="I725" s="24" t="s">
        <v>1239</v>
      </c>
      <c r="J725" s="24">
        <v>800</v>
      </c>
      <c r="K725" s="24">
        <v>308267152</v>
      </c>
      <c r="L725" s="28" t="s">
        <v>1240</v>
      </c>
      <c r="M725" s="29" t="s">
        <v>50</v>
      </c>
      <c r="N725" s="30"/>
      <c r="O725" s="29" t="s">
        <v>50</v>
      </c>
      <c r="P725" s="24"/>
      <c r="Q725" s="24"/>
      <c r="R725" s="24"/>
      <c r="S725" s="24">
        <v>10</v>
      </c>
      <c r="T725" s="24">
        <v>15</v>
      </c>
      <c r="U725" s="24">
        <v>1</v>
      </c>
      <c r="V725" s="31">
        <f t="shared" si="63"/>
        <v>57.551392955419395</v>
      </c>
      <c r="W725" s="32">
        <f t="shared" si="47"/>
        <v>83.551392955419402</v>
      </c>
      <c r="X725" s="30"/>
      <c r="Y725" s="24"/>
      <c r="Z725" s="24"/>
    </row>
    <row r="726" spans="1:32" ht="15.75" hidden="1" customHeight="1">
      <c r="A726" s="13" t="s">
        <v>424</v>
      </c>
      <c r="B726" s="24" t="s">
        <v>1230</v>
      </c>
      <c r="C726" s="24" t="s">
        <v>44</v>
      </c>
      <c r="D726" s="25">
        <v>410548</v>
      </c>
      <c r="E726" s="25"/>
      <c r="F726" s="25"/>
      <c r="G726" s="38"/>
      <c r="H726" s="27" t="s">
        <v>479</v>
      </c>
      <c r="I726" s="24" t="s">
        <v>1241</v>
      </c>
      <c r="J726" s="24">
        <v>800</v>
      </c>
      <c r="K726" s="24">
        <v>328438400</v>
      </c>
      <c r="L726" s="28" t="s">
        <v>1242</v>
      </c>
      <c r="M726" s="29" t="s">
        <v>50</v>
      </c>
      <c r="N726" s="30"/>
      <c r="O726" s="29" t="s">
        <v>50</v>
      </c>
      <c r="P726" s="24"/>
      <c r="Q726" s="24"/>
      <c r="R726" s="24"/>
      <c r="S726" s="24">
        <v>10</v>
      </c>
      <c r="T726" s="24">
        <v>15</v>
      </c>
      <c r="U726" s="24">
        <v>0</v>
      </c>
      <c r="V726" s="31">
        <f t="shared" si="63"/>
        <v>54.016838469557761</v>
      </c>
      <c r="W726" s="32">
        <f t="shared" si="47"/>
        <v>79.016838469557769</v>
      </c>
      <c r="X726" s="30"/>
      <c r="Y726" s="24"/>
      <c r="Z726" s="24"/>
    </row>
    <row r="727" spans="1:32" ht="15.75" hidden="1" customHeight="1">
      <c r="A727" s="13" t="s">
        <v>424</v>
      </c>
      <c r="B727" s="24" t="s">
        <v>1230</v>
      </c>
      <c r="C727" s="24" t="s">
        <v>44</v>
      </c>
      <c r="D727" s="25">
        <v>439218.44</v>
      </c>
      <c r="E727" s="25"/>
      <c r="F727" s="25"/>
      <c r="G727" s="38"/>
      <c r="H727" s="27" t="s">
        <v>63</v>
      </c>
      <c r="I727" s="24" t="s">
        <v>260</v>
      </c>
      <c r="J727" s="24">
        <v>800</v>
      </c>
      <c r="K727" s="24">
        <v>351374752</v>
      </c>
      <c r="L727" s="28" t="s">
        <v>1243</v>
      </c>
      <c r="M727" s="29" t="s">
        <v>50</v>
      </c>
      <c r="N727" s="30"/>
      <c r="O727" s="29" t="s">
        <v>50</v>
      </c>
      <c r="P727" s="24"/>
      <c r="Q727" s="24"/>
      <c r="R727" s="24"/>
      <c r="S727" s="24">
        <v>10</v>
      </c>
      <c r="T727" s="24">
        <v>15</v>
      </c>
      <c r="U727" s="24">
        <v>2</v>
      </c>
      <c r="V727" s="31">
        <f t="shared" si="63"/>
        <v>50.490833217293883</v>
      </c>
      <c r="W727" s="32">
        <f t="shared" si="47"/>
        <v>77.490833217293883</v>
      </c>
      <c r="X727" s="30"/>
      <c r="Y727" s="24"/>
      <c r="Z727" s="24"/>
    </row>
    <row r="728" spans="1:32" ht="15.75" hidden="1" customHeight="1">
      <c r="A728" s="13" t="s">
        <v>424</v>
      </c>
      <c r="B728" s="24" t="s">
        <v>1230</v>
      </c>
      <c r="C728" s="24" t="s">
        <v>44</v>
      </c>
      <c r="D728" s="25">
        <v>464921.33</v>
      </c>
      <c r="E728" s="25"/>
      <c r="F728" s="25"/>
      <c r="G728" s="38"/>
      <c r="H728" s="27" t="s">
        <v>52</v>
      </c>
      <c r="I728" s="24" t="s">
        <v>1244</v>
      </c>
      <c r="J728" s="24">
        <v>800</v>
      </c>
      <c r="K728" s="24">
        <v>371937064</v>
      </c>
      <c r="L728" s="28" t="s">
        <v>1245</v>
      </c>
      <c r="M728" s="29" t="s">
        <v>50</v>
      </c>
      <c r="N728" s="30"/>
      <c r="O728" s="29" t="s">
        <v>50</v>
      </c>
      <c r="P728" s="24"/>
      <c r="Q728" s="24"/>
      <c r="R728" s="24"/>
      <c r="S728" s="24">
        <v>10</v>
      </c>
      <c r="T728" s="24">
        <v>15</v>
      </c>
      <c r="U728" s="24">
        <v>2</v>
      </c>
      <c r="V728" s="31">
        <f t="shared" si="63"/>
        <v>47.699478533282175</v>
      </c>
      <c r="W728" s="32">
        <f t="shared" si="47"/>
        <v>74.699478533282175</v>
      </c>
      <c r="X728" s="30"/>
      <c r="Y728" s="24"/>
      <c r="Z728" s="24"/>
    </row>
    <row r="729" spans="1:32" ht="15.75" hidden="1" customHeight="1">
      <c r="A729" s="13" t="s">
        <v>424</v>
      </c>
      <c r="B729" s="24" t="s">
        <v>1230</v>
      </c>
      <c r="C729" s="24" t="s">
        <v>51</v>
      </c>
      <c r="D729" s="25">
        <v>486602.95</v>
      </c>
      <c r="E729" s="25"/>
      <c r="F729" s="25"/>
      <c r="G729" s="38"/>
      <c r="H729" s="27" t="s">
        <v>95</v>
      </c>
      <c r="I729" s="24" t="s">
        <v>1246</v>
      </c>
      <c r="J729" s="24">
        <v>800</v>
      </c>
      <c r="K729" s="24">
        <v>389282360</v>
      </c>
      <c r="L729" s="28" t="s">
        <v>1247</v>
      </c>
      <c r="M729" s="29" t="s">
        <v>50</v>
      </c>
      <c r="N729" s="30"/>
      <c r="O729" s="29" t="s">
        <v>50</v>
      </c>
      <c r="P729" s="24"/>
      <c r="Q729" s="24"/>
      <c r="R729" s="24"/>
      <c r="S729" s="24">
        <v>10</v>
      </c>
      <c r="T729" s="24">
        <v>15</v>
      </c>
      <c r="U729" s="24">
        <v>1</v>
      </c>
      <c r="V729" s="31">
        <f t="shared" si="63"/>
        <v>45.574127735970364</v>
      </c>
      <c r="W729" s="32">
        <f t="shared" si="47"/>
        <v>71.574127735970364</v>
      </c>
      <c r="X729" s="30"/>
      <c r="Y729" s="24"/>
      <c r="Z729" s="24"/>
    </row>
    <row r="730" spans="1:32" ht="15.75" hidden="1" customHeight="1">
      <c r="A730" s="13" t="s">
        <v>424</v>
      </c>
      <c r="B730" s="24" t="s">
        <v>1230</v>
      </c>
      <c r="C730" s="24" t="s">
        <v>44</v>
      </c>
      <c r="D730" s="25">
        <v>505858.52</v>
      </c>
      <c r="E730" s="25"/>
      <c r="F730" s="25"/>
      <c r="G730" s="38"/>
      <c r="H730" s="27" t="s">
        <v>434</v>
      </c>
      <c r="I730" s="24" t="s">
        <v>1248</v>
      </c>
      <c r="J730" s="24">
        <v>800</v>
      </c>
      <c r="K730" s="24">
        <v>404686816</v>
      </c>
      <c r="L730" s="28" t="s">
        <v>1249</v>
      </c>
      <c r="M730" s="29" t="s">
        <v>50</v>
      </c>
      <c r="N730" s="30"/>
      <c r="O730" s="29" t="s">
        <v>50</v>
      </c>
      <c r="P730" s="24"/>
      <c r="Q730" s="24"/>
      <c r="R730" s="24"/>
      <c r="S730" s="24">
        <v>10</v>
      </c>
      <c r="T730" s="24">
        <v>15</v>
      </c>
      <c r="U730" s="24">
        <v>1</v>
      </c>
      <c r="V730" s="31">
        <f t="shared" si="63"/>
        <v>43.839342668380873</v>
      </c>
      <c r="W730" s="32">
        <f t="shared" si="47"/>
        <v>69.83934266838088</v>
      </c>
      <c r="X730" s="30"/>
      <c r="Y730" s="24"/>
      <c r="Z730" s="24"/>
    </row>
    <row r="731" spans="1:32" ht="15.75" hidden="1" customHeight="1">
      <c r="A731" s="13" t="s">
        <v>424</v>
      </c>
      <c r="B731" s="24" t="s">
        <v>1230</v>
      </c>
      <c r="C731" s="24" t="s">
        <v>44</v>
      </c>
      <c r="D731" s="25">
        <v>609947.61</v>
      </c>
      <c r="E731" s="25"/>
      <c r="F731" s="25"/>
      <c r="G731" s="38"/>
      <c r="H731" s="27" t="s">
        <v>68</v>
      </c>
      <c r="I731" s="24" t="s">
        <v>260</v>
      </c>
      <c r="J731" s="24">
        <v>800</v>
      </c>
      <c r="K731" s="24">
        <v>487958088</v>
      </c>
      <c r="L731" s="28" t="s">
        <v>1250</v>
      </c>
      <c r="M731" s="29" t="s">
        <v>50</v>
      </c>
      <c r="N731" s="30"/>
      <c r="O731" s="29" t="s">
        <v>50</v>
      </c>
      <c r="P731" s="24"/>
      <c r="Q731" s="24"/>
      <c r="R731" s="24"/>
      <c r="S731" s="24">
        <v>10</v>
      </c>
      <c r="T731" s="24">
        <v>15</v>
      </c>
      <c r="U731" s="24">
        <v>0</v>
      </c>
      <c r="V731" s="31">
        <f t="shared" si="63"/>
        <v>36.358048849474137</v>
      </c>
      <c r="W731" s="32">
        <f t="shared" si="47"/>
        <v>61.358048849474137</v>
      </c>
      <c r="X731" s="30"/>
      <c r="Y731" s="24"/>
      <c r="Z731" s="24" t="s">
        <v>80</v>
      </c>
    </row>
    <row r="732" spans="1:32" ht="15.75" hidden="1" customHeight="1">
      <c r="A732" s="13" t="s">
        <v>424</v>
      </c>
      <c r="B732" s="24" t="s">
        <v>1230</v>
      </c>
      <c r="C732" s="24" t="s">
        <v>51</v>
      </c>
      <c r="D732" s="25">
        <v>609947.61</v>
      </c>
      <c r="E732" s="25"/>
      <c r="F732" s="25"/>
      <c r="G732" s="38"/>
      <c r="H732" s="27" t="s">
        <v>68</v>
      </c>
      <c r="I732" s="24" t="s">
        <v>733</v>
      </c>
      <c r="J732" s="24">
        <v>800</v>
      </c>
      <c r="K732" s="24">
        <v>487958088</v>
      </c>
      <c r="L732" s="28" t="s">
        <v>1251</v>
      </c>
      <c r="M732" s="29" t="s">
        <v>50</v>
      </c>
      <c r="N732" s="30"/>
      <c r="O732" s="29" t="s">
        <v>50</v>
      </c>
      <c r="P732" s="24"/>
      <c r="Q732" s="24"/>
      <c r="R732" s="24"/>
      <c r="S732" s="24">
        <v>10</v>
      </c>
      <c r="T732" s="24">
        <v>15</v>
      </c>
      <c r="U732" s="24">
        <v>0</v>
      </c>
      <c r="V732" s="31">
        <f t="shared" si="63"/>
        <v>36.358048849474137</v>
      </c>
      <c r="W732" s="32">
        <f t="shared" si="47"/>
        <v>61.358048849474137</v>
      </c>
      <c r="X732" s="30"/>
      <c r="Y732" s="24"/>
      <c r="Z732" s="24" t="s">
        <v>80</v>
      </c>
    </row>
    <row r="733" spans="1:32" ht="15.75" hidden="1" customHeight="1">
      <c r="A733" s="13" t="s">
        <v>424</v>
      </c>
      <c r="B733" s="24" t="s">
        <v>1230</v>
      </c>
      <c r="C733" s="24" t="s">
        <v>75</v>
      </c>
      <c r="D733" s="25">
        <v>690924.85</v>
      </c>
      <c r="E733" s="25"/>
      <c r="F733" s="25"/>
      <c r="G733" s="38"/>
      <c r="H733" s="27" t="s">
        <v>95</v>
      </c>
      <c r="I733" s="24" t="s">
        <v>1252</v>
      </c>
      <c r="J733" s="24">
        <v>800</v>
      </c>
      <c r="K733" s="24">
        <v>552739880</v>
      </c>
      <c r="L733" s="28" t="s">
        <v>1253</v>
      </c>
      <c r="M733" s="29" t="s">
        <v>50</v>
      </c>
      <c r="N733" s="30"/>
      <c r="O733" s="29" t="s">
        <v>50</v>
      </c>
      <c r="P733" s="24"/>
      <c r="Q733" s="24"/>
      <c r="R733" s="24"/>
      <c r="S733" s="24">
        <v>10</v>
      </c>
      <c r="T733" s="24">
        <v>15</v>
      </c>
      <c r="U733" s="24">
        <v>1</v>
      </c>
      <c r="V733" s="31">
        <f t="shared" si="63"/>
        <v>32.096840922713952</v>
      </c>
      <c r="W733" s="32">
        <f t="shared" si="47"/>
        <v>58.096840922713952</v>
      </c>
      <c r="X733" s="30"/>
      <c r="Y733" s="24"/>
      <c r="Z733" s="24" t="s">
        <v>80</v>
      </c>
    </row>
    <row r="734" spans="1:32" ht="15.75" hidden="1" customHeight="1">
      <c r="A734" s="13" t="s">
        <v>424</v>
      </c>
      <c r="B734" s="24" t="s">
        <v>1230</v>
      </c>
      <c r="C734" s="24" t="s">
        <v>44</v>
      </c>
      <c r="D734" s="25">
        <v>698300.2</v>
      </c>
      <c r="E734" s="25"/>
      <c r="F734" s="25"/>
      <c r="G734" s="38"/>
      <c r="H734" s="27" t="s">
        <v>196</v>
      </c>
      <c r="I734" s="24" t="s">
        <v>1254</v>
      </c>
      <c r="J734" s="24">
        <v>800</v>
      </c>
      <c r="K734" s="24">
        <v>558640160</v>
      </c>
      <c r="L734" s="28" t="s">
        <v>1255</v>
      </c>
      <c r="M734" s="29" t="s">
        <v>50</v>
      </c>
      <c r="N734" s="30"/>
      <c r="O734" s="29" t="s">
        <v>50</v>
      </c>
      <c r="P734" s="24"/>
      <c r="Q734" s="24"/>
      <c r="R734" s="24"/>
      <c r="S734" s="24">
        <v>10</v>
      </c>
      <c r="T734" s="24">
        <v>15</v>
      </c>
      <c r="U734" s="24">
        <v>0</v>
      </c>
      <c r="V734" s="31">
        <f t="shared" si="63"/>
        <v>31.757838534200616</v>
      </c>
      <c r="W734" s="32">
        <f t="shared" si="47"/>
        <v>56.757838534200616</v>
      </c>
      <c r="X734" s="30"/>
      <c r="Y734" s="24"/>
      <c r="Z734" s="24" t="s">
        <v>80</v>
      </c>
    </row>
    <row r="735" spans="1:32" ht="15.75" hidden="1" customHeight="1">
      <c r="A735" s="13" t="s">
        <v>424</v>
      </c>
      <c r="B735" s="24" t="s">
        <v>1230</v>
      </c>
      <c r="C735" s="24" t="s">
        <v>51</v>
      </c>
      <c r="D735" s="25">
        <v>710272.99</v>
      </c>
      <c r="E735" s="25"/>
      <c r="F735" s="25"/>
      <c r="G735" s="38"/>
      <c r="H735" s="27" t="s">
        <v>63</v>
      </c>
      <c r="I735" s="24" t="s">
        <v>733</v>
      </c>
      <c r="J735" s="24">
        <v>800</v>
      </c>
      <c r="K735" s="24">
        <v>568218392</v>
      </c>
      <c r="L735" s="28" t="s">
        <v>1256</v>
      </c>
      <c r="M735" s="29" t="s">
        <v>50</v>
      </c>
      <c r="N735" s="30"/>
      <c r="O735" s="29" t="s">
        <v>50</v>
      </c>
      <c r="P735" s="24"/>
      <c r="Q735" s="24"/>
      <c r="R735" s="24"/>
      <c r="S735" s="24">
        <v>10</v>
      </c>
      <c r="T735" s="24">
        <v>15</v>
      </c>
      <c r="U735" s="24">
        <v>2</v>
      </c>
      <c r="V735" s="31">
        <f t="shared" si="63"/>
        <v>31.222509249577399</v>
      </c>
      <c r="W735" s="32">
        <f t="shared" si="47"/>
        <v>58.222509249577399</v>
      </c>
      <c r="X735" s="30"/>
      <c r="Y735" s="24"/>
      <c r="Z735" s="24" t="s">
        <v>80</v>
      </c>
    </row>
    <row r="736" spans="1:32" ht="15.75" hidden="1" customHeight="1">
      <c r="A736" s="13" t="s">
        <v>424</v>
      </c>
      <c r="B736" s="24" t="s">
        <v>1230</v>
      </c>
      <c r="C736" s="24" t="s">
        <v>294</v>
      </c>
      <c r="D736" s="25">
        <v>3856988.95</v>
      </c>
      <c r="E736" s="25"/>
      <c r="F736" s="25"/>
      <c r="G736" s="38"/>
      <c r="H736" s="27" t="s">
        <v>95</v>
      </c>
      <c r="I736" s="24" t="s">
        <v>1257</v>
      </c>
      <c r="J736" s="24">
        <v>800</v>
      </c>
      <c r="K736" s="24">
        <v>3085591160</v>
      </c>
      <c r="L736" s="43" t="s">
        <v>1258</v>
      </c>
      <c r="M736" s="44" t="s">
        <v>50</v>
      </c>
      <c r="N736" s="45"/>
      <c r="O736" s="44" t="s">
        <v>50</v>
      </c>
      <c r="P736" s="36"/>
      <c r="Q736" s="36"/>
      <c r="R736" s="36"/>
      <c r="S736" s="36">
        <v>10</v>
      </c>
      <c r="T736" s="36">
        <v>15</v>
      </c>
      <c r="U736" s="36">
        <v>1</v>
      </c>
      <c r="V736" s="31">
        <f t="shared" si="63"/>
        <v>5.7496936826847778</v>
      </c>
      <c r="W736" s="32">
        <f t="shared" si="47"/>
        <v>31.749693682684779</v>
      </c>
      <c r="X736" s="30"/>
      <c r="Y736" s="24"/>
      <c r="Z736" s="24" t="s">
        <v>80</v>
      </c>
      <c r="AA736" s="50"/>
      <c r="AB736" s="50"/>
      <c r="AC736" s="50"/>
      <c r="AD736" s="50"/>
      <c r="AE736" s="50"/>
      <c r="AF736" s="50"/>
    </row>
    <row r="737" spans="1:32" ht="15.75" hidden="1" customHeight="1">
      <c r="A737" s="13" t="s">
        <v>424</v>
      </c>
      <c r="B737" s="24" t="s">
        <v>1230</v>
      </c>
      <c r="C737" s="24" t="s">
        <v>75</v>
      </c>
      <c r="D737" s="25">
        <v>3960220.02</v>
      </c>
      <c r="E737" s="53"/>
      <c r="F737" s="53"/>
      <c r="G737" s="38"/>
      <c r="H737" s="27" t="s">
        <v>63</v>
      </c>
      <c r="I737" s="24" t="s">
        <v>1259</v>
      </c>
      <c r="J737" s="24">
        <v>800</v>
      </c>
      <c r="K737" s="24">
        <v>3168176016</v>
      </c>
      <c r="L737" s="43" t="s">
        <v>1260</v>
      </c>
      <c r="M737" s="44" t="s">
        <v>50</v>
      </c>
      <c r="N737" s="45"/>
      <c r="O737" s="44" t="s">
        <v>50</v>
      </c>
      <c r="P737" s="36"/>
      <c r="Q737" s="36"/>
      <c r="R737" s="36"/>
      <c r="S737" s="36">
        <v>10</v>
      </c>
      <c r="T737" s="36">
        <v>15</v>
      </c>
      <c r="U737" s="36">
        <v>2</v>
      </c>
      <c r="V737" s="31">
        <f t="shared" si="63"/>
        <v>5.5998163960597314</v>
      </c>
      <c r="W737" s="32">
        <f t="shared" si="47"/>
        <v>32.59981639605973</v>
      </c>
      <c r="X737" s="30"/>
      <c r="Y737" s="24"/>
      <c r="Z737" s="24" t="s">
        <v>80</v>
      </c>
      <c r="AA737" s="50"/>
      <c r="AB737" s="50"/>
      <c r="AC737" s="50"/>
      <c r="AD737" s="50"/>
      <c r="AE737" s="50"/>
      <c r="AF737" s="50"/>
    </row>
    <row r="738" spans="1:32" ht="15.75" hidden="1" customHeight="1">
      <c r="A738" s="13" t="s">
        <v>424</v>
      </c>
      <c r="B738" s="24" t="s">
        <v>1261</v>
      </c>
      <c r="C738" s="24" t="s">
        <v>44</v>
      </c>
      <c r="D738" s="25">
        <v>68235</v>
      </c>
      <c r="E738" s="54">
        <f>F738/2</f>
        <v>649494.29500000004</v>
      </c>
      <c r="F738" s="54">
        <v>1298988.5900000001</v>
      </c>
      <c r="G738" s="38" t="s">
        <v>1231</v>
      </c>
      <c r="H738" s="27" t="s">
        <v>77</v>
      </c>
      <c r="I738" s="24" t="s">
        <v>1234</v>
      </c>
      <c r="J738" s="24">
        <v>100</v>
      </c>
      <c r="K738" s="24">
        <v>6823500</v>
      </c>
      <c r="L738" s="28" t="s">
        <v>1262</v>
      </c>
      <c r="M738" s="29" t="s">
        <v>50</v>
      </c>
      <c r="N738" s="30"/>
      <c r="O738" s="29" t="s">
        <v>50</v>
      </c>
      <c r="P738" s="24"/>
      <c r="Q738" s="24"/>
      <c r="R738" s="24"/>
      <c r="S738" s="24">
        <v>10</v>
      </c>
      <c r="T738" s="24">
        <v>15</v>
      </c>
      <c r="U738" s="24">
        <v>0</v>
      </c>
      <c r="V738" s="35">
        <v>65</v>
      </c>
      <c r="W738" s="24">
        <f t="shared" si="47"/>
        <v>90</v>
      </c>
      <c r="X738" s="30"/>
      <c r="Y738" s="24"/>
      <c r="Z738" s="24"/>
    </row>
    <row r="739" spans="1:32" ht="15.75" hidden="1" customHeight="1">
      <c r="A739" s="13" t="s">
        <v>424</v>
      </c>
      <c r="B739" s="24" t="s">
        <v>1261</v>
      </c>
      <c r="C739" s="24" t="s">
        <v>44</v>
      </c>
      <c r="D739" s="25">
        <v>73370.460000000006</v>
      </c>
      <c r="E739" s="25"/>
      <c r="F739" s="25"/>
      <c r="G739" s="38"/>
      <c r="H739" s="27" t="s">
        <v>222</v>
      </c>
      <c r="I739" s="24" t="s">
        <v>1263</v>
      </c>
      <c r="J739" s="24">
        <v>100</v>
      </c>
      <c r="K739" s="24">
        <v>7337046</v>
      </c>
      <c r="L739" s="28" t="s">
        <v>1264</v>
      </c>
      <c r="M739" s="29" t="s">
        <v>50</v>
      </c>
      <c r="N739" s="30"/>
      <c r="O739" s="29" t="s">
        <v>50</v>
      </c>
      <c r="P739" s="24"/>
      <c r="Q739" s="24"/>
      <c r="R739" s="24"/>
      <c r="S739" s="24">
        <v>10</v>
      </c>
      <c r="T739" s="24">
        <v>15</v>
      </c>
      <c r="U739" s="24">
        <v>0</v>
      </c>
      <c r="V739" s="31">
        <f t="shared" ref="V739:V754" si="64">+V738*D738/D739</f>
        <v>60.45041832912046</v>
      </c>
      <c r="W739" s="32">
        <f t="shared" si="47"/>
        <v>85.450418329120453</v>
      </c>
      <c r="X739" s="30"/>
      <c r="Y739" s="24"/>
      <c r="Z739" s="24"/>
    </row>
    <row r="740" spans="1:32" ht="15.75" hidden="1" customHeight="1">
      <c r="A740" s="13" t="s">
        <v>424</v>
      </c>
      <c r="B740" s="24" t="s">
        <v>1261</v>
      </c>
      <c r="C740" s="24" t="s">
        <v>44</v>
      </c>
      <c r="D740" s="25">
        <v>74858.990000000005</v>
      </c>
      <c r="E740" s="25"/>
      <c r="F740" s="25"/>
      <c r="G740" s="38"/>
      <c r="H740" s="27" t="s">
        <v>92</v>
      </c>
      <c r="I740" s="24" t="s">
        <v>432</v>
      </c>
      <c r="J740" s="24">
        <v>100</v>
      </c>
      <c r="K740" s="24">
        <v>7485899</v>
      </c>
      <c r="L740" s="28" t="s">
        <v>1265</v>
      </c>
      <c r="M740" s="29" t="s">
        <v>50</v>
      </c>
      <c r="N740" s="30"/>
      <c r="O740" s="29" t="s">
        <v>50</v>
      </c>
      <c r="P740" s="24"/>
      <c r="Q740" s="24"/>
      <c r="R740" s="24"/>
      <c r="S740" s="24">
        <v>10</v>
      </c>
      <c r="T740" s="24">
        <v>15</v>
      </c>
      <c r="U740" s="24">
        <v>0</v>
      </c>
      <c r="V740" s="31">
        <f t="shared" si="64"/>
        <v>59.248394882164447</v>
      </c>
      <c r="W740" s="32">
        <f t="shared" si="47"/>
        <v>84.248394882164447</v>
      </c>
      <c r="X740" s="30"/>
      <c r="Y740" s="24"/>
      <c r="Z740" s="24"/>
    </row>
    <row r="741" spans="1:32" ht="15.75" hidden="1" customHeight="1">
      <c r="A741" s="13" t="s">
        <v>424</v>
      </c>
      <c r="B741" s="24" t="s">
        <v>1261</v>
      </c>
      <c r="C741" s="24" t="s">
        <v>44</v>
      </c>
      <c r="D741" s="25">
        <v>77066.81</v>
      </c>
      <c r="E741" s="25"/>
      <c r="F741" s="25"/>
      <c r="G741" s="38"/>
      <c r="H741" s="27" t="s">
        <v>95</v>
      </c>
      <c r="I741" s="24" t="s">
        <v>1266</v>
      </c>
      <c r="J741" s="24">
        <v>100</v>
      </c>
      <c r="K741" s="24">
        <v>7706681</v>
      </c>
      <c r="L741" s="28" t="s">
        <v>1267</v>
      </c>
      <c r="M741" s="29" t="s">
        <v>50</v>
      </c>
      <c r="N741" s="30"/>
      <c r="O741" s="29" t="s">
        <v>50</v>
      </c>
      <c r="P741" s="24"/>
      <c r="Q741" s="24"/>
      <c r="R741" s="24"/>
      <c r="S741" s="24">
        <v>10</v>
      </c>
      <c r="T741" s="24">
        <v>15</v>
      </c>
      <c r="U741" s="24">
        <v>1</v>
      </c>
      <c r="V741" s="31">
        <f t="shared" si="64"/>
        <v>57.551039156804336</v>
      </c>
      <c r="W741" s="32">
        <f t="shared" si="47"/>
        <v>83.551039156804336</v>
      </c>
      <c r="X741" s="30"/>
      <c r="Y741" s="24"/>
      <c r="Z741" s="24"/>
    </row>
    <row r="742" spans="1:32" ht="15.75" hidden="1" customHeight="1">
      <c r="A742" s="13" t="s">
        <v>424</v>
      </c>
      <c r="B742" s="24" t="s">
        <v>1261</v>
      </c>
      <c r="C742" s="24" t="s">
        <v>44</v>
      </c>
      <c r="D742" s="25">
        <v>82110</v>
      </c>
      <c r="E742" s="25"/>
      <c r="F742" s="25"/>
      <c r="G742" s="38"/>
      <c r="H742" s="27" t="s">
        <v>479</v>
      </c>
      <c r="I742" s="24" t="s">
        <v>1241</v>
      </c>
      <c r="J742" s="24">
        <v>100</v>
      </c>
      <c r="K742" s="24">
        <v>8211000</v>
      </c>
      <c r="L742" s="28" t="s">
        <v>1242</v>
      </c>
      <c r="M742" s="29" t="s">
        <v>50</v>
      </c>
      <c r="N742" s="30"/>
      <c r="O742" s="29" t="s">
        <v>50</v>
      </c>
      <c r="P742" s="24"/>
      <c r="Q742" s="24"/>
      <c r="R742" s="24"/>
      <c r="S742" s="24">
        <v>10</v>
      </c>
      <c r="T742" s="24">
        <v>15</v>
      </c>
      <c r="U742" s="24">
        <v>0</v>
      </c>
      <c r="V742" s="31">
        <f t="shared" si="64"/>
        <v>54.016258677383995</v>
      </c>
      <c r="W742" s="32">
        <f t="shared" si="47"/>
        <v>79.016258677384002</v>
      </c>
      <c r="X742" s="30"/>
      <c r="Y742" s="24"/>
      <c r="Z742" s="24"/>
    </row>
    <row r="743" spans="1:32" ht="15.75" hidden="1" customHeight="1">
      <c r="A743" s="13" t="s">
        <v>424</v>
      </c>
      <c r="B743" s="24" t="s">
        <v>1261</v>
      </c>
      <c r="C743" s="24" t="s">
        <v>44</v>
      </c>
      <c r="D743" s="25">
        <v>88307.08</v>
      </c>
      <c r="E743" s="25"/>
      <c r="F743" s="25"/>
      <c r="G743" s="38"/>
      <c r="H743" s="27" t="s">
        <v>68</v>
      </c>
      <c r="I743" s="24" t="s">
        <v>890</v>
      </c>
      <c r="J743" s="24">
        <v>100</v>
      </c>
      <c r="K743" s="24">
        <v>8830708</v>
      </c>
      <c r="L743" s="28" t="s">
        <v>1268</v>
      </c>
      <c r="M743" s="29" t="s">
        <v>50</v>
      </c>
      <c r="N743" s="30"/>
      <c r="O743" s="29" t="s">
        <v>50</v>
      </c>
      <c r="P743" s="24"/>
      <c r="Q743" s="24"/>
      <c r="R743" s="24"/>
      <c r="S743" s="24">
        <v>10</v>
      </c>
      <c r="T743" s="24">
        <v>15</v>
      </c>
      <c r="U743" s="24">
        <v>0</v>
      </c>
      <c r="V743" s="31">
        <f t="shared" si="64"/>
        <v>50.225587801114024</v>
      </c>
      <c r="W743" s="32">
        <f t="shared" si="47"/>
        <v>75.225587801114017</v>
      </c>
      <c r="X743" s="30"/>
      <c r="Y743" s="24"/>
      <c r="Z743" s="24"/>
    </row>
    <row r="744" spans="1:32" ht="15.75" hidden="1" customHeight="1">
      <c r="A744" s="13" t="s">
        <v>424</v>
      </c>
      <c r="B744" s="24" t="s">
        <v>1261</v>
      </c>
      <c r="C744" s="24" t="s">
        <v>51</v>
      </c>
      <c r="D744" s="25">
        <v>88307.08</v>
      </c>
      <c r="E744" s="25"/>
      <c r="F744" s="25"/>
      <c r="G744" s="38"/>
      <c r="H744" s="27" t="s">
        <v>68</v>
      </c>
      <c r="I744" s="24" t="s">
        <v>260</v>
      </c>
      <c r="J744" s="24">
        <v>100</v>
      </c>
      <c r="K744" s="24">
        <v>8830708</v>
      </c>
      <c r="L744" s="28" t="s">
        <v>1269</v>
      </c>
      <c r="M744" s="29" t="s">
        <v>50</v>
      </c>
      <c r="N744" s="30"/>
      <c r="O744" s="29" t="s">
        <v>50</v>
      </c>
      <c r="P744" s="24"/>
      <c r="Q744" s="24"/>
      <c r="R744" s="24"/>
      <c r="S744" s="24">
        <v>10</v>
      </c>
      <c r="T744" s="24">
        <v>15</v>
      </c>
      <c r="U744" s="24">
        <v>0</v>
      </c>
      <c r="V744" s="31">
        <f t="shared" si="64"/>
        <v>50.225587801114024</v>
      </c>
      <c r="W744" s="32">
        <f t="shared" si="47"/>
        <v>75.225587801114017</v>
      </c>
      <c r="X744" s="30"/>
      <c r="Y744" s="24"/>
      <c r="Z744" s="24"/>
    </row>
    <row r="745" spans="1:32" ht="15.75" hidden="1" customHeight="1">
      <c r="A745" s="13" t="s">
        <v>424</v>
      </c>
      <c r="B745" s="24" t="s">
        <v>1261</v>
      </c>
      <c r="C745" s="24" t="s">
        <v>44</v>
      </c>
      <c r="D745" s="25">
        <v>92325.67</v>
      </c>
      <c r="E745" s="25"/>
      <c r="F745" s="25"/>
      <c r="G745" s="38"/>
      <c r="H745" s="27" t="s">
        <v>63</v>
      </c>
      <c r="I745" s="24" t="s">
        <v>260</v>
      </c>
      <c r="J745" s="24">
        <v>100</v>
      </c>
      <c r="K745" s="24">
        <v>9232567</v>
      </c>
      <c r="L745" s="28" t="s">
        <v>1270</v>
      </c>
      <c r="M745" s="29" t="s">
        <v>50</v>
      </c>
      <c r="N745" s="30"/>
      <c r="O745" s="29" t="s">
        <v>50</v>
      </c>
      <c r="P745" s="24"/>
      <c r="Q745" s="24"/>
      <c r="R745" s="24"/>
      <c r="S745" s="24">
        <v>10</v>
      </c>
      <c r="T745" s="24">
        <v>15</v>
      </c>
      <c r="U745" s="24">
        <v>2</v>
      </c>
      <c r="V745" s="31">
        <f t="shared" si="64"/>
        <v>48.039456415534275</v>
      </c>
      <c r="W745" s="32">
        <f t="shared" si="47"/>
        <v>75.039456415534275</v>
      </c>
      <c r="X745" s="30"/>
      <c r="Y745" s="24"/>
      <c r="Z745" s="24"/>
    </row>
    <row r="746" spans="1:32" ht="15.75" hidden="1" customHeight="1">
      <c r="A746" s="13" t="s">
        <v>424</v>
      </c>
      <c r="B746" s="24" t="s">
        <v>1261</v>
      </c>
      <c r="C746" s="24" t="s">
        <v>44</v>
      </c>
      <c r="D746" s="25">
        <v>92986.41</v>
      </c>
      <c r="E746" s="25"/>
      <c r="F746" s="25"/>
      <c r="G746" s="38"/>
      <c r="H746" s="27" t="s">
        <v>52</v>
      </c>
      <c r="I746" s="24" t="s">
        <v>1244</v>
      </c>
      <c r="J746" s="24">
        <v>100</v>
      </c>
      <c r="K746" s="24">
        <v>9298641</v>
      </c>
      <c r="L746" s="28" t="s">
        <v>1245</v>
      </c>
      <c r="M746" s="29" t="s">
        <v>50</v>
      </c>
      <c r="N746" s="30"/>
      <c r="O746" s="29" t="s">
        <v>50</v>
      </c>
      <c r="P746" s="24"/>
      <c r="Q746" s="24"/>
      <c r="R746" s="24"/>
      <c r="S746" s="24">
        <v>10</v>
      </c>
      <c r="T746" s="24">
        <v>15</v>
      </c>
      <c r="U746" s="24">
        <v>2</v>
      </c>
      <c r="V746" s="31">
        <f t="shared" si="64"/>
        <v>47.698099109321454</v>
      </c>
      <c r="W746" s="32">
        <f t="shared" si="47"/>
        <v>74.698099109321447</v>
      </c>
      <c r="X746" s="30"/>
      <c r="Y746" s="24"/>
      <c r="Z746" s="24"/>
    </row>
    <row r="747" spans="1:32" ht="15.75" hidden="1" customHeight="1">
      <c r="A747" s="13" t="s">
        <v>424</v>
      </c>
      <c r="B747" s="24" t="s">
        <v>1261</v>
      </c>
      <c r="C747" s="24" t="s">
        <v>51</v>
      </c>
      <c r="D747" s="25">
        <v>97320.68</v>
      </c>
      <c r="E747" s="25"/>
      <c r="F747" s="25"/>
      <c r="G747" s="38"/>
      <c r="H747" s="27" t="s">
        <v>95</v>
      </c>
      <c r="I747" s="24" t="s">
        <v>1271</v>
      </c>
      <c r="J747" s="24">
        <v>100</v>
      </c>
      <c r="K747" s="24">
        <v>9732068</v>
      </c>
      <c r="L747" s="28" t="s">
        <v>1272</v>
      </c>
      <c r="M747" s="29" t="s">
        <v>50</v>
      </c>
      <c r="N747" s="30"/>
      <c r="O747" s="29" t="s">
        <v>50</v>
      </c>
      <c r="P747" s="24"/>
      <c r="Q747" s="24"/>
      <c r="R747" s="24"/>
      <c r="S747" s="24">
        <v>10</v>
      </c>
      <c r="T747" s="24">
        <v>15</v>
      </c>
      <c r="U747" s="24">
        <v>1</v>
      </c>
      <c r="V747" s="31">
        <f t="shared" si="64"/>
        <v>45.573818432012601</v>
      </c>
      <c r="W747" s="32">
        <f t="shared" si="47"/>
        <v>71.573818432012601</v>
      </c>
      <c r="X747" s="30"/>
      <c r="Y747" s="24"/>
      <c r="Z747" s="24"/>
    </row>
    <row r="748" spans="1:32" ht="15.75" hidden="1" customHeight="1">
      <c r="A748" s="13" t="s">
        <v>424</v>
      </c>
      <c r="B748" s="24" t="s">
        <v>1261</v>
      </c>
      <c r="C748" s="24" t="s">
        <v>44</v>
      </c>
      <c r="D748" s="25">
        <v>101164.89</v>
      </c>
      <c r="E748" s="25"/>
      <c r="F748" s="25"/>
      <c r="G748" s="38"/>
      <c r="H748" s="27" t="s">
        <v>434</v>
      </c>
      <c r="I748" s="24" t="s">
        <v>1273</v>
      </c>
      <c r="J748" s="24">
        <v>100</v>
      </c>
      <c r="K748" s="24">
        <v>10116489</v>
      </c>
      <c r="L748" s="28" t="s">
        <v>1274</v>
      </c>
      <c r="M748" s="29" t="s">
        <v>50</v>
      </c>
      <c r="N748" s="30"/>
      <c r="O748" s="29" t="s">
        <v>50</v>
      </c>
      <c r="P748" s="24"/>
      <c r="Q748" s="24"/>
      <c r="R748" s="24"/>
      <c r="S748" s="24">
        <v>10</v>
      </c>
      <c r="T748" s="24">
        <v>15</v>
      </c>
      <c r="U748" s="24">
        <v>1</v>
      </c>
      <c r="V748" s="31">
        <f t="shared" si="64"/>
        <v>43.842038477973929</v>
      </c>
      <c r="W748" s="32">
        <f t="shared" si="47"/>
        <v>69.842038477973929</v>
      </c>
      <c r="X748" s="30"/>
      <c r="Y748" s="24"/>
      <c r="Z748" s="24"/>
    </row>
    <row r="749" spans="1:32" ht="15.75" hidden="1" customHeight="1">
      <c r="A749" s="13" t="s">
        <v>424</v>
      </c>
      <c r="B749" s="24" t="s">
        <v>1261</v>
      </c>
      <c r="C749" s="24" t="s">
        <v>75</v>
      </c>
      <c r="D749" s="25">
        <v>138508.34</v>
      </c>
      <c r="E749" s="25"/>
      <c r="F749" s="25"/>
      <c r="G749" s="38"/>
      <c r="H749" s="27" t="s">
        <v>95</v>
      </c>
      <c r="I749" s="24" t="s">
        <v>1275</v>
      </c>
      <c r="J749" s="24">
        <v>100</v>
      </c>
      <c r="K749" s="24">
        <v>13850834</v>
      </c>
      <c r="L749" s="28" t="s">
        <v>1276</v>
      </c>
      <c r="M749" s="29" t="s">
        <v>50</v>
      </c>
      <c r="N749" s="30"/>
      <c r="O749" s="29" t="s">
        <v>50</v>
      </c>
      <c r="P749" s="24"/>
      <c r="Q749" s="24"/>
      <c r="R749" s="24"/>
      <c r="S749" s="24">
        <v>10</v>
      </c>
      <c r="T749" s="24">
        <v>15</v>
      </c>
      <c r="U749" s="24">
        <v>1</v>
      </c>
      <c r="V749" s="31">
        <f t="shared" si="64"/>
        <v>32.021717970195873</v>
      </c>
      <c r="W749" s="32">
        <f t="shared" si="47"/>
        <v>58.021717970195873</v>
      </c>
      <c r="X749" s="30"/>
      <c r="Y749" s="24"/>
      <c r="Z749" s="24" t="s">
        <v>80</v>
      </c>
    </row>
    <row r="750" spans="1:32" ht="15.75" hidden="1" customHeight="1">
      <c r="A750" s="13" t="s">
        <v>424</v>
      </c>
      <c r="B750" s="24" t="s">
        <v>1261</v>
      </c>
      <c r="C750" s="24" t="s">
        <v>44</v>
      </c>
      <c r="D750" s="25">
        <v>139986.94</v>
      </c>
      <c r="E750" s="25"/>
      <c r="F750" s="25"/>
      <c r="G750" s="38"/>
      <c r="H750" s="27" t="s">
        <v>196</v>
      </c>
      <c r="I750" s="24" t="s">
        <v>1277</v>
      </c>
      <c r="J750" s="24">
        <v>100</v>
      </c>
      <c r="K750" s="24">
        <v>13998694</v>
      </c>
      <c r="L750" s="28" t="s">
        <v>1278</v>
      </c>
      <c r="M750" s="29" t="s">
        <v>50</v>
      </c>
      <c r="N750" s="30"/>
      <c r="O750" s="29" t="s">
        <v>50</v>
      </c>
      <c r="P750" s="24"/>
      <c r="Q750" s="24"/>
      <c r="R750" s="24"/>
      <c r="S750" s="24">
        <v>10</v>
      </c>
      <c r="T750" s="24">
        <v>15</v>
      </c>
      <c r="U750" s="24">
        <v>0</v>
      </c>
      <c r="V750" s="31">
        <f t="shared" si="64"/>
        <v>31.68349133140563</v>
      </c>
      <c r="W750" s="32">
        <f t="shared" si="47"/>
        <v>56.683491331405634</v>
      </c>
      <c r="X750" s="30"/>
      <c r="Y750" s="24"/>
      <c r="Z750" s="24" t="s">
        <v>80</v>
      </c>
    </row>
    <row r="751" spans="1:32" ht="15.75" hidden="1" customHeight="1">
      <c r="A751" s="13" t="s">
        <v>424</v>
      </c>
      <c r="B751" s="24" t="s">
        <v>1261</v>
      </c>
      <c r="C751" s="24" t="s">
        <v>51</v>
      </c>
      <c r="D751" s="25">
        <v>147849.69</v>
      </c>
      <c r="E751" s="25"/>
      <c r="F751" s="25"/>
      <c r="G751" s="38"/>
      <c r="H751" s="27" t="s">
        <v>63</v>
      </c>
      <c r="I751" s="24" t="s">
        <v>1279</v>
      </c>
      <c r="J751" s="24">
        <v>100</v>
      </c>
      <c r="K751" s="24">
        <v>14784969</v>
      </c>
      <c r="L751" s="28" t="s">
        <v>1280</v>
      </c>
      <c r="M751" s="29" t="s">
        <v>50</v>
      </c>
      <c r="N751" s="30"/>
      <c r="O751" s="29" t="s">
        <v>50</v>
      </c>
      <c r="P751" s="24"/>
      <c r="Q751" s="24"/>
      <c r="R751" s="24"/>
      <c r="S751" s="24">
        <v>10</v>
      </c>
      <c r="T751" s="24">
        <v>15</v>
      </c>
      <c r="U751" s="24">
        <v>2</v>
      </c>
      <c r="V751" s="31">
        <f t="shared" si="64"/>
        <v>29.998541085882561</v>
      </c>
      <c r="W751" s="32">
        <f t="shared" si="47"/>
        <v>56.998541085882565</v>
      </c>
      <c r="X751" s="30"/>
      <c r="Y751" s="24"/>
      <c r="Z751" s="24" t="s">
        <v>80</v>
      </c>
    </row>
    <row r="752" spans="1:32" ht="15.75" hidden="1" customHeight="1">
      <c r="A752" s="13" t="s">
        <v>424</v>
      </c>
      <c r="B752" s="24" t="s">
        <v>1261</v>
      </c>
      <c r="C752" s="24" t="s">
        <v>44</v>
      </c>
      <c r="D752" s="25">
        <v>504356.64</v>
      </c>
      <c r="E752" s="25"/>
      <c r="F752" s="25"/>
      <c r="G752" s="38"/>
      <c r="H752" s="27" t="s">
        <v>189</v>
      </c>
      <c r="I752" s="24" t="s">
        <v>260</v>
      </c>
      <c r="J752" s="24">
        <v>100</v>
      </c>
      <c r="K752" s="24">
        <v>50435664</v>
      </c>
      <c r="L752" s="43" t="s">
        <v>1232</v>
      </c>
      <c r="M752" s="44" t="s">
        <v>50</v>
      </c>
      <c r="N752" s="45"/>
      <c r="O752" s="44" t="s">
        <v>50</v>
      </c>
      <c r="P752" s="36"/>
      <c r="Q752" s="36"/>
      <c r="R752" s="36"/>
      <c r="S752" s="36">
        <v>10</v>
      </c>
      <c r="T752" s="36">
        <v>15</v>
      </c>
      <c r="U752" s="36">
        <v>0</v>
      </c>
      <c r="V752" s="31">
        <f t="shared" si="64"/>
        <v>8.7939260599404427</v>
      </c>
      <c r="W752" s="32">
        <f t="shared" si="47"/>
        <v>33.793926059940446</v>
      </c>
      <c r="X752" s="30"/>
      <c r="Y752" s="24"/>
      <c r="Z752" s="24" t="s">
        <v>80</v>
      </c>
      <c r="AA752" s="50"/>
      <c r="AB752" s="50"/>
      <c r="AC752" s="50"/>
      <c r="AD752" s="50"/>
      <c r="AE752" s="50"/>
      <c r="AF752" s="50"/>
    </row>
    <row r="753" spans="1:32" ht="15.75" hidden="1" customHeight="1">
      <c r="A753" s="13" t="s">
        <v>424</v>
      </c>
      <c r="B753" s="24" t="s">
        <v>1261</v>
      </c>
      <c r="C753" s="24" t="s">
        <v>294</v>
      </c>
      <c r="D753" s="25">
        <v>771398.07</v>
      </c>
      <c r="E753" s="25"/>
      <c r="F753" s="25"/>
      <c r="G753" s="38"/>
      <c r="H753" s="27" t="s">
        <v>95</v>
      </c>
      <c r="I753" s="24" t="s">
        <v>1281</v>
      </c>
      <c r="J753" s="24">
        <v>100</v>
      </c>
      <c r="K753" s="24">
        <v>77139807</v>
      </c>
      <c r="L753" s="43" t="s">
        <v>1282</v>
      </c>
      <c r="M753" s="44" t="s">
        <v>50</v>
      </c>
      <c r="N753" s="45"/>
      <c r="O753" s="44" t="s">
        <v>50</v>
      </c>
      <c r="P753" s="36"/>
      <c r="Q753" s="36"/>
      <c r="R753" s="36"/>
      <c r="S753" s="36">
        <v>10</v>
      </c>
      <c r="T753" s="36">
        <v>15</v>
      </c>
      <c r="U753" s="36">
        <v>1</v>
      </c>
      <c r="V753" s="31">
        <f t="shared" si="64"/>
        <v>5.7496578906400435</v>
      </c>
      <c r="W753" s="32">
        <f t="shared" si="47"/>
        <v>31.749657890640044</v>
      </c>
      <c r="X753" s="30"/>
      <c r="Y753" s="24"/>
      <c r="Z753" s="24" t="s">
        <v>80</v>
      </c>
      <c r="AA753" s="50"/>
      <c r="AB753" s="50"/>
      <c r="AC753" s="50"/>
      <c r="AD753" s="50"/>
      <c r="AE753" s="50"/>
      <c r="AF753" s="50"/>
    </row>
    <row r="754" spans="1:32" ht="15.75" hidden="1" customHeight="1">
      <c r="A754" s="13" t="s">
        <v>424</v>
      </c>
      <c r="B754" s="24" t="s">
        <v>1261</v>
      </c>
      <c r="C754" s="24" t="s">
        <v>75</v>
      </c>
      <c r="D754" s="25">
        <v>792044.29</v>
      </c>
      <c r="E754" s="53"/>
      <c r="F754" s="53"/>
      <c r="G754" s="38"/>
      <c r="H754" s="27" t="s">
        <v>63</v>
      </c>
      <c r="I754" s="24" t="s">
        <v>1259</v>
      </c>
      <c r="J754" s="24">
        <v>100</v>
      </c>
      <c r="K754" s="24">
        <v>79204429</v>
      </c>
      <c r="L754" s="43" t="s">
        <v>1283</v>
      </c>
      <c r="M754" s="44" t="s">
        <v>50</v>
      </c>
      <c r="N754" s="45"/>
      <c r="O754" s="44" t="s">
        <v>50</v>
      </c>
      <c r="P754" s="36"/>
      <c r="Q754" s="36"/>
      <c r="R754" s="36"/>
      <c r="S754" s="36">
        <v>10</v>
      </c>
      <c r="T754" s="36">
        <v>15</v>
      </c>
      <c r="U754" s="36">
        <v>2</v>
      </c>
      <c r="V754" s="31">
        <f t="shared" si="64"/>
        <v>5.5997815475697701</v>
      </c>
      <c r="W754" s="32">
        <f t="shared" si="47"/>
        <v>32.599781547569769</v>
      </c>
      <c r="X754" s="30"/>
      <c r="Y754" s="24"/>
      <c r="Z754" s="24" t="s">
        <v>80</v>
      </c>
      <c r="AA754" s="50"/>
      <c r="AB754" s="50"/>
      <c r="AC754" s="50"/>
      <c r="AD754" s="50"/>
      <c r="AE754" s="50"/>
      <c r="AF754" s="50"/>
    </row>
    <row r="755" spans="1:32" ht="15.75" hidden="1" customHeight="1">
      <c r="A755" s="13" t="s">
        <v>424</v>
      </c>
      <c r="B755" s="24" t="s">
        <v>1284</v>
      </c>
      <c r="C755" s="24" t="s">
        <v>44</v>
      </c>
      <c r="D755" s="25">
        <v>6236</v>
      </c>
      <c r="E755" s="54">
        <f>F755/50</f>
        <v>14059.661399999999</v>
      </c>
      <c r="F755" s="54">
        <v>702983.07</v>
      </c>
      <c r="G755" s="38" t="s">
        <v>1285</v>
      </c>
      <c r="H755" s="27" t="s">
        <v>445</v>
      </c>
      <c r="I755" s="24" t="s">
        <v>1286</v>
      </c>
      <c r="J755" s="24">
        <v>42000</v>
      </c>
      <c r="K755" s="24">
        <v>261912000</v>
      </c>
      <c r="L755" s="28" t="s">
        <v>1287</v>
      </c>
      <c r="M755" s="29" t="s">
        <v>50</v>
      </c>
      <c r="N755" s="30"/>
      <c r="O755" s="29" t="s">
        <v>50</v>
      </c>
      <c r="P755" s="24"/>
      <c r="Q755" s="24"/>
      <c r="R755" s="24"/>
      <c r="S755" s="24">
        <v>10</v>
      </c>
      <c r="T755" s="24">
        <v>15</v>
      </c>
      <c r="U755" s="24">
        <v>0</v>
      </c>
      <c r="V755" s="35">
        <v>65</v>
      </c>
      <c r="W755" s="24">
        <f t="shared" si="47"/>
        <v>90</v>
      </c>
      <c r="X755" s="30"/>
      <c r="Y755" s="24"/>
      <c r="Z755" s="24"/>
    </row>
    <row r="756" spans="1:32" ht="15.75" hidden="1" customHeight="1">
      <c r="A756" s="13" t="s">
        <v>424</v>
      </c>
      <c r="B756" s="24" t="s">
        <v>1284</v>
      </c>
      <c r="C756" s="24" t="s">
        <v>44</v>
      </c>
      <c r="D756" s="25">
        <v>6977.44</v>
      </c>
      <c r="E756" s="25"/>
      <c r="F756" s="25"/>
      <c r="G756" s="38"/>
      <c r="H756" s="27" t="s">
        <v>52</v>
      </c>
      <c r="I756" s="24" t="s">
        <v>1288</v>
      </c>
      <c r="J756" s="24">
        <v>42000</v>
      </c>
      <c r="K756" s="24">
        <v>293052480</v>
      </c>
      <c r="L756" s="28" t="s">
        <v>1289</v>
      </c>
      <c r="M756" s="29" t="s">
        <v>50</v>
      </c>
      <c r="N756" s="30"/>
      <c r="O756" s="29" t="s">
        <v>50</v>
      </c>
      <c r="P756" s="24"/>
      <c r="Q756" s="24"/>
      <c r="R756" s="24"/>
      <c r="S756" s="24">
        <v>10</v>
      </c>
      <c r="T756" s="24">
        <v>15</v>
      </c>
      <c r="U756" s="24">
        <v>2</v>
      </c>
      <c r="V756" s="31">
        <f t="shared" ref="V756:V758" si="65">+V755*D755/D756</f>
        <v>58.092939530830797</v>
      </c>
      <c r="W756" s="32">
        <f t="shared" si="47"/>
        <v>85.09293953083079</v>
      </c>
      <c r="X756" s="30"/>
      <c r="Y756" s="24"/>
      <c r="Z756" s="24"/>
    </row>
    <row r="757" spans="1:32" ht="15.75" hidden="1" customHeight="1">
      <c r="A757" s="13" t="s">
        <v>424</v>
      </c>
      <c r="B757" s="24" t="s">
        <v>1284</v>
      </c>
      <c r="C757" s="24" t="s">
        <v>44</v>
      </c>
      <c r="D757" s="25">
        <v>7210.18</v>
      </c>
      <c r="E757" s="25"/>
      <c r="F757" s="25"/>
      <c r="G757" s="38"/>
      <c r="H757" s="27" t="s">
        <v>68</v>
      </c>
      <c r="I757" s="24" t="s">
        <v>517</v>
      </c>
      <c r="J757" s="24">
        <v>42000</v>
      </c>
      <c r="K757" s="24">
        <v>302827560</v>
      </c>
      <c r="L757" s="28" t="s">
        <v>1290</v>
      </c>
      <c r="M757" s="29" t="s">
        <v>50</v>
      </c>
      <c r="N757" s="30"/>
      <c r="O757" s="29" t="s">
        <v>50</v>
      </c>
      <c r="P757" s="24"/>
      <c r="Q757" s="24"/>
      <c r="R757" s="24"/>
      <c r="S757" s="24">
        <v>10</v>
      </c>
      <c r="T757" s="24">
        <v>15</v>
      </c>
      <c r="U757" s="24">
        <v>0</v>
      </c>
      <c r="V757" s="31">
        <f t="shared" si="65"/>
        <v>56.217736589100411</v>
      </c>
      <c r="W757" s="32">
        <f t="shared" si="47"/>
        <v>81.217736589100411</v>
      </c>
      <c r="X757" s="30"/>
      <c r="Y757" s="24"/>
      <c r="Z757" s="24"/>
    </row>
    <row r="758" spans="1:32" ht="15.75" hidden="1" customHeight="1">
      <c r="A758" s="13" t="s">
        <v>424</v>
      </c>
      <c r="B758" s="24" t="s">
        <v>1284</v>
      </c>
      <c r="C758" s="24" t="s">
        <v>44</v>
      </c>
      <c r="D758" s="25">
        <v>15642.77</v>
      </c>
      <c r="E758" s="53"/>
      <c r="F758" s="53"/>
      <c r="G758" s="38"/>
      <c r="H758" s="27" t="s">
        <v>63</v>
      </c>
      <c r="I758" s="24" t="s">
        <v>1291</v>
      </c>
      <c r="J758" s="24">
        <v>42000</v>
      </c>
      <c r="K758" s="24">
        <v>656996340</v>
      </c>
      <c r="L758" s="28" t="s">
        <v>1292</v>
      </c>
      <c r="M758" s="29" t="s">
        <v>50</v>
      </c>
      <c r="N758" s="30"/>
      <c r="O758" s="29" t="s">
        <v>50</v>
      </c>
      <c r="P758" s="24"/>
      <c r="Q758" s="24"/>
      <c r="R758" s="24"/>
      <c r="S758" s="24">
        <v>10</v>
      </c>
      <c r="T758" s="24">
        <v>15</v>
      </c>
      <c r="U758" s="24">
        <v>2</v>
      </c>
      <c r="V758" s="31">
        <f t="shared" si="65"/>
        <v>25.912290470293943</v>
      </c>
      <c r="W758" s="32">
        <f t="shared" si="47"/>
        <v>52.912290470293939</v>
      </c>
      <c r="X758" s="30"/>
      <c r="Y758" s="24"/>
      <c r="Z758" s="24" t="s">
        <v>80</v>
      </c>
    </row>
    <row r="759" spans="1:32" ht="15.75" hidden="1" customHeight="1">
      <c r="A759" s="13" t="s">
        <v>424</v>
      </c>
      <c r="B759" s="24" t="s">
        <v>1293</v>
      </c>
      <c r="C759" s="24" t="s">
        <v>44</v>
      </c>
      <c r="D759" s="25">
        <v>22496.16</v>
      </c>
      <c r="E759" s="56">
        <f>F759/50</f>
        <v>48857.689800000007</v>
      </c>
      <c r="F759" s="56">
        <v>2442884.4900000002</v>
      </c>
      <c r="G759" s="38" t="s">
        <v>1285</v>
      </c>
      <c r="H759" s="27" t="s">
        <v>68</v>
      </c>
      <c r="I759" s="24" t="s">
        <v>517</v>
      </c>
      <c r="J759" s="24">
        <v>6000</v>
      </c>
      <c r="K759" s="24">
        <v>134976960</v>
      </c>
      <c r="L759" s="28" t="s">
        <v>1294</v>
      </c>
      <c r="M759" s="29" t="s">
        <v>50</v>
      </c>
      <c r="N759" s="30"/>
      <c r="O759" s="29" t="s">
        <v>50</v>
      </c>
      <c r="P759" s="24"/>
      <c r="Q759" s="24"/>
      <c r="R759" s="24"/>
      <c r="S759" s="24">
        <v>10</v>
      </c>
      <c r="T759" s="24">
        <v>15</v>
      </c>
      <c r="U759" s="24">
        <v>0</v>
      </c>
      <c r="V759" s="35">
        <v>65</v>
      </c>
      <c r="W759" s="24">
        <f t="shared" si="47"/>
        <v>90</v>
      </c>
      <c r="X759" s="30"/>
      <c r="Y759" s="24"/>
      <c r="Z759" s="24"/>
    </row>
    <row r="760" spans="1:32" ht="15.75" hidden="1" customHeight="1">
      <c r="A760" s="13" t="s">
        <v>424</v>
      </c>
      <c r="B760" s="24" t="s">
        <v>1293</v>
      </c>
      <c r="C760" s="24" t="s">
        <v>44</v>
      </c>
      <c r="D760" s="25">
        <v>54023.9</v>
      </c>
      <c r="E760" s="53"/>
      <c r="F760" s="53"/>
      <c r="G760" s="38"/>
      <c r="H760" s="27" t="s">
        <v>63</v>
      </c>
      <c r="I760" s="24" t="s">
        <v>1291</v>
      </c>
      <c r="J760" s="24">
        <v>6000</v>
      </c>
      <c r="K760" s="24">
        <v>324143400</v>
      </c>
      <c r="L760" s="28" t="s">
        <v>1295</v>
      </c>
      <c r="M760" s="29" t="s">
        <v>50</v>
      </c>
      <c r="N760" s="30"/>
      <c r="O760" s="29" t="s">
        <v>50</v>
      </c>
      <c r="P760" s="24"/>
      <c r="Q760" s="24"/>
      <c r="R760" s="24"/>
      <c r="S760" s="24">
        <v>10</v>
      </c>
      <c r="T760" s="24">
        <v>15</v>
      </c>
      <c r="U760" s="24">
        <v>2</v>
      </c>
      <c r="V760" s="31">
        <f>+V759*D759/D760</f>
        <v>27.066731576209786</v>
      </c>
      <c r="W760" s="32">
        <f t="shared" si="47"/>
        <v>54.06673157620979</v>
      </c>
      <c r="X760" s="30"/>
      <c r="Y760" s="24"/>
      <c r="Z760" s="24" t="s">
        <v>80</v>
      </c>
    </row>
    <row r="761" spans="1:32" ht="15.75" hidden="1" customHeight="1">
      <c r="A761" s="13" t="s">
        <v>424</v>
      </c>
      <c r="B761" s="24" t="s">
        <v>1296</v>
      </c>
      <c r="C761" s="24" t="s">
        <v>44</v>
      </c>
      <c r="D761" s="25">
        <v>207423.39</v>
      </c>
      <c r="E761" s="56">
        <f>F761/5</f>
        <v>297414.40000000002</v>
      </c>
      <c r="F761" s="56">
        <v>1487072</v>
      </c>
      <c r="G761" s="38" t="s">
        <v>1297</v>
      </c>
      <c r="H761" s="27" t="s">
        <v>434</v>
      </c>
      <c r="I761" s="24" t="s">
        <v>1298</v>
      </c>
      <c r="J761" s="24">
        <v>7000</v>
      </c>
      <c r="K761" s="24">
        <v>1451963730</v>
      </c>
      <c r="L761" s="28" t="s">
        <v>1299</v>
      </c>
      <c r="M761" s="29" t="s">
        <v>50</v>
      </c>
      <c r="N761" s="30"/>
      <c r="O761" s="29" t="s">
        <v>50</v>
      </c>
      <c r="P761" s="24"/>
      <c r="Q761" s="24"/>
      <c r="R761" s="24"/>
      <c r="S761" s="24">
        <v>10</v>
      </c>
      <c r="T761" s="24">
        <v>15</v>
      </c>
      <c r="U761" s="24">
        <v>1</v>
      </c>
      <c r="V761" s="35">
        <v>65</v>
      </c>
      <c r="W761" s="24">
        <f t="shared" si="47"/>
        <v>91</v>
      </c>
      <c r="X761" s="30"/>
      <c r="Y761" s="24"/>
      <c r="Z761" s="24"/>
    </row>
    <row r="762" spans="1:32" ht="15.75" hidden="1" customHeight="1">
      <c r="A762" s="13" t="s">
        <v>424</v>
      </c>
      <c r="B762" s="24" t="s">
        <v>1296</v>
      </c>
      <c r="C762" s="24" t="s">
        <v>44</v>
      </c>
      <c r="D762" s="25">
        <v>209830.99</v>
      </c>
      <c r="E762" s="25"/>
      <c r="F762" s="25"/>
      <c r="G762" s="38"/>
      <c r="H762" s="27" t="s">
        <v>95</v>
      </c>
      <c r="I762" s="24" t="s">
        <v>1300</v>
      </c>
      <c r="J762" s="24">
        <v>7000</v>
      </c>
      <c r="K762" s="24">
        <v>1468816930</v>
      </c>
      <c r="L762" s="28" t="s">
        <v>1301</v>
      </c>
      <c r="M762" s="29" t="s">
        <v>50</v>
      </c>
      <c r="N762" s="30"/>
      <c r="O762" s="29" t="s">
        <v>50</v>
      </c>
      <c r="P762" s="24"/>
      <c r="Q762" s="24"/>
      <c r="R762" s="24"/>
      <c r="S762" s="24">
        <v>10</v>
      </c>
      <c r="T762" s="24">
        <v>15</v>
      </c>
      <c r="U762" s="24">
        <v>1</v>
      </c>
      <c r="V762" s="31">
        <f t="shared" ref="V762:V765" si="66">+V761*D761/D762</f>
        <v>64.254190241393815</v>
      </c>
      <c r="W762" s="32">
        <f t="shared" si="47"/>
        <v>90.254190241393815</v>
      </c>
      <c r="X762" s="30"/>
      <c r="Y762" s="24"/>
      <c r="Z762" s="24"/>
    </row>
    <row r="763" spans="1:32" ht="15.75" hidden="1" customHeight="1">
      <c r="A763" s="13" t="s">
        <v>424</v>
      </c>
      <c r="B763" s="24" t="s">
        <v>1296</v>
      </c>
      <c r="C763" s="24" t="s">
        <v>44</v>
      </c>
      <c r="D763" s="25">
        <v>221080</v>
      </c>
      <c r="E763" s="25"/>
      <c r="F763" s="25"/>
      <c r="G763" s="38"/>
      <c r="H763" s="27" t="s">
        <v>479</v>
      </c>
      <c r="I763" s="24" t="s">
        <v>1302</v>
      </c>
      <c r="J763" s="24">
        <v>7000</v>
      </c>
      <c r="K763" s="24">
        <v>1547560000</v>
      </c>
      <c r="L763" s="28" t="s">
        <v>1303</v>
      </c>
      <c r="M763" s="29" t="s">
        <v>50</v>
      </c>
      <c r="N763" s="30"/>
      <c r="O763" s="29" t="s">
        <v>50</v>
      </c>
      <c r="P763" s="24"/>
      <c r="Q763" s="24"/>
      <c r="R763" s="24"/>
      <c r="S763" s="24">
        <v>10</v>
      </c>
      <c r="T763" s="24">
        <v>15</v>
      </c>
      <c r="U763" s="24">
        <v>0</v>
      </c>
      <c r="V763" s="31">
        <f t="shared" si="66"/>
        <v>60.984803464809133</v>
      </c>
      <c r="W763" s="32">
        <f t="shared" si="47"/>
        <v>85.984803464809133</v>
      </c>
      <c r="X763" s="30"/>
      <c r="Y763" s="24"/>
      <c r="Z763" s="24"/>
    </row>
    <row r="764" spans="1:32" ht="15.75" hidden="1" customHeight="1">
      <c r="A764" s="13" t="s">
        <v>424</v>
      </c>
      <c r="B764" s="24" t="s">
        <v>1296</v>
      </c>
      <c r="C764" s="24" t="s">
        <v>44</v>
      </c>
      <c r="D764" s="25">
        <v>243432.5</v>
      </c>
      <c r="E764" s="25"/>
      <c r="F764" s="25"/>
      <c r="G764" s="38"/>
      <c r="H764" s="27" t="s">
        <v>63</v>
      </c>
      <c r="I764" s="24" t="s">
        <v>1304</v>
      </c>
      <c r="J764" s="24">
        <v>7000</v>
      </c>
      <c r="K764" s="24">
        <v>1704027500</v>
      </c>
      <c r="L764" s="28" t="s">
        <v>1305</v>
      </c>
      <c r="M764" s="29" t="s">
        <v>50</v>
      </c>
      <c r="N764" s="30"/>
      <c r="O764" s="29" t="s">
        <v>50</v>
      </c>
      <c r="P764" s="24"/>
      <c r="Q764" s="24"/>
      <c r="R764" s="24"/>
      <c r="S764" s="24">
        <v>10</v>
      </c>
      <c r="T764" s="24">
        <v>15</v>
      </c>
      <c r="U764" s="24">
        <v>2</v>
      </c>
      <c r="V764" s="31">
        <f t="shared" si="66"/>
        <v>55.385046573485475</v>
      </c>
      <c r="W764" s="32">
        <f t="shared" si="47"/>
        <v>82.385046573485482</v>
      </c>
      <c r="X764" s="30"/>
      <c r="Y764" s="24"/>
      <c r="Z764" s="24"/>
    </row>
    <row r="765" spans="1:32" ht="15.75" hidden="1" customHeight="1">
      <c r="A765" s="13" t="s">
        <v>424</v>
      </c>
      <c r="B765" s="24" t="s">
        <v>1296</v>
      </c>
      <c r="C765" s="24" t="s">
        <v>44</v>
      </c>
      <c r="D765" s="25">
        <v>245701.57</v>
      </c>
      <c r="E765" s="53"/>
      <c r="F765" s="53"/>
      <c r="G765" s="38"/>
      <c r="H765" s="27" t="s">
        <v>68</v>
      </c>
      <c r="I765" s="24" t="s">
        <v>1304</v>
      </c>
      <c r="J765" s="24">
        <v>7000</v>
      </c>
      <c r="K765" s="24">
        <v>1719910990</v>
      </c>
      <c r="L765" s="28" t="s">
        <v>1306</v>
      </c>
      <c r="M765" s="29" t="s">
        <v>50</v>
      </c>
      <c r="N765" s="30"/>
      <c r="O765" s="29" t="s">
        <v>50</v>
      </c>
      <c r="P765" s="24"/>
      <c r="Q765" s="24"/>
      <c r="R765" s="24"/>
      <c r="S765" s="24">
        <v>10</v>
      </c>
      <c r="T765" s="24">
        <v>15</v>
      </c>
      <c r="U765" s="24">
        <v>0</v>
      </c>
      <c r="V765" s="31">
        <f t="shared" si="66"/>
        <v>54.87356206148786</v>
      </c>
      <c r="W765" s="32">
        <f t="shared" si="47"/>
        <v>79.87356206148786</v>
      </c>
      <c r="X765" s="30"/>
      <c r="Y765" s="24"/>
      <c r="Z765" s="24"/>
    </row>
    <row r="766" spans="1:32" ht="15.75" hidden="1" customHeight="1">
      <c r="A766" s="13" t="s">
        <v>424</v>
      </c>
      <c r="B766" s="24" t="s">
        <v>1307</v>
      </c>
      <c r="C766" s="24" t="s">
        <v>44</v>
      </c>
      <c r="D766" s="25">
        <v>14199.62</v>
      </c>
      <c r="E766" s="54">
        <f>F766/10</f>
        <v>59746.993999999992</v>
      </c>
      <c r="F766" s="54">
        <v>597469.93999999994</v>
      </c>
      <c r="G766" s="38" t="s">
        <v>1308</v>
      </c>
      <c r="H766" s="27" t="s">
        <v>52</v>
      </c>
      <c r="I766" s="24" t="s">
        <v>1309</v>
      </c>
      <c r="J766" s="24">
        <v>1840</v>
      </c>
      <c r="K766" s="24">
        <v>26127300.800000001</v>
      </c>
      <c r="L766" s="28" t="s">
        <v>1310</v>
      </c>
      <c r="M766" s="29" t="s">
        <v>50</v>
      </c>
      <c r="N766" s="30"/>
      <c r="O766" s="29" t="s">
        <v>50</v>
      </c>
      <c r="P766" s="24"/>
      <c r="Q766" s="24"/>
      <c r="R766" s="24"/>
      <c r="S766" s="24">
        <v>10</v>
      </c>
      <c r="T766" s="24">
        <v>15</v>
      </c>
      <c r="U766" s="24">
        <v>2</v>
      </c>
      <c r="V766" s="35">
        <v>65</v>
      </c>
      <c r="W766" s="24">
        <f t="shared" si="47"/>
        <v>92</v>
      </c>
      <c r="X766" s="30"/>
      <c r="Y766" s="24"/>
      <c r="Z766" s="24"/>
    </row>
    <row r="767" spans="1:32" ht="15.75" hidden="1" customHeight="1">
      <c r="A767" s="13" t="s">
        <v>424</v>
      </c>
      <c r="B767" s="24" t="s">
        <v>1307</v>
      </c>
      <c r="C767" s="24" t="s">
        <v>44</v>
      </c>
      <c r="D767" s="25">
        <v>14308.15</v>
      </c>
      <c r="E767" s="25"/>
      <c r="F767" s="25"/>
      <c r="G767" s="38"/>
      <c r="H767" s="27" t="s">
        <v>189</v>
      </c>
      <c r="I767" s="24" t="s">
        <v>671</v>
      </c>
      <c r="J767" s="24">
        <v>1840</v>
      </c>
      <c r="K767" s="24">
        <v>26326996</v>
      </c>
      <c r="L767" s="28" t="s">
        <v>1311</v>
      </c>
      <c r="M767" s="29" t="s">
        <v>50</v>
      </c>
      <c r="N767" s="30"/>
      <c r="O767" s="29" t="s">
        <v>50</v>
      </c>
      <c r="P767" s="24"/>
      <c r="Q767" s="24"/>
      <c r="R767" s="24"/>
      <c r="S767" s="24">
        <v>10</v>
      </c>
      <c r="T767" s="24">
        <v>15</v>
      </c>
      <c r="U767" s="24">
        <v>0</v>
      </c>
      <c r="V767" s="31">
        <f t="shared" ref="V767:V778" si="67">+V766*D766/D767</f>
        <v>64.506962814899211</v>
      </c>
      <c r="W767" s="32">
        <f t="shared" si="47"/>
        <v>89.506962814899211</v>
      </c>
      <c r="X767" s="30"/>
      <c r="Y767" s="24"/>
      <c r="Z767" s="24"/>
    </row>
    <row r="768" spans="1:32" ht="15.75" hidden="1" customHeight="1">
      <c r="A768" s="13" t="s">
        <v>424</v>
      </c>
      <c r="B768" s="24" t="s">
        <v>1307</v>
      </c>
      <c r="C768" s="24" t="s">
        <v>44</v>
      </c>
      <c r="D768" s="25">
        <v>15450</v>
      </c>
      <c r="E768" s="25"/>
      <c r="F768" s="25"/>
      <c r="G768" s="38"/>
      <c r="H768" s="27" t="s">
        <v>55</v>
      </c>
      <c r="I768" s="24" t="s">
        <v>671</v>
      </c>
      <c r="J768" s="24">
        <v>1840</v>
      </c>
      <c r="K768" s="24">
        <v>28428000</v>
      </c>
      <c r="L768" s="28" t="s">
        <v>1312</v>
      </c>
      <c r="M768" s="29" t="s">
        <v>50</v>
      </c>
      <c r="N768" s="30"/>
      <c r="O768" s="29" t="s">
        <v>50</v>
      </c>
      <c r="P768" s="24"/>
      <c r="Q768" s="24"/>
      <c r="R768" s="24"/>
      <c r="S768" s="24">
        <v>10</v>
      </c>
      <c r="T768" s="24">
        <v>15</v>
      </c>
      <c r="U768" s="24">
        <v>0</v>
      </c>
      <c r="V768" s="31">
        <f t="shared" si="67"/>
        <v>59.739501618122986</v>
      </c>
      <c r="W768" s="32">
        <f t="shared" si="47"/>
        <v>84.739501618122986</v>
      </c>
      <c r="X768" s="30"/>
      <c r="Y768" s="24"/>
      <c r="Z768" s="24"/>
    </row>
    <row r="769" spans="1:26" ht="15.75" hidden="1" customHeight="1">
      <c r="A769" s="13" t="s">
        <v>424</v>
      </c>
      <c r="B769" s="24" t="s">
        <v>1307</v>
      </c>
      <c r="C769" s="24" t="s">
        <v>44</v>
      </c>
      <c r="D769" s="25">
        <v>16099</v>
      </c>
      <c r="E769" s="25"/>
      <c r="F769" s="25"/>
      <c r="G769" s="38"/>
      <c r="H769" s="27" t="s">
        <v>47</v>
      </c>
      <c r="I769" s="24" t="s">
        <v>212</v>
      </c>
      <c r="J769" s="24">
        <v>1840</v>
      </c>
      <c r="K769" s="24">
        <v>29622160</v>
      </c>
      <c r="L769" s="28" t="s">
        <v>1098</v>
      </c>
      <c r="M769" s="29" t="s">
        <v>50</v>
      </c>
      <c r="N769" s="30"/>
      <c r="O769" s="29" t="s">
        <v>50</v>
      </c>
      <c r="P769" s="24"/>
      <c r="Q769" s="24"/>
      <c r="R769" s="24"/>
      <c r="S769" s="24">
        <v>10</v>
      </c>
      <c r="T769" s="24">
        <v>15</v>
      </c>
      <c r="U769" s="24">
        <v>0</v>
      </c>
      <c r="V769" s="31">
        <f t="shared" si="67"/>
        <v>57.331219330393203</v>
      </c>
      <c r="W769" s="32">
        <f t="shared" si="47"/>
        <v>82.331219330393196</v>
      </c>
      <c r="X769" s="30"/>
      <c r="Y769" s="24"/>
      <c r="Z769" s="24"/>
    </row>
    <row r="770" spans="1:26" ht="15.75" hidden="1" customHeight="1">
      <c r="A770" s="13" t="s">
        <v>424</v>
      </c>
      <c r="B770" s="24" t="s">
        <v>1307</v>
      </c>
      <c r="C770" s="24" t="s">
        <v>44</v>
      </c>
      <c r="D770" s="25">
        <v>16118.24</v>
      </c>
      <c r="E770" s="25"/>
      <c r="F770" s="25"/>
      <c r="G770" s="38"/>
      <c r="H770" s="27" t="s">
        <v>63</v>
      </c>
      <c r="I770" s="24" t="s">
        <v>923</v>
      </c>
      <c r="J770" s="24">
        <v>1840</v>
      </c>
      <c r="K770" s="24">
        <v>29657561.600000001</v>
      </c>
      <c r="L770" s="28" t="s">
        <v>1313</v>
      </c>
      <c r="M770" s="29" t="s">
        <v>50</v>
      </c>
      <c r="N770" s="30"/>
      <c r="O770" s="29" t="s">
        <v>50</v>
      </c>
      <c r="P770" s="24"/>
      <c r="Q770" s="24"/>
      <c r="R770" s="24"/>
      <c r="S770" s="24">
        <v>10</v>
      </c>
      <c r="T770" s="24">
        <v>15</v>
      </c>
      <c r="U770" s="24">
        <v>2</v>
      </c>
      <c r="V770" s="31">
        <f t="shared" si="67"/>
        <v>57.262784274213573</v>
      </c>
      <c r="W770" s="32">
        <f t="shared" si="47"/>
        <v>84.262784274213573</v>
      </c>
      <c r="X770" s="30"/>
      <c r="Y770" s="24"/>
      <c r="Z770" s="24"/>
    </row>
    <row r="771" spans="1:26" ht="15.75" hidden="1" customHeight="1">
      <c r="A771" s="13" t="s">
        <v>424</v>
      </c>
      <c r="B771" s="24" t="s">
        <v>1307</v>
      </c>
      <c r="C771" s="24" t="s">
        <v>44</v>
      </c>
      <c r="D771" s="25">
        <v>16400</v>
      </c>
      <c r="E771" s="25"/>
      <c r="F771" s="25"/>
      <c r="G771" s="38"/>
      <c r="H771" s="27" t="s">
        <v>77</v>
      </c>
      <c r="I771" s="24" t="s">
        <v>1314</v>
      </c>
      <c r="J771" s="24">
        <v>1840</v>
      </c>
      <c r="K771" s="24">
        <v>30176000</v>
      </c>
      <c r="L771" s="28" t="s">
        <v>1315</v>
      </c>
      <c r="M771" s="29" t="s">
        <v>50</v>
      </c>
      <c r="N771" s="30"/>
      <c r="O771" s="29" t="s">
        <v>50</v>
      </c>
      <c r="P771" s="24"/>
      <c r="Q771" s="24"/>
      <c r="R771" s="24"/>
      <c r="S771" s="24">
        <v>10</v>
      </c>
      <c r="T771" s="24">
        <v>15</v>
      </c>
      <c r="U771" s="24">
        <v>0</v>
      </c>
      <c r="V771" s="31">
        <f t="shared" si="67"/>
        <v>56.278981707317087</v>
      </c>
      <c r="W771" s="32">
        <f t="shared" si="47"/>
        <v>81.278981707317087</v>
      </c>
      <c r="X771" s="30"/>
      <c r="Y771" s="24"/>
      <c r="Z771" s="24"/>
    </row>
    <row r="772" spans="1:26" ht="15.75" hidden="1" customHeight="1">
      <c r="A772" s="13" t="s">
        <v>424</v>
      </c>
      <c r="B772" s="24" t="s">
        <v>1307</v>
      </c>
      <c r="C772" s="24" t="s">
        <v>44</v>
      </c>
      <c r="D772" s="25">
        <v>16740.36</v>
      </c>
      <c r="E772" s="25"/>
      <c r="F772" s="25"/>
      <c r="G772" s="38"/>
      <c r="H772" s="27" t="s">
        <v>71</v>
      </c>
      <c r="I772" s="24" t="s">
        <v>671</v>
      </c>
      <c r="J772" s="24">
        <v>1840</v>
      </c>
      <c r="K772" s="24">
        <v>30802262.399999999</v>
      </c>
      <c r="L772" s="28" t="s">
        <v>1316</v>
      </c>
      <c r="M772" s="29" t="s">
        <v>50</v>
      </c>
      <c r="N772" s="30"/>
      <c r="O772" s="29" t="s">
        <v>50</v>
      </c>
      <c r="P772" s="24"/>
      <c r="Q772" s="24"/>
      <c r="R772" s="24"/>
      <c r="S772" s="24">
        <v>10</v>
      </c>
      <c r="T772" s="24">
        <v>15</v>
      </c>
      <c r="U772" s="24">
        <v>1</v>
      </c>
      <c r="V772" s="31">
        <f t="shared" si="67"/>
        <v>55.13473425900041</v>
      </c>
      <c r="W772" s="32">
        <f t="shared" si="47"/>
        <v>81.13473425900041</v>
      </c>
      <c r="X772" s="30"/>
      <c r="Y772" s="24"/>
      <c r="Z772" s="24"/>
    </row>
    <row r="773" spans="1:26" ht="15.75" hidden="1" customHeight="1">
      <c r="A773" s="13" t="s">
        <v>424</v>
      </c>
      <c r="B773" s="24" t="s">
        <v>1307</v>
      </c>
      <c r="C773" s="24" t="s">
        <v>44</v>
      </c>
      <c r="D773" s="25">
        <v>17169.900000000001</v>
      </c>
      <c r="E773" s="25"/>
      <c r="F773" s="25"/>
      <c r="G773" s="38"/>
      <c r="H773" s="27" t="s">
        <v>68</v>
      </c>
      <c r="I773" s="24" t="s">
        <v>671</v>
      </c>
      <c r="J773" s="24">
        <v>1840</v>
      </c>
      <c r="K773" s="24">
        <v>31592616</v>
      </c>
      <c r="L773" s="28" t="s">
        <v>1317</v>
      </c>
      <c r="M773" s="29" t="s">
        <v>50</v>
      </c>
      <c r="N773" s="30"/>
      <c r="O773" s="29" t="s">
        <v>50</v>
      </c>
      <c r="P773" s="24"/>
      <c r="Q773" s="24"/>
      <c r="R773" s="24"/>
      <c r="S773" s="24">
        <v>10</v>
      </c>
      <c r="T773" s="24">
        <v>15</v>
      </c>
      <c r="U773" s="24">
        <v>0</v>
      </c>
      <c r="V773" s="31">
        <f t="shared" si="67"/>
        <v>53.75542664779644</v>
      </c>
      <c r="W773" s="32">
        <f t="shared" si="47"/>
        <v>78.75542664779644</v>
      </c>
      <c r="X773" s="30"/>
      <c r="Y773" s="24"/>
      <c r="Z773" s="24"/>
    </row>
    <row r="774" spans="1:26" ht="15.75" hidden="1" customHeight="1">
      <c r="A774" s="13" t="s">
        <v>424</v>
      </c>
      <c r="B774" s="24" t="s">
        <v>1307</v>
      </c>
      <c r="C774" s="24" t="s">
        <v>51</v>
      </c>
      <c r="D774" s="25">
        <v>18438</v>
      </c>
      <c r="E774" s="25"/>
      <c r="F774" s="25"/>
      <c r="G774" s="38"/>
      <c r="H774" s="27" t="s">
        <v>47</v>
      </c>
      <c r="I774" s="24" t="s">
        <v>671</v>
      </c>
      <c r="J774" s="24">
        <v>1840</v>
      </c>
      <c r="K774" s="24">
        <v>33925920</v>
      </c>
      <c r="L774" s="28" t="s">
        <v>1098</v>
      </c>
      <c r="M774" s="29" t="s">
        <v>50</v>
      </c>
      <c r="N774" s="30"/>
      <c r="O774" s="29" t="s">
        <v>50</v>
      </c>
      <c r="P774" s="24"/>
      <c r="Q774" s="24"/>
      <c r="R774" s="24"/>
      <c r="S774" s="24">
        <v>10</v>
      </c>
      <c r="T774" s="24">
        <v>15</v>
      </c>
      <c r="U774" s="24">
        <v>0</v>
      </c>
      <c r="V774" s="31">
        <f t="shared" si="67"/>
        <v>50.058319774379008</v>
      </c>
      <c r="W774" s="32">
        <f t="shared" si="47"/>
        <v>75.058319774379015</v>
      </c>
      <c r="X774" s="30"/>
      <c r="Y774" s="24"/>
      <c r="Z774" s="24"/>
    </row>
    <row r="775" spans="1:26" ht="15.75" hidden="1" customHeight="1">
      <c r="A775" s="13" t="s">
        <v>424</v>
      </c>
      <c r="B775" s="24" t="s">
        <v>1307</v>
      </c>
      <c r="C775" s="24" t="s">
        <v>44</v>
      </c>
      <c r="D775" s="25">
        <v>21626.48</v>
      </c>
      <c r="E775" s="25"/>
      <c r="F775" s="25"/>
      <c r="G775" s="38"/>
      <c r="H775" s="27" t="s">
        <v>110</v>
      </c>
      <c r="I775" s="24" t="s">
        <v>671</v>
      </c>
      <c r="J775" s="24">
        <v>1840</v>
      </c>
      <c r="K775" s="24">
        <v>39792723.200000003</v>
      </c>
      <c r="L775" s="28" t="s">
        <v>1318</v>
      </c>
      <c r="M775" s="29" t="s">
        <v>50</v>
      </c>
      <c r="N775" s="30"/>
      <c r="O775" s="29" t="s">
        <v>50</v>
      </c>
      <c r="P775" s="24"/>
      <c r="Q775" s="24"/>
      <c r="R775" s="24"/>
      <c r="S775" s="24">
        <v>10</v>
      </c>
      <c r="T775" s="24">
        <v>15</v>
      </c>
      <c r="U775" s="24">
        <v>0</v>
      </c>
      <c r="V775" s="31">
        <f t="shared" si="67"/>
        <v>42.678017874383634</v>
      </c>
      <c r="W775" s="32">
        <f t="shared" si="47"/>
        <v>67.678017874383642</v>
      </c>
      <c r="X775" s="30"/>
      <c r="Y775" s="24"/>
      <c r="Z775" s="24"/>
    </row>
    <row r="776" spans="1:26" ht="15.75" hidden="1" customHeight="1">
      <c r="A776" s="13" t="s">
        <v>424</v>
      </c>
      <c r="B776" s="24" t="s">
        <v>1307</v>
      </c>
      <c r="C776" s="24" t="s">
        <v>51</v>
      </c>
      <c r="D776" s="25">
        <v>22454.69</v>
      </c>
      <c r="E776" s="25"/>
      <c r="F776" s="25"/>
      <c r="G776" s="38"/>
      <c r="H776" s="27" t="s">
        <v>63</v>
      </c>
      <c r="I776" s="24" t="s">
        <v>974</v>
      </c>
      <c r="J776" s="24">
        <v>1840</v>
      </c>
      <c r="K776" s="24">
        <v>41316629.600000001</v>
      </c>
      <c r="L776" s="28" t="s">
        <v>1319</v>
      </c>
      <c r="M776" s="29" t="s">
        <v>50</v>
      </c>
      <c r="N776" s="30"/>
      <c r="O776" s="29" t="s">
        <v>50</v>
      </c>
      <c r="P776" s="24"/>
      <c r="Q776" s="24"/>
      <c r="R776" s="24"/>
      <c r="S776" s="24">
        <v>10</v>
      </c>
      <c r="T776" s="24">
        <v>15</v>
      </c>
      <c r="U776" s="24">
        <v>2</v>
      </c>
      <c r="V776" s="31">
        <f t="shared" si="67"/>
        <v>41.10389856194854</v>
      </c>
      <c r="W776" s="32">
        <f t="shared" si="47"/>
        <v>68.10389856194854</v>
      </c>
      <c r="X776" s="30"/>
      <c r="Y776" s="24"/>
      <c r="Z776" s="24"/>
    </row>
    <row r="777" spans="1:26" ht="15.75" hidden="1" customHeight="1">
      <c r="A777" s="13" t="s">
        <v>424</v>
      </c>
      <c r="B777" s="24" t="s">
        <v>1307</v>
      </c>
      <c r="C777" s="24" t="s">
        <v>44</v>
      </c>
      <c r="D777" s="25">
        <v>33026.29</v>
      </c>
      <c r="E777" s="25"/>
      <c r="F777" s="25"/>
      <c r="G777" s="38"/>
      <c r="H777" s="27" t="s">
        <v>95</v>
      </c>
      <c r="I777" s="24" t="s">
        <v>1320</v>
      </c>
      <c r="J777" s="24">
        <v>1840</v>
      </c>
      <c r="K777" s="24">
        <v>60768373.600000001</v>
      </c>
      <c r="L777" s="28" t="s">
        <v>1321</v>
      </c>
      <c r="M777" s="29" t="s">
        <v>50</v>
      </c>
      <c r="N777" s="30"/>
      <c r="O777" s="29" t="s">
        <v>50</v>
      </c>
      <c r="P777" s="24"/>
      <c r="Q777" s="24"/>
      <c r="R777" s="24"/>
      <c r="S777" s="24">
        <v>10</v>
      </c>
      <c r="T777" s="24">
        <v>15</v>
      </c>
      <c r="U777" s="24">
        <v>1</v>
      </c>
      <c r="V777" s="31">
        <f t="shared" si="67"/>
        <v>27.946684293028376</v>
      </c>
      <c r="W777" s="32">
        <f t="shared" si="47"/>
        <v>53.946684293028376</v>
      </c>
      <c r="X777" s="30"/>
      <c r="Y777" s="24"/>
      <c r="Z777" s="24" t="s">
        <v>80</v>
      </c>
    </row>
    <row r="778" spans="1:26" ht="15.75" hidden="1" customHeight="1">
      <c r="A778" s="13" t="s">
        <v>424</v>
      </c>
      <c r="B778" s="24" t="s">
        <v>1307</v>
      </c>
      <c r="C778" s="24" t="s">
        <v>44</v>
      </c>
      <c r="D778" s="25">
        <v>36163.35</v>
      </c>
      <c r="E778" s="53"/>
      <c r="F778" s="53"/>
      <c r="G778" s="38"/>
      <c r="H778" s="27" t="s">
        <v>434</v>
      </c>
      <c r="I778" s="24" t="s">
        <v>1322</v>
      </c>
      <c r="J778" s="24">
        <v>1840</v>
      </c>
      <c r="K778" s="24">
        <v>66540564</v>
      </c>
      <c r="L778" s="28" t="s">
        <v>1323</v>
      </c>
      <c r="M778" s="29" t="s">
        <v>50</v>
      </c>
      <c r="N778" s="30"/>
      <c r="O778" s="29" t="s">
        <v>50</v>
      </c>
      <c r="P778" s="24"/>
      <c r="Q778" s="24"/>
      <c r="R778" s="24"/>
      <c r="S778" s="24">
        <v>10</v>
      </c>
      <c r="T778" s="24">
        <v>15</v>
      </c>
      <c r="U778" s="24">
        <v>1</v>
      </c>
      <c r="V778" s="31">
        <f t="shared" si="67"/>
        <v>25.522394910869711</v>
      </c>
      <c r="W778" s="32">
        <f t="shared" si="47"/>
        <v>51.522394910869707</v>
      </c>
      <c r="X778" s="30"/>
      <c r="Y778" s="24"/>
      <c r="Z778" s="24" t="s">
        <v>80</v>
      </c>
    </row>
    <row r="779" spans="1:26" ht="15.75" hidden="1" customHeight="1">
      <c r="A779" s="13" t="s">
        <v>424</v>
      </c>
      <c r="B779" s="24" t="s">
        <v>1324</v>
      </c>
      <c r="C779" s="24" t="s">
        <v>44</v>
      </c>
      <c r="D779" s="25">
        <v>752648.2</v>
      </c>
      <c r="E779" s="54">
        <f>+F779</f>
        <v>1190068.03</v>
      </c>
      <c r="F779" s="54">
        <v>1190068.03</v>
      </c>
      <c r="G779" s="38" t="s">
        <v>1325</v>
      </c>
      <c r="H779" s="27" t="s">
        <v>95</v>
      </c>
      <c r="I779" s="24" t="s">
        <v>1326</v>
      </c>
      <c r="J779" s="24">
        <v>360</v>
      </c>
      <c r="K779" s="24">
        <v>270953352</v>
      </c>
      <c r="L779" s="28" t="s">
        <v>1327</v>
      </c>
      <c r="M779" s="29" t="s">
        <v>50</v>
      </c>
      <c r="N779" s="30"/>
      <c r="O779" s="29" t="s">
        <v>50</v>
      </c>
      <c r="P779" s="24"/>
      <c r="Q779" s="24"/>
      <c r="R779" s="24"/>
      <c r="S779" s="24">
        <v>10</v>
      </c>
      <c r="T779" s="24">
        <v>15</v>
      </c>
      <c r="U779" s="24">
        <v>1</v>
      </c>
      <c r="V779" s="35">
        <v>65</v>
      </c>
      <c r="W779" s="24">
        <f t="shared" si="47"/>
        <v>91</v>
      </c>
      <c r="X779" s="30"/>
      <c r="Y779" s="24"/>
      <c r="Z779" s="24"/>
    </row>
    <row r="780" spans="1:26" ht="15.75" hidden="1" customHeight="1">
      <c r="A780" s="13" t="s">
        <v>424</v>
      </c>
      <c r="B780" s="24" t="s">
        <v>1324</v>
      </c>
      <c r="C780" s="24" t="s">
        <v>44</v>
      </c>
      <c r="D780" s="25">
        <v>760799.63</v>
      </c>
      <c r="E780" s="25"/>
      <c r="F780" s="25"/>
      <c r="G780" s="38"/>
      <c r="H780" s="27" t="s">
        <v>434</v>
      </c>
      <c r="I780" s="24" t="s">
        <v>1328</v>
      </c>
      <c r="J780" s="24">
        <v>360</v>
      </c>
      <c r="K780" s="24">
        <v>273887866.80000001</v>
      </c>
      <c r="L780" s="28" t="s">
        <v>1329</v>
      </c>
      <c r="M780" s="29" t="s">
        <v>50</v>
      </c>
      <c r="N780" s="30"/>
      <c r="O780" s="29" t="s">
        <v>50</v>
      </c>
      <c r="P780" s="24"/>
      <c r="Q780" s="24"/>
      <c r="R780" s="24"/>
      <c r="S780" s="24">
        <v>10</v>
      </c>
      <c r="T780" s="24">
        <v>15</v>
      </c>
      <c r="U780" s="24">
        <v>1</v>
      </c>
      <c r="V780" s="31">
        <f t="shared" ref="V780:V787" si="68">+V779*D779/D780</f>
        <v>64.303570967824996</v>
      </c>
      <c r="W780" s="32">
        <f t="shared" si="47"/>
        <v>90.303570967824996</v>
      </c>
      <c r="X780" s="30"/>
      <c r="Y780" s="24"/>
      <c r="Z780" s="24"/>
    </row>
    <row r="781" spans="1:26" ht="15.75" hidden="1" customHeight="1">
      <c r="A781" s="13" t="s">
        <v>424</v>
      </c>
      <c r="B781" s="24" t="s">
        <v>1324</v>
      </c>
      <c r="C781" s="24" t="s">
        <v>44</v>
      </c>
      <c r="D781" s="25">
        <v>771965.38</v>
      </c>
      <c r="E781" s="25"/>
      <c r="F781" s="25"/>
      <c r="G781" s="38"/>
      <c r="H781" s="27" t="s">
        <v>92</v>
      </c>
      <c r="I781" s="24" t="s">
        <v>220</v>
      </c>
      <c r="J781" s="24">
        <v>360</v>
      </c>
      <c r="K781" s="24">
        <v>277907536.80000001</v>
      </c>
      <c r="L781" s="28" t="s">
        <v>1330</v>
      </c>
      <c r="M781" s="29" t="s">
        <v>50</v>
      </c>
      <c r="N781" s="30"/>
      <c r="O781" s="29" t="s">
        <v>50</v>
      </c>
      <c r="P781" s="24"/>
      <c r="Q781" s="24"/>
      <c r="R781" s="24"/>
      <c r="S781" s="24">
        <v>10</v>
      </c>
      <c r="T781" s="24">
        <v>15</v>
      </c>
      <c r="U781" s="24">
        <v>0</v>
      </c>
      <c r="V781" s="31">
        <f t="shared" si="68"/>
        <v>63.373480556861239</v>
      </c>
      <c r="W781" s="32">
        <f t="shared" si="47"/>
        <v>88.373480556861239</v>
      </c>
      <c r="X781" s="30"/>
      <c r="Y781" s="24"/>
      <c r="Z781" s="24"/>
    </row>
    <row r="782" spans="1:26" ht="15.75" hidden="1" customHeight="1">
      <c r="A782" s="13" t="s">
        <v>424</v>
      </c>
      <c r="B782" s="24" t="s">
        <v>1324</v>
      </c>
      <c r="C782" s="24" t="s">
        <v>44</v>
      </c>
      <c r="D782" s="25">
        <v>788949</v>
      </c>
      <c r="E782" s="25"/>
      <c r="F782" s="25"/>
      <c r="G782" s="38"/>
      <c r="H782" s="27" t="s">
        <v>77</v>
      </c>
      <c r="I782" s="24" t="s">
        <v>1328</v>
      </c>
      <c r="J782" s="24">
        <v>360</v>
      </c>
      <c r="K782" s="24">
        <v>284021640</v>
      </c>
      <c r="L782" s="28" t="s">
        <v>1331</v>
      </c>
      <c r="M782" s="29" t="s">
        <v>50</v>
      </c>
      <c r="N782" s="30"/>
      <c r="O782" s="29" t="s">
        <v>50</v>
      </c>
      <c r="P782" s="24"/>
      <c r="Q782" s="24"/>
      <c r="R782" s="24"/>
      <c r="S782" s="24">
        <v>10</v>
      </c>
      <c r="T782" s="24">
        <v>15</v>
      </c>
      <c r="U782" s="24">
        <v>0</v>
      </c>
      <c r="V782" s="31">
        <f t="shared" si="68"/>
        <v>62.00924647854297</v>
      </c>
      <c r="W782" s="32">
        <f t="shared" si="47"/>
        <v>87.009246478542963</v>
      </c>
      <c r="X782" s="30"/>
      <c r="Y782" s="24"/>
      <c r="Z782" s="24"/>
    </row>
    <row r="783" spans="1:26" ht="15.75" hidden="1" customHeight="1">
      <c r="A783" s="13" t="s">
        <v>424</v>
      </c>
      <c r="B783" s="24" t="s">
        <v>1324</v>
      </c>
      <c r="C783" s="24" t="s">
        <v>44</v>
      </c>
      <c r="D783" s="25">
        <v>794763.9</v>
      </c>
      <c r="E783" s="25"/>
      <c r="F783" s="25"/>
      <c r="G783" s="38"/>
      <c r="H783" s="27" t="s">
        <v>222</v>
      </c>
      <c r="I783" s="24" t="s">
        <v>1332</v>
      </c>
      <c r="J783" s="24">
        <v>360</v>
      </c>
      <c r="K783" s="24">
        <v>286115004</v>
      </c>
      <c r="L783" s="28" t="s">
        <v>1333</v>
      </c>
      <c r="M783" s="29" t="s">
        <v>50</v>
      </c>
      <c r="N783" s="30"/>
      <c r="O783" s="29" t="s">
        <v>50</v>
      </c>
      <c r="P783" s="24"/>
      <c r="Q783" s="24"/>
      <c r="R783" s="24"/>
      <c r="S783" s="24">
        <v>10</v>
      </c>
      <c r="T783" s="24">
        <v>15</v>
      </c>
      <c r="U783" s="24">
        <v>0</v>
      </c>
      <c r="V783" s="31">
        <f t="shared" si="68"/>
        <v>61.555555052261433</v>
      </c>
      <c r="W783" s="32">
        <f t="shared" si="47"/>
        <v>86.55555505226144</v>
      </c>
      <c r="X783" s="30"/>
      <c r="Y783" s="24"/>
      <c r="Z783" s="24"/>
    </row>
    <row r="784" spans="1:26" ht="15.75" hidden="1" customHeight="1">
      <c r="A784" s="13" t="s">
        <v>424</v>
      </c>
      <c r="B784" s="24" t="s">
        <v>1324</v>
      </c>
      <c r="C784" s="24" t="s">
        <v>44</v>
      </c>
      <c r="D784" s="25">
        <v>868550</v>
      </c>
      <c r="E784" s="25"/>
      <c r="F784" s="25"/>
      <c r="G784" s="38"/>
      <c r="H784" s="27" t="s">
        <v>479</v>
      </c>
      <c r="I784" s="24" t="s">
        <v>1334</v>
      </c>
      <c r="J784" s="24">
        <v>360</v>
      </c>
      <c r="K784" s="24">
        <v>312678000</v>
      </c>
      <c r="L784" s="28" t="s">
        <v>1335</v>
      </c>
      <c r="M784" s="29" t="s">
        <v>50</v>
      </c>
      <c r="N784" s="30"/>
      <c r="O784" s="29" t="s">
        <v>50</v>
      </c>
      <c r="P784" s="24"/>
      <c r="Q784" s="24"/>
      <c r="R784" s="24"/>
      <c r="S784" s="24">
        <v>10</v>
      </c>
      <c r="T784" s="24">
        <v>15</v>
      </c>
      <c r="U784" s="24">
        <v>0</v>
      </c>
      <c r="V784" s="31">
        <f t="shared" si="68"/>
        <v>56.326213804616891</v>
      </c>
      <c r="W784" s="32">
        <f t="shared" si="47"/>
        <v>81.326213804616884</v>
      </c>
      <c r="X784" s="30"/>
      <c r="Y784" s="24"/>
      <c r="Z784" s="24"/>
    </row>
    <row r="785" spans="1:26" ht="15.75" hidden="1" customHeight="1">
      <c r="A785" s="13" t="s">
        <v>424</v>
      </c>
      <c r="B785" s="24" t="s">
        <v>1324</v>
      </c>
      <c r="C785" s="24" t="s">
        <v>44</v>
      </c>
      <c r="D785" s="25">
        <v>905703.19</v>
      </c>
      <c r="E785" s="25"/>
      <c r="F785" s="25"/>
      <c r="G785" s="38"/>
      <c r="H785" s="27" t="s">
        <v>68</v>
      </c>
      <c r="I785" s="24" t="s">
        <v>256</v>
      </c>
      <c r="J785" s="24">
        <v>360</v>
      </c>
      <c r="K785" s="24">
        <v>326053148.39999998</v>
      </c>
      <c r="L785" s="28" t="s">
        <v>1336</v>
      </c>
      <c r="M785" s="29" t="s">
        <v>50</v>
      </c>
      <c r="N785" s="30"/>
      <c r="O785" s="29" t="s">
        <v>50</v>
      </c>
      <c r="P785" s="24"/>
      <c r="Q785" s="24"/>
      <c r="R785" s="24"/>
      <c r="S785" s="24">
        <v>10</v>
      </c>
      <c r="T785" s="24">
        <v>15</v>
      </c>
      <c r="U785" s="24">
        <v>0</v>
      </c>
      <c r="V785" s="31">
        <f t="shared" si="68"/>
        <v>54.015635077977372</v>
      </c>
      <c r="W785" s="32">
        <f t="shared" si="47"/>
        <v>79.015635077977379</v>
      </c>
      <c r="X785" s="30"/>
      <c r="Y785" s="24"/>
      <c r="Z785" s="24"/>
    </row>
    <row r="786" spans="1:26" ht="15.75" hidden="1" customHeight="1">
      <c r="A786" s="13" t="s">
        <v>424</v>
      </c>
      <c r="B786" s="24" t="s">
        <v>1324</v>
      </c>
      <c r="C786" s="24" t="s">
        <v>44</v>
      </c>
      <c r="D786" s="25">
        <v>985027</v>
      </c>
      <c r="E786" s="25"/>
      <c r="F786" s="25"/>
      <c r="G786" s="38"/>
      <c r="H786" s="27" t="s">
        <v>255</v>
      </c>
      <c r="I786" s="24" t="s">
        <v>256</v>
      </c>
      <c r="J786" s="24">
        <v>360</v>
      </c>
      <c r="K786" s="24">
        <v>354609720</v>
      </c>
      <c r="L786" s="28" t="s">
        <v>1337</v>
      </c>
      <c r="M786" s="29" t="s">
        <v>50</v>
      </c>
      <c r="N786" s="30"/>
      <c r="O786" s="29" t="s">
        <v>50</v>
      </c>
      <c r="P786" s="24"/>
      <c r="Q786" s="24"/>
      <c r="R786" s="24"/>
      <c r="S786" s="24">
        <v>10</v>
      </c>
      <c r="T786" s="24">
        <v>15</v>
      </c>
      <c r="U786" s="24">
        <v>0</v>
      </c>
      <c r="V786" s="31">
        <f t="shared" si="68"/>
        <v>49.665778704543122</v>
      </c>
      <c r="W786" s="32">
        <f t="shared" si="47"/>
        <v>74.665778704543129</v>
      </c>
      <c r="X786" s="30"/>
      <c r="Y786" s="24"/>
      <c r="Z786" s="24"/>
    </row>
    <row r="787" spans="1:26" ht="15.75" hidden="1" customHeight="1">
      <c r="A787" s="13" t="s">
        <v>424</v>
      </c>
      <c r="B787" s="24" t="s">
        <v>1324</v>
      </c>
      <c r="C787" s="24" t="s">
        <v>44</v>
      </c>
      <c r="D787" s="25">
        <v>992464.59</v>
      </c>
      <c r="E787" s="53"/>
      <c r="F787" s="53"/>
      <c r="G787" s="38"/>
      <c r="H787" s="27" t="s">
        <v>63</v>
      </c>
      <c r="I787" s="24" t="s">
        <v>1338</v>
      </c>
      <c r="J787" s="24">
        <v>360</v>
      </c>
      <c r="K787" s="24">
        <v>357287252.39999998</v>
      </c>
      <c r="L787" s="28" t="s">
        <v>1339</v>
      </c>
      <c r="M787" s="29" t="s">
        <v>50</v>
      </c>
      <c r="N787" s="30"/>
      <c r="O787" s="29" t="s">
        <v>50</v>
      </c>
      <c r="P787" s="24"/>
      <c r="Q787" s="24"/>
      <c r="R787" s="24"/>
      <c r="S787" s="24">
        <v>10</v>
      </c>
      <c r="T787" s="24">
        <v>15</v>
      </c>
      <c r="U787" s="24">
        <v>2</v>
      </c>
      <c r="V787" s="31">
        <f t="shared" si="68"/>
        <v>49.293580338216401</v>
      </c>
      <c r="W787" s="32">
        <f t="shared" si="47"/>
        <v>76.293580338216401</v>
      </c>
      <c r="X787" s="30"/>
      <c r="Y787" s="24"/>
      <c r="Z787" s="24"/>
    </row>
    <row r="788" spans="1:26" ht="15.75" hidden="1" customHeight="1">
      <c r="A788" s="13" t="s">
        <v>424</v>
      </c>
      <c r="B788" s="24" t="s">
        <v>1340</v>
      </c>
      <c r="C788" s="24" t="s">
        <v>44</v>
      </c>
      <c r="D788" s="25">
        <v>2858.6</v>
      </c>
      <c r="E788" s="57">
        <v>155306.12</v>
      </c>
      <c r="F788" s="58">
        <v>8697142.9600000009</v>
      </c>
      <c r="G788" s="34" t="s">
        <v>1341</v>
      </c>
      <c r="H788" s="27" t="s">
        <v>63</v>
      </c>
      <c r="I788" s="24" t="s">
        <v>1342</v>
      </c>
      <c r="J788" s="24">
        <v>3700</v>
      </c>
      <c r="K788" s="24">
        <v>10576820</v>
      </c>
      <c r="L788" s="28" t="s">
        <v>1343</v>
      </c>
      <c r="M788" s="29" t="s">
        <v>50</v>
      </c>
      <c r="N788" s="30"/>
      <c r="O788" s="29" t="s">
        <v>50</v>
      </c>
      <c r="P788" s="24"/>
      <c r="Q788" s="24"/>
      <c r="R788" s="24"/>
      <c r="S788" s="24">
        <v>10</v>
      </c>
      <c r="T788" s="24">
        <v>15</v>
      </c>
      <c r="U788" s="24">
        <v>2</v>
      </c>
      <c r="V788" s="35">
        <v>65</v>
      </c>
      <c r="W788" s="24">
        <f t="shared" si="47"/>
        <v>92</v>
      </c>
      <c r="X788" s="30"/>
      <c r="Y788" s="24"/>
      <c r="Z788" s="24"/>
    </row>
    <row r="789" spans="1:26" ht="15.75" hidden="1" customHeight="1">
      <c r="A789" s="13" t="s">
        <v>424</v>
      </c>
      <c r="B789" s="24" t="s">
        <v>1340</v>
      </c>
      <c r="C789" s="24" t="s">
        <v>44</v>
      </c>
      <c r="D789" s="25">
        <v>2874.06</v>
      </c>
      <c r="E789" s="59">
        <v>155306.12</v>
      </c>
      <c r="F789" s="58">
        <v>8697142.9600000009</v>
      </c>
      <c r="G789" s="34" t="s">
        <v>1344</v>
      </c>
      <c r="H789" s="27" t="s">
        <v>196</v>
      </c>
      <c r="I789" s="24" t="s">
        <v>1345</v>
      </c>
      <c r="J789" s="24">
        <v>3700</v>
      </c>
      <c r="K789" s="24">
        <v>10634022</v>
      </c>
      <c r="L789" s="28" t="s">
        <v>1346</v>
      </c>
      <c r="M789" s="29" t="s">
        <v>50</v>
      </c>
      <c r="N789" s="30"/>
      <c r="O789" s="29" t="s">
        <v>50</v>
      </c>
      <c r="P789" s="24"/>
      <c r="Q789" s="24"/>
      <c r="R789" s="24"/>
      <c r="S789" s="24">
        <v>10</v>
      </c>
      <c r="T789" s="24">
        <v>15</v>
      </c>
      <c r="U789" s="24">
        <v>0</v>
      </c>
      <c r="V789" s="31">
        <f t="shared" ref="V789:V802" si="69">+V788*D788/D789</f>
        <v>64.650355246584965</v>
      </c>
      <c r="W789" s="32">
        <f t="shared" si="47"/>
        <v>89.650355246584965</v>
      </c>
      <c r="X789" s="30"/>
      <c r="Y789" s="24"/>
      <c r="Z789" s="24"/>
    </row>
    <row r="790" spans="1:26" ht="15.75" hidden="1" customHeight="1">
      <c r="A790" s="13" t="s">
        <v>424</v>
      </c>
      <c r="B790" s="24" t="s">
        <v>1340</v>
      </c>
      <c r="C790" s="24" t="s">
        <v>44</v>
      </c>
      <c r="D790" s="25">
        <v>2896</v>
      </c>
      <c r="E790" s="25"/>
      <c r="F790" s="25"/>
      <c r="G790" s="38"/>
      <c r="H790" s="27" t="s">
        <v>545</v>
      </c>
      <c r="I790" s="24" t="s">
        <v>1347</v>
      </c>
      <c r="J790" s="24">
        <v>3700</v>
      </c>
      <c r="K790" s="24">
        <v>10715200</v>
      </c>
      <c r="L790" s="28" t="s">
        <v>1348</v>
      </c>
      <c r="M790" s="29" t="s">
        <v>50</v>
      </c>
      <c r="N790" s="30"/>
      <c r="O790" s="29" t="s">
        <v>50</v>
      </c>
      <c r="P790" s="24"/>
      <c r="Q790" s="24"/>
      <c r="R790" s="24"/>
      <c r="S790" s="24">
        <v>10</v>
      </c>
      <c r="T790" s="24">
        <v>15</v>
      </c>
      <c r="U790" s="24">
        <v>0</v>
      </c>
      <c r="V790" s="31">
        <f t="shared" si="69"/>
        <v>64.16056629834253</v>
      </c>
      <c r="W790" s="32">
        <f t="shared" si="47"/>
        <v>89.16056629834253</v>
      </c>
      <c r="X790" s="30"/>
      <c r="Y790" s="24"/>
      <c r="Z790" s="24"/>
    </row>
    <row r="791" spans="1:26" ht="15.75" hidden="1" customHeight="1">
      <c r="A791" s="13" t="s">
        <v>424</v>
      </c>
      <c r="B791" s="24" t="s">
        <v>1340</v>
      </c>
      <c r="C791" s="24" t="s">
        <v>51</v>
      </c>
      <c r="D791" s="25">
        <v>3486.61</v>
      </c>
      <c r="E791" s="25"/>
      <c r="F791" s="25"/>
      <c r="G791" s="38"/>
      <c r="H791" s="27" t="s">
        <v>63</v>
      </c>
      <c r="I791" s="24" t="s">
        <v>1128</v>
      </c>
      <c r="J791" s="24">
        <v>3700</v>
      </c>
      <c r="K791" s="24">
        <v>12900457</v>
      </c>
      <c r="L791" s="28" t="s">
        <v>1349</v>
      </c>
      <c r="M791" s="29" t="s">
        <v>50</v>
      </c>
      <c r="N791" s="30"/>
      <c r="O791" s="29" t="s">
        <v>50</v>
      </c>
      <c r="P791" s="24"/>
      <c r="Q791" s="24"/>
      <c r="R791" s="24"/>
      <c r="S791" s="24">
        <v>10</v>
      </c>
      <c r="T791" s="24">
        <v>15</v>
      </c>
      <c r="U791" s="24">
        <v>2</v>
      </c>
      <c r="V791" s="31">
        <f t="shared" si="69"/>
        <v>53.292166316278553</v>
      </c>
      <c r="W791" s="32">
        <f t="shared" si="47"/>
        <v>80.292166316278553</v>
      </c>
      <c r="X791" s="30"/>
      <c r="Y791" s="24"/>
      <c r="Z791" s="24"/>
    </row>
    <row r="792" spans="1:26" ht="15.75" hidden="1" customHeight="1">
      <c r="A792" s="13" t="s">
        <v>424</v>
      </c>
      <c r="B792" s="24" t="s">
        <v>1340</v>
      </c>
      <c r="C792" s="24" t="s">
        <v>51</v>
      </c>
      <c r="D792" s="25">
        <v>3536.83</v>
      </c>
      <c r="E792" s="25"/>
      <c r="F792" s="25"/>
      <c r="G792" s="38"/>
      <c r="H792" s="27" t="s">
        <v>196</v>
      </c>
      <c r="I792" s="24" t="s">
        <v>1350</v>
      </c>
      <c r="J792" s="24">
        <v>3700</v>
      </c>
      <c r="K792" s="24">
        <v>13086271</v>
      </c>
      <c r="L792" s="28" t="s">
        <v>1351</v>
      </c>
      <c r="M792" s="29" t="s">
        <v>50</v>
      </c>
      <c r="N792" s="30"/>
      <c r="O792" s="29" t="s">
        <v>50</v>
      </c>
      <c r="P792" s="24"/>
      <c r="Q792" s="24"/>
      <c r="R792" s="24"/>
      <c r="S792" s="24">
        <v>10</v>
      </c>
      <c r="T792" s="24">
        <v>15</v>
      </c>
      <c r="U792" s="24">
        <v>0</v>
      </c>
      <c r="V792" s="31">
        <f t="shared" si="69"/>
        <v>52.535462546970017</v>
      </c>
      <c r="W792" s="32">
        <f t="shared" si="47"/>
        <v>77.535462546970024</v>
      </c>
      <c r="X792" s="30"/>
      <c r="Y792" s="24"/>
      <c r="Z792" s="24"/>
    </row>
    <row r="793" spans="1:26" ht="15.75" hidden="1" customHeight="1">
      <c r="A793" s="13" t="s">
        <v>424</v>
      </c>
      <c r="B793" s="24" t="s">
        <v>1340</v>
      </c>
      <c r="C793" s="24" t="s">
        <v>44</v>
      </c>
      <c r="D793" s="25">
        <v>3541.64</v>
      </c>
      <c r="E793" s="25"/>
      <c r="F793" s="25"/>
      <c r="G793" s="38"/>
      <c r="H793" s="27" t="s">
        <v>95</v>
      </c>
      <c r="I793" s="24" t="s">
        <v>1352</v>
      </c>
      <c r="J793" s="24">
        <v>3700</v>
      </c>
      <c r="K793" s="24">
        <v>13104068</v>
      </c>
      <c r="L793" s="28" t="s">
        <v>1353</v>
      </c>
      <c r="M793" s="29" t="s">
        <v>50</v>
      </c>
      <c r="N793" s="30"/>
      <c r="O793" s="29" t="s">
        <v>50</v>
      </c>
      <c r="P793" s="24"/>
      <c r="Q793" s="24"/>
      <c r="R793" s="24"/>
      <c r="S793" s="24">
        <v>10</v>
      </c>
      <c r="T793" s="24">
        <v>15</v>
      </c>
      <c r="U793" s="24">
        <v>1</v>
      </c>
      <c r="V793" s="31">
        <f t="shared" si="69"/>
        <v>52.464112670965989</v>
      </c>
      <c r="W793" s="32">
        <f t="shared" si="47"/>
        <v>78.464112670965989</v>
      </c>
      <c r="X793" s="30"/>
      <c r="Y793" s="24"/>
      <c r="Z793" s="24"/>
    </row>
    <row r="794" spans="1:26" ht="15.75" hidden="1" customHeight="1">
      <c r="A794" s="13" t="s">
        <v>424</v>
      </c>
      <c r="B794" s="24" t="s">
        <v>1340</v>
      </c>
      <c r="C794" s="24" t="s">
        <v>75</v>
      </c>
      <c r="D794" s="25">
        <v>3594.38</v>
      </c>
      <c r="E794" s="25"/>
      <c r="F794" s="25"/>
      <c r="G794" s="38"/>
      <c r="H794" s="27" t="s">
        <v>196</v>
      </c>
      <c r="I794" s="24" t="s">
        <v>1354</v>
      </c>
      <c r="J794" s="24">
        <v>3700</v>
      </c>
      <c r="K794" s="24">
        <v>13299206</v>
      </c>
      <c r="L794" s="28" t="s">
        <v>1355</v>
      </c>
      <c r="M794" s="29" t="s">
        <v>50</v>
      </c>
      <c r="N794" s="30"/>
      <c r="O794" s="29" t="s">
        <v>50</v>
      </c>
      <c r="P794" s="24"/>
      <c r="Q794" s="24"/>
      <c r="R794" s="24"/>
      <c r="S794" s="24">
        <v>10</v>
      </c>
      <c r="T794" s="24">
        <v>15</v>
      </c>
      <c r="U794" s="24">
        <v>0</v>
      </c>
      <c r="V794" s="31">
        <f t="shared" si="69"/>
        <v>51.694311675448887</v>
      </c>
      <c r="W794" s="32">
        <f t="shared" si="47"/>
        <v>76.694311675448887</v>
      </c>
      <c r="X794" s="30"/>
      <c r="Y794" s="24"/>
      <c r="Z794" s="24"/>
    </row>
    <row r="795" spans="1:26" ht="15.75" hidden="1" customHeight="1">
      <c r="A795" s="13" t="s">
        <v>424</v>
      </c>
      <c r="B795" s="24" t="s">
        <v>1340</v>
      </c>
      <c r="C795" s="24" t="s">
        <v>44</v>
      </c>
      <c r="D795" s="25">
        <v>3739.82</v>
      </c>
      <c r="E795" s="25"/>
      <c r="F795" s="25"/>
      <c r="G795" s="38"/>
      <c r="H795" s="27" t="s">
        <v>71</v>
      </c>
      <c r="I795" s="24" t="s">
        <v>1356</v>
      </c>
      <c r="J795" s="24">
        <v>3700</v>
      </c>
      <c r="K795" s="24">
        <v>13837334</v>
      </c>
      <c r="L795" s="28" t="s">
        <v>1357</v>
      </c>
      <c r="M795" s="29" t="s">
        <v>50</v>
      </c>
      <c r="N795" s="30"/>
      <c r="O795" s="29" t="s">
        <v>50</v>
      </c>
      <c r="P795" s="24"/>
      <c r="Q795" s="24"/>
      <c r="R795" s="24"/>
      <c r="S795" s="24">
        <v>10</v>
      </c>
      <c r="T795" s="24">
        <v>15</v>
      </c>
      <c r="U795" s="24">
        <v>1</v>
      </c>
      <c r="V795" s="31">
        <f t="shared" si="69"/>
        <v>49.683942007904115</v>
      </c>
      <c r="W795" s="32">
        <f t="shared" si="47"/>
        <v>75.683942007904108</v>
      </c>
      <c r="X795" s="30"/>
      <c r="Y795" s="24"/>
      <c r="Z795" s="24"/>
    </row>
    <row r="796" spans="1:26" ht="15.75" hidden="1" customHeight="1">
      <c r="A796" s="13" t="s">
        <v>424</v>
      </c>
      <c r="B796" s="24" t="s">
        <v>1340</v>
      </c>
      <c r="C796" s="24" t="s">
        <v>44</v>
      </c>
      <c r="D796" s="25">
        <v>3784.43</v>
      </c>
      <c r="E796" s="25"/>
      <c r="F796" s="25"/>
      <c r="G796" s="38"/>
      <c r="H796" s="27" t="s">
        <v>434</v>
      </c>
      <c r="I796" s="24" t="s">
        <v>1358</v>
      </c>
      <c r="J796" s="24">
        <v>3700</v>
      </c>
      <c r="K796" s="24">
        <v>14002391</v>
      </c>
      <c r="L796" s="28" t="s">
        <v>1359</v>
      </c>
      <c r="M796" s="29" t="s">
        <v>50</v>
      </c>
      <c r="N796" s="30"/>
      <c r="O796" s="29" t="s">
        <v>50</v>
      </c>
      <c r="P796" s="24"/>
      <c r="Q796" s="24"/>
      <c r="R796" s="24"/>
      <c r="S796" s="24">
        <v>10</v>
      </c>
      <c r="T796" s="24">
        <v>15</v>
      </c>
      <c r="U796" s="24">
        <v>1</v>
      </c>
      <c r="V796" s="31">
        <f t="shared" si="69"/>
        <v>49.098279001064881</v>
      </c>
      <c r="W796" s="32">
        <f t="shared" si="47"/>
        <v>75.098279001064881</v>
      </c>
      <c r="X796" s="30"/>
      <c r="Y796" s="24"/>
      <c r="Z796" s="24"/>
    </row>
    <row r="797" spans="1:26" ht="15.75" hidden="1" customHeight="1">
      <c r="A797" s="13" t="s">
        <v>424</v>
      </c>
      <c r="B797" s="24" t="s">
        <v>1340</v>
      </c>
      <c r="C797" s="24" t="s">
        <v>44</v>
      </c>
      <c r="D797" s="25">
        <v>4205.83</v>
      </c>
      <c r="E797" s="25"/>
      <c r="F797" s="25"/>
      <c r="G797" s="38"/>
      <c r="H797" s="27" t="s">
        <v>68</v>
      </c>
      <c r="I797" s="24" t="s">
        <v>513</v>
      </c>
      <c r="J797" s="24">
        <v>3700</v>
      </c>
      <c r="K797" s="24">
        <v>15561571</v>
      </c>
      <c r="L797" s="28" t="s">
        <v>1360</v>
      </c>
      <c r="M797" s="29" t="s">
        <v>50</v>
      </c>
      <c r="N797" s="30"/>
      <c r="O797" s="29" t="s">
        <v>50</v>
      </c>
      <c r="P797" s="24"/>
      <c r="Q797" s="24"/>
      <c r="R797" s="24"/>
      <c r="S797" s="24">
        <v>10</v>
      </c>
      <c r="T797" s="24">
        <v>15</v>
      </c>
      <c r="U797" s="24">
        <v>0</v>
      </c>
      <c r="V797" s="31">
        <f t="shared" si="69"/>
        <v>44.17891355570719</v>
      </c>
      <c r="W797" s="32">
        <f t="shared" si="47"/>
        <v>69.178913555707197</v>
      </c>
      <c r="X797" s="30"/>
      <c r="Y797" s="24"/>
      <c r="Z797" s="24"/>
    </row>
    <row r="798" spans="1:26" ht="15.75" hidden="1" customHeight="1">
      <c r="A798" s="13" t="s">
        <v>424</v>
      </c>
      <c r="B798" s="24" t="s">
        <v>1340</v>
      </c>
      <c r="C798" s="24" t="s">
        <v>51</v>
      </c>
      <c r="D798" s="25">
        <v>4665.66</v>
      </c>
      <c r="E798" s="25"/>
      <c r="F798" s="25"/>
      <c r="G798" s="38"/>
      <c r="H798" s="27" t="s">
        <v>95</v>
      </c>
      <c r="I798" s="24" t="s">
        <v>1361</v>
      </c>
      <c r="J798" s="24">
        <v>3700</v>
      </c>
      <c r="K798" s="24">
        <v>17262942</v>
      </c>
      <c r="L798" s="28" t="s">
        <v>1362</v>
      </c>
      <c r="M798" s="29" t="s">
        <v>50</v>
      </c>
      <c r="N798" s="30"/>
      <c r="O798" s="29" t="s">
        <v>50</v>
      </c>
      <c r="P798" s="24"/>
      <c r="Q798" s="24"/>
      <c r="R798" s="24"/>
      <c r="S798" s="24">
        <v>10</v>
      </c>
      <c r="T798" s="24">
        <v>15</v>
      </c>
      <c r="U798" s="24">
        <v>1</v>
      </c>
      <c r="V798" s="31">
        <f t="shared" si="69"/>
        <v>39.824805065092605</v>
      </c>
      <c r="W798" s="32">
        <f t="shared" si="47"/>
        <v>65.824805065092605</v>
      </c>
      <c r="X798" s="30"/>
      <c r="Y798" s="24"/>
      <c r="Z798" s="24" t="s">
        <v>80</v>
      </c>
    </row>
    <row r="799" spans="1:26" ht="15.75" hidden="1" customHeight="1">
      <c r="A799" s="13" t="s">
        <v>424</v>
      </c>
      <c r="B799" s="24" t="s">
        <v>1340</v>
      </c>
      <c r="C799" s="24" t="s">
        <v>44</v>
      </c>
      <c r="D799" s="25">
        <v>4957.12</v>
      </c>
      <c r="E799" s="25"/>
      <c r="F799" s="25"/>
      <c r="G799" s="38"/>
      <c r="H799" s="27" t="s">
        <v>52</v>
      </c>
      <c r="I799" s="24" t="s">
        <v>1363</v>
      </c>
      <c r="J799" s="24">
        <v>3700</v>
      </c>
      <c r="K799" s="24">
        <v>18341344</v>
      </c>
      <c r="L799" s="28" t="s">
        <v>1364</v>
      </c>
      <c r="M799" s="29" t="s">
        <v>50</v>
      </c>
      <c r="N799" s="30"/>
      <c r="O799" s="29" t="s">
        <v>50</v>
      </c>
      <c r="P799" s="24"/>
      <c r="Q799" s="24"/>
      <c r="R799" s="24"/>
      <c r="S799" s="24">
        <v>10</v>
      </c>
      <c r="T799" s="24">
        <v>15</v>
      </c>
      <c r="U799" s="24">
        <v>2</v>
      </c>
      <c r="V799" s="31">
        <f t="shared" si="69"/>
        <v>37.483256406945955</v>
      </c>
      <c r="W799" s="32">
        <f t="shared" si="47"/>
        <v>64.483256406945955</v>
      </c>
      <c r="X799" s="30"/>
      <c r="Y799" s="24"/>
      <c r="Z799" s="24" t="s">
        <v>80</v>
      </c>
    </row>
    <row r="800" spans="1:26" ht="15.75" hidden="1" customHeight="1">
      <c r="A800" s="13" t="s">
        <v>424</v>
      </c>
      <c r="B800" s="24" t="s">
        <v>1340</v>
      </c>
      <c r="C800" s="24" t="s">
        <v>75</v>
      </c>
      <c r="D800" s="25">
        <v>5540</v>
      </c>
      <c r="E800" s="25"/>
      <c r="F800" s="25"/>
      <c r="G800" s="38"/>
      <c r="H800" s="27" t="s">
        <v>95</v>
      </c>
      <c r="I800" s="24" t="s">
        <v>1365</v>
      </c>
      <c r="J800" s="24">
        <v>3700</v>
      </c>
      <c r="K800" s="24">
        <v>20498000</v>
      </c>
      <c r="L800" s="28" t="s">
        <v>1366</v>
      </c>
      <c r="M800" s="29" t="s">
        <v>50</v>
      </c>
      <c r="N800" s="30"/>
      <c r="O800" s="29" t="s">
        <v>50</v>
      </c>
      <c r="P800" s="24"/>
      <c r="Q800" s="24"/>
      <c r="R800" s="24"/>
      <c r="S800" s="24">
        <v>10</v>
      </c>
      <c r="T800" s="24">
        <v>15</v>
      </c>
      <c r="U800" s="24">
        <v>1</v>
      </c>
      <c r="V800" s="31">
        <f t="shared" si="69"/>
        <v>33.539530685920568</v>
      </c>
      <c r="W800" s="32">
        <f t="shared" si="47"/>
        <v>59.539530685920568</v>
      </c>
      <c r="X800" s="30"/>
      <c r="Y800" s="24"/>
      <c r="Z800" s="24" t="s">
        <v>80</v>
      </c>
    </row>
    <row r="801" spans="1:26" ht="15.75" hidden="1" customHeight="1">
      <c r="A801" s="13" t="s">
        <v>424</v>
      </c>
      <c r="B801" s="24" t="s">
        <v>1340</v>
      </c>
      <c r="C801" s="24" t="s">
        <v>75</v>
      </c>
      <c r="D801" s="25">
        <v>5578.62</v>
      </c>
      <c r="E801" s="25"/>
      <c r="F801" s="25"/>
      <c r="G801" s="38"/>
      <c r="H801" s="27" t="s">
        <v>63</v>
      </c>
      <c r="I801" s="24" t="s">
        <v>513</v>
      </c>
      <c r="J801" s="24">
        <v>3700</v>
      </c>
      <c r="K801" s="24">
        <v>20640894</v>
      </c>
      <c r="L801" s="28" t="s">
        <v>1367</v>
      </c>
      <c r="M801" s="29" t="s">
        <v>50</v>
      </c>
      <c r="N801" s="30"/>
      <c r="O801" s="29" t="s">
        <v>50</v>
      </c>
      <c r="P801" s="24"/>
      <c r="Q801" s="24"/>
      <c r="R801" s="24"/>
      <c r="S801" s="24">
        <v>10</v>
      </c>
      <c r="T801" s="24">
        <v>15</v>
      </c>
      <c r="U801" s="24">
        <v>2</v>
      </c>
      <c r="V801" s="31">
        <f t="shared" si="69"/>
        <v>33.307341242099291</v>
      </c>
      <c r="W801" s="32">
        <f t="shared" si="47"/>
        <v>60.307341242099291</v>
      </c>
      <c r="X801" s="30"/>
      <c r="Y801" s="24"/>
      <c r="Z801" s="24" t="s">
        <v>80</v>
      </c>
    </row>
    <row r="802" spans="1:26" ht="15.75" hidden="1" customHeight="1">
      <c r="A802" s="13" t="s">
        <v>424</v>
      </c>
      <c r="B802" s="24" t="s">
        <v>1340</v>
      </c>
      <c r="C802" s="24" t="s">
        <v>44</v>
      </c>
      <c r="D802" s="25">
        <v>6789</v>
      </c>
      <c r="E802" s="53"/>
      <c r="F802" s="53"/>
      <c r="G802" s="38"/>
      <c r="H802" s="27" t="s">
        <v>47</v>
      </c>
      <c r="I802" s="24" t="s">
        <v>513</v>
      </c>
      <c r="J802" s="24">
        <v>3700</v>
      </c>
      <c r="K802" s="24">
        <v>25119300</v>
      </c>
      <c r="L802" s="28" t="s">
        <v>1368</v>
      </c>
      <c r="M802" s="29" t="s">
        <v>50</v>
      </c>
      <c r="N802" s="30"/>
      <c r="O802" s="29" t="s">
        <v>50</v>
      </c>
      <c r="P802" s="24"/>
      <c r="Q802" s="24"/>
      <c r="R802" s="24"/>
      <c r="S802" s="24">
        <v>10</v>
      </c>
      <c r="T802" s="24">
        <v>15</v>
      </c>
      <c r="U802" s="24">
        <v>0</v>
      </c>
      <c r="V802" s="31">
        <f t="shared" si="69"/>
        <v>27.369126528207385</v>
      </c>
      <c r="W802" s="32">
        <f t="shared" si="47"/>
        <v>52.369126528207389</v>
      </c>
      <c r="X802" s="30"/>
      <c r="Y802" s="24"/>
      <c r="Z802" s="24" t="s">
        <v>80</v>
      </c>
    </row>
    <row r="803" spans="1:26" ht="15.75" hidden="1" customHeight="1">
      <c r="A803" s="13" t="s">
        <v>424</v>
      </c>
      <c r="B803" s="24" t="s">
        <v>1369</v>
      </c>
      <c r="C803" s="24" t="s">
        <v>44</v>
      </c>
      <c r="D803" s="25">
        <v>8161.61</v>
      </c>
      <c r="E803" s="54">
        <f>F803/224</f>
        <v>57143.723437500004</v>
      </c>
      <c r="F803" s="54">
        <v>12800194.050000001</v>
      </c>
      <c r="G803" s="38" t="s">
        <v>1370</v>
      </c>
      <c r="H803" s="27" t="s">
        <v>95</v>
      </c>
      <c r="I803" s="24" t="s">
        <v>1371</v>
      </c>
      <c r="J803" s="24">
        <v>1400</v>
      </c>
      <c r="K803" s="24">
        <v>11426254</v>
      </c>
      <c r="L803" s="28" t="s">
        <v>1372</v>
      </c>
      <c r="M803" s="29" t="s">
        <v>50</v>
      </c>
      <c r="N803" s="30"/>
      <c r="O803" s="29" t="s">
        <v>50</v>
      </c>
      <c r="P803" s="24"/>
      <c r="Q803" s="24"/>
      <c r="R803" s="24"/>
      <c r="S803" s="24">
        <v>10</v>
      </c>
      <c r="T803" s="24">
        <v>15</v>
      </c>
      <c r="U803" s="24">
        <v>1</v>
      </c>
      <c r="V803" s="35">
        <v>65</v>
      </c>
      <c r="W803" s="24">
        <f t="shared" ref="W803:W1057" si="70">SUM(S803:V803)</f>
        <v>91</v>
      </c>
      <c r="X803" s="30"/>
      <c r="Y803" s="24"/>
      <c r="Z803" s="24"/>
    </row>
    <row r="804" spans="1:26" ht="15.75" hidden="1" customHeight="1">
      <c r="A804" s="13" t="s">
        <v>424</v>
      </c>
      <c r="B804" s="24" t="s">
        <v>1369</v>
      </c>
      <c r="C804" s="24" t="s">
        <v>44</v>
      </c>
      <c r="D804" s="25">
        <v>8218.69</v>
      </c>
      <c r="E804" s="51"/>
      <c r="F804" s="51"/>
      <c r="G804" s="38"/>
      <c r="H804" s="27" t="s">
        <v>63</v>
      </c>
      <c r="I804" s="24" t="s">
        <v>513</v>
      </c>
      <c r="J804" s="24">
        <v>1400</v>
      </c>
      <c r="K804" s="24">
        <v>11506166</v>
      </c>
      <c r="L804" s="28" t="s">
        <v>1373</v>
      </c>
      <c r="M804" s="29" t="s">
        <v>50</v>
      </c>
      <c r="N804" s="30"/>
      <c r="O804" s="29" t="s">
        <v>50</v>
      </c>
      <c r="P804" s="24"/>
      <c r="Q804" s="24"/>
      <c r="R804" s="24"/>
      <c r="S804" s="24">
        <v>10</v>
      </c>
      <c r="T804" s="24">
        <v>15</v>
      </c>
      <c r="U804" s="24">
        <v>2</v>
      </c>
      <c r="V804" s="31">
        <f t="shared" ref="V804:V806" si="71">+V803*D803/D804</f>
        <v>64.548565525649465</v>
      </c>
      <c r="W804" s="32">
        <f t="shared" si="70"/>
        <v>91.548565525649465</v>
      </c>
      <c r="X804" s="30"/>
      <c r="Y804" s="24"/>
      <c r="Z804" s="24"/>
    </row>
    <row r="805" spans="1:26" ht="15.75" hidden="1" customHeight="1">
      <c r="A805" s="13" t="s">
        <v>424</v>
      </c>
      <c r="B805" s="24" t="s">
        <v>1369</v>
      </c>
      <c r="C805" s="24" t="s">
        <v>44</v>
      </c>
      <c r="D805" s="25">
        <v>8612.36</v>
      </c>
      <c r="E805" s="25"/>
      <c r="F805" s="25"/>
      <c r="G805" s="38"/>
      <c r="H805" s="27" t="s">
        <v>434</v>
      </c>
      <c r="I805" s="24" t="s">
        <v>1374</v>
      </c>
      <c r="J805" s="24">
        <v>1400</v>
      </c>
      <c r="K805" s="24">
        <v>12057304</v>
      </c>
      <c r="L805" s="28" t="s">
        <v>1375</v>
      </c>
      <c r="M805" s="29" t="s">
        <v>50</v>
      </c>
      <c r="N805" s="30"/>
      <c r="O805" s="29" t="s">
        <v>50</v>
      </c>
      <c r="P805" s="24"/>
      <c r="Q805" s="24"/>
      <c r="R805" s="24"/>
      <c r="S805" s="24">
        <v>10</v>
      </c>
      <c r="T805" s="24">
        <v>15</v>
      </c>
      <c r="U805" s="24">
        <v>1</v>
      </c>
      <c r="V805" s="31">
        <f t="shared" si="71"/>
        <v>61.598057907472516</v>
      </c>
      <c r="W805" s="32">
        <f t="shared" si="70"/>
        <v>87.598057907472509</v>
      </c>
      <c r="X805" s="30"/>
      <c r="Y805" s="24"/>
      <c r="Z805" s="24"/>
    </row>
    <row r="806" spans="1:26" ht="15.75" hidden="1" customHeight="1">
      <c r="A806" s="13" t="s">
        <v>424</v>
      </c>
      <c r="B806" s="24" t="s">
        <v>1369</v>
      </c>
      <c r="C806" s="24" t="s">
        <v>44</v>
      </c>
      <c r="D806" s="25">
        <v>15258</v>
      </c>
      <c r="E806" s="53"/>
      <c r="F806" s="53"/>
      <c r="G806" s="38"/>
      <c r="H806" s="27" t="s">
        <v>47</v>
      </c>
      <c r="I806" s="24" t="s">
        <v>513</v>
      </c>
      <c r="J806" s="24">
        <v>1400</v>
      </c>
      <c r="K806" s="24">
        <v>21361200</v>
      </c>
      <c r="L806" s="28" t="s">
        <v>1376</v>
      </c>
      <c r="M806" s="29" t="s">
        <v>50</v>
      </c>
      <c r="N806" s="30"/>
      <c r="O806" s="29" t="s">
        <v>50</v>
      </c>
      <c r="P806" s="24"/>
      <c r="Q806" s="24"/>
      <c r="R806" s="24"/>
      <c r="S806" s="24">
        <v>10</v>
      </c>
      <c r="T806" s="24">
        <v>15</v>
      </c>
      <c r="U806" s="24">
        <v>0</v>
      </c>
      <c r="V806" s="31">
        <f t="shared" si="71"/>
        <v>34.768950714379343</v>
      </c>
      <c r="W806" s="32">
        <f t="shared" si="70"/>
        <v>59.768950714379343</v>
      </c>
      <c r="X806" s="30"/>
      <c r="Y806" s="24"/>
      <c r="Z806" s="24" t="s">
        <v>80</v>
      </c>
    </row>
    <row r="807" spans="1:26" ht="15.75" hidden="1" customHeight="1">
      <c r="A807" s="13" t="s">
        <v>424</v>
      </c>
      <c r="B807" s="24" t="s">
        <v>1377</v>
      </c>
      <c r="C807" s="24" t="s">
        <v>44</v>
      </c>
      <c r="D807" s="25">
        <v>1894998.9</v>
      </c>
      <c r="E807" s="56">
        <v>2852750.22</v>
      </c>
      <c r="F807" s="56">
        <v>2852750.22</v>
      </c>
      <c r="G807" s="38" t="s">
        <v>1378</v>
      </c>
      <c r="H807" s="27" t="s">
        <v>434</v>
      </c>
      <c r="I807" s="24" t="s">
        <v>1379</v>
      </c>
      <c r="J807" s="24">
        <v>110</v>
      </c>
      <c r="K807" s="24">
        <v>208449879</v>
      </c>
      <c r="L807" s="28" t="s">
        <v>1380</v>
      </c>
      <c r="M807" s="29" t="s">
        <v>50</v>
      </c>
      <c r="N807" s="30"/>
      <c r="O807" s="29" t="s">
        <v>50</v>
      </c>
      <c r="P807" s="24"/>
      <c r="Q807" s="24"/>
      <c r="R807" s="24"/>
      <c r="S807" s="24">
        <v>10</v>
      </c>
      <c r="T807" s="24">
        <v>15</v>
      </c>
      <c r="U807" s="24">
        <v>1</v>
      </c>
      <c r="V807" s="35">
        <v>65</v>
      </c>
      <c r="W807" s="24">
        <f t="shared" si="70"/>
        <v>91</v>
      </c>
      <c r="X807" s="30"/>
      <c r="Y807" s="24"/>
      <c r="Z807" s="24"/>
    </row>
    <row r="808" spans="1:26" ht="15.75" hidden="1" customHeight="1">
      <c r="A808" s="13" t="s">
        <v>424</v>
      </c>
      <c r="B808" s="24" t="s">
        <v>1377</v>
      </c>
      <c r="C808" s="24" t="s">
        <v>44</v>
      </c>
      <c r="D808" s="25">
        <v>1917133.41</v>
      </c>
      <c r="E808" s="25"/>
      <c r="F808" s="25"/>
      <c r="G808" s="38"/>
      <c r="H808" s="27" t="s">
        <v>95</v>
      </c>
      <c r="I808" s="24" t="s">
        <v>1381</v>
      </c>
      <c r="J808" s="24">
        <v>110</v>
      </c>
      <c r="K808" s="24">
        <v>210884675.09999999</v>
      </c>
      <c r="L808" s="28" t="s">
        <v>1382</v>
      </c>
      <c r="M808" s="29" t="s">
        <v>50</v>
      </c>
      <c r="N808" s="30"/>
      <c r="O808" s="29" t="s">
        <v>50</v>
      </c>
      <c r="P808" s="24"/>
      <c r="Q808" s="24"/>
      <c r="R808" s="24"/>
      <c r="S808" s="24">
        <v>10</v>
      </c>
      <c r="T808" s="24">
        <v>15</v>
      </c>
      <c r="U808" s="24">
        <v>1</v>
      </c>
      <c r="V808" s="31">
        <f t="shared" ref="V808:V812" si="72">+V807*D807/D808</f>
        <v>64.249534152138111</v>
      </c>
      <c r="W808" s="32">
        <f t="shared" si="70"/>
        <v>90.249534152138111</v>
      </c>
      <c r="X808" s="30"/>
      <c r="Y808" s="24"/>
      <c r="Z808" s="24"/>
    </row>
    <row r="809" spans="1:26" ht="15.75" hidden="1" customHeight="1">
      <c r="A809" s="13" t="s">
        <v>424</v>
      </c>
      <c r="B809" s="24" t="s">
        <v>1377</v>
      </c>
      <c r="C809" s="24" t="s">
        <v>44</v>
      </c>
      <c r="D809" s="25">
        <v>1961127.64</v>
      </c>
      <c r="E809" s="25"/>
      <c r="F809" s="25"/>
      <c r="G809" s="38"/>
      <c r="H809" s="27" t="s">
        <v>445</v>
      </c>
      <c r="I809" s="24" t="s">
        <v>1383</v>
      </c>
      <c r="J809" s="24">
        <v>110</v>
      </c>
      <c r="K809" s="24">
        <v>215724040.40000001</v>
      </c>
      <c r="L809" s="28" t="s">
        <v>1384</v>
      </c>
      <c r="M809" s="29" t="s">
        <v>50</v>
      </c>
      <c r="N809" s="30"/>
      <c r="O809" s="29" t="s">
        <v>50</v>
      </c>
      <c r="P809" s="24"/>
      <c r="Q809" s="24"/>
      <c r="R809" s="24"/>
      <c r="S809" s="24">
        <v>10</v>
      </c>
      <c r="T809" s="24">
        <v>15</v>
      </c>
      <c r="U809" s="24">
        <v>0</v>
      </c>
      <c r="V809" s="31">
        <f t="shared" si="72"/>
        <v>62.808216042480538</v>
      </c>
      <c r="W809" s="32">
        <f t="shared" si="70"/>
        <v>87.808216042480538</v>
      </c>
      <c r="X809" s="30"/>
      <c r="Y809" s="24"/>
      <c r="Z809" s="24"/>
    </row>
    <row r="810" spans="1:26" ht="15.75" hidden="1" customHeight="1">
      <c r="A810" s="13" t="s">
        <v>424</v>
      </c>
      <c r="B810" s="24" t="s">
        <v>1377</v>
      </c>
      <c r="C810" s="24" t="s">
        <v>44</v>
      </c>
      <c r="D810" s="25">
        <v>1968444.87</v>
      </c>
      <c r="E810" s="25"/>
      <c r="F810" s="25"/>
      <c r="G810" s="38"/>
      <c r="H810" s="27" t="s">
        <v>63</v>
      </c>
      <c r="I810" s="24" t="s">
        <v>1259</v>
      </c>
      <c r="J810" s="24">
        <v>110</v>
      </c>
      <c r="K810" s="24">
        <v>216528935.69999999</v>
      </c>
      <c r="L810" s="28" t="s">
        <v>1385</v>
      </c>
      <c r="M810" s="29" t="s">
        <v>50</v>
      </c>
      <c r="N810" s="30"/>
      <c r="O810" s="29" t="s">
        <v>50</v>
      </c>
      <c r="P810" s="24"/>
      <c r="Q810" s="24"/>
      <c r="R810" s="24"/>
      <c r="S810" s="24">
        <v>10</v>
      </c>
      <c r="T810" s="24">
        <v>15</v>
      </c>
      <c r="U810" s="24">
        <v>2</v>
      </c>
      <c r="V810" s="31">
        <f t="shared" si="72"/>
        <v>62.574741298190375</v>
      </c>
      <c r="W810" s="32">
        <f t="shared" si="70"/>
        <v>89.574741298190375</v>
      </c>
      <c r="X810" s="30"/>
      <c r="Y810" s="24"/>
      <c r="Z810" s="24"/>
    </row>
    <row r="811" spans="1:26" ht="15.75" hidden="1" customHeight="1">
      <c r="A811" s="13" t="s">
        <v>424</v>
      </c>
      <c r="B811" s="24" t="s">
        <v>1377</v>
      </c>
      <c r="C811" s="24" t="s">
        <v>44</v>
      </c>
      <c r="D811" s="25">
        <v>2458620.27</v>
      </c>
      <c r="E811" s="25"/>
      <c r="F811" s="25"/>
      <c r="G811" s="38"/>
      <c r="H811" s="27" t="s">
        <v>68</v>
      </c>
      <c r="I811" s="24" t="s">
        <v>469</v>
      </c>
      <c r="J811" s="24">
        <v>110</v>
      </c>
      <c r="K811" s="24">
        <v>270448229.69999999</v>
      </c>
      <c r="L811" s="28" t="s">
        <v>1386</v>
      </c>
      <c r="M811" s="29" t="s">
        <v>50</v>
      </c>
      <c r="N811" s="30"/>
      <c r="O811" s="29" t="s">
        <v>50</v>
      </c>
      <c r="P811" s="24"/>
      <c r="Q811" s="24"/>
      <c r="R811" s="24"/>
      <c r="S811" s="24">
        <v>10</v>
      </c>
      <c r="T811" s="24">
        <v>15</v>
      </c>
      <c r="U811" s="24">
        <v>0</v>
      </c>
      <c r="V811" s="31">
        <f t="shared" si="72"/>
        <v>50.099208081449675</v>
      </c>
      <c r="W811" s="32">
        <f t="shared" si="70"/>
        <v>75.099208081449675</v>
      </c>
      <c r="X811" s="30"/>
      <c r="Y811" s="24"/>
      <c r="Z811" s="24"/>
    </row>
    <row r="812" spans="1:26" ht="15.75" hidden="1" customHeight="1">
      <c r="A812" s="13" t="s">
        <v>424</v>
      </c>
      <c r="B812" s="24" t="s">
        <v>1377</v>
      </c>
      <c r="C812" s="24" t="s">
        <v>44</v>
      </c>
      <c r="D812" s="25">
        <v>2586996</v>
      </c>
      <c r="E812" s="53"/>
      <c r="F812" s="53"/>
      <c r="G812" s="38"/>
      <c r="H812" s="27" t="s">
        <v>47</v>
      </c>
      <c r="I812" s="24" t="s">
        <v>469</v>
      </c>
      <c r="J812" s="24">
        <v>110</v>
      </c>
      <c r="K812" s="24">
        <v>284569560</v>
      </c>
      <c r="L812" s="28" t="s">
        <v>109</v>
      </c>
      <c r="M812" s="29" t="s">
        <v>50</v>
      </c>
      <c r="N812" s="30"/>
      <c r="O812" s="29" t="s">
        <v>50</v>
      </c>
      <c r="P812" s="24"/>
      <c r="Q812" s="24"/>
      <c r="R812" s="24"/>
      <c r="S812" s="24">
        <v>10</v>
      </c>
      <c r="T812" s="24">
        <v>15</v>
      </c>
      <c r="U812" s="24">
        <v>0</v>
      </c>
      <c r="V812" s="31">
        <f t="shared" si="72"/>
        <v>47.613111307477858</v>
      </c>
      <c r="W812" s="32">
        <f t="shared" si="70"/>
        <v>72.613111307477851</v>
      </c>
      <c r="X812" s="30"/>
      <c r="Y812" s="24"/>
      <c r="Z812" s="24"/>
    </row>
    <row r="813" spans="1:26" ht="15.75" hidden="1" customHeight="1">
      <c r="A813" s="13" t="s">
        <v>424</v>
      </c>
      <c r="B813" s="24" t="s">
        <v>1387</v>
      </c>
      <c r="C813" s="24" t="s">
        <v>44</v>
      </c>
      <c r="D813" s="25">
        <v>378997.34</v>
      </c>
      <c r="E813" s="56">
        <f>+F813</f>
        <v>570546.36</v>
      </c>
      <c r="F813" s="56">
        <v>570546.36</v>
      </c>
      <c r="G813" s="38" t="s">
        <v>1378</v>
      </c>
      <c r="H813" s="27" t="s">
        <v>434</v>
      </c>
      <c r="I813" s="24" t="s">
        <v>1379</v>
      </c>
      <c r="J813" s="24">
        <v>24</v>
      </c>
      <c r="K813" s="24">
        <v>9095936.1600000001</v>
      </c>
      <c r="L813" s="28" t="s">
        <v>1388</v>
      </c>
      <c r="M813" s="29" t="s">
        <v>50</v>
      </c>
      <c r="N813" s="30"/>
      <c r="O813" s="29" t="s">
        <v>50</v>
      </c>
      <c r="P813" s="24"/>
      <c r="Q813" s="24"/>
      <c r="R813" s="24"/>
      <c r="S813" s="24">
        <v>10</v>
      </c>
      <c r="T813" s="24">
        <v>15</v>
      </c>
      <c r="U813" s="24">
        <v>1</v>
      </c>
      <c r="V813" s="35">
        <v>65</v>
      </c>
      <c r="W813" s="24">
        <f t="shared" si="70"/>
        <v>91</v>
      </c>
      <c r="X813" s="30"/>
      <c r="Y813" s="24"/>
      <c r="Z813" s="24"/>
    </row>
    <row r="814" spans="1:26" ht="15.75" hidden="1" customHeight="1">
      <c r="A814" s="13" t="s">
        <v>424</v>
      </c>
      <c r="B814" s="24" t="s">
        <v>1387</v>
      </c>
      <c r="C814" s="24" t="s">
        <v>44</v>
      </c>
      <c r="D814" s="25">
        <v>383424.21</v>
      </c>
      <c r="E814" s="25"/>
      <c r="F814" s="25"/>
      <c r="G814" s="38"/>
      <c r="H814" s="27" t="s">
        <v>95</v>
      </c>
      <c r="I814" s="24" t="s">
        <v>1389</v>
      </c>
      <c r="J814" s="24">
        <v>24</v>
      </c>
      <c r="K814" s="24">
        <v>9202181.0399999991</v>
      </c>
      <c r="L814" s="28" t="s">
        <v>1390</v>
      </c>
      <c r="M814" s="29" t="s">
        <v>50</v>
      </c>
      <c r="N814" s="30"/>
      <c r="O814" s="29" t="s">
        <v>50</v>
      </c>
      <c r="P814" s="24"/>
      <c r="Q814" s="24"/>
      <c r="R814" s="24"/>
      <c r="S814" s="24">
        <v>10</v>
      </c>
      <c r="T814" s="24">
        <v>15</v>
      </c>
      <c r="U814" s="24">
        <v>1</v>
      </c>
      <c r="V814" s="31">
        <f t="shared" ref="V814:V818" si="73">+V813*D813/D814</f>
        <v>64.2495347385602</v>
      </c>
      <c r="W814" s="32">
        <f t="shared" si="70"/>
        <v>90.2495347385602</v>
      </c>
      <c r="X814" s="30"/>
      <c r="Y814" s="24"/>
      <c r="Z814" s="24"/>
    </row>
    <row r="815" spans="1:26" ht="15.75" hidden="1" customHeight="1">
      <c r="A815" s="13" t="s">
        <v>424</v>
      </c>
      <c r="B815" s="24" t="s">
        <v>1387</v>
      </c>
      <c r="C815" s="24" t="s">
        <v>44</v>
      </c>
      <c r="D815" s="25">
        <v>388838.85</v>
      </c>
      <c r="E815" s="25"/>
      <c r="F815" s="25"/>
      <c r="G815" s="38"/>
      <c r="H815" s="27" t="s">
        <v>445</v>
      </c>
      <c r="I815" s="24" t="s">
        <v>1379</v>
      </c>
      <c r="J815" s="24">
        <v>24</v>
      </c>
      <c r="K815" s="24">
        <v>9332132.4000000004</v>
      </c>
      <c r="L815" s="28" t="s">
        <v>1391</v>
      </c>
      <c r="M815" s="29" t="s">
        <v>50</v>
      </c>
      <c r="N815" s="30"/>
      <c r="O815" s="29" t="s">
        <v>50</v>
      </c>
      <c r="P815" s="24"/>
      <c r="Q815" s="24"/>
      <c r="R815" s="24"/>
      <c r="S815" s="24">
        <v>10</v>
      </c>
      <c r="T815" s="24">
        <v>15</v>
      </c>
      <c r="U815" s="24">
        <v>0</v>
      </c>
      <c r="V815" s="31">
        <f t="shared" si="73"/>
        <v>63.354850216227113</v>
      </c>
      <c r="W815" s="32">
        <f t="shared" si="70"/>
        <v>88.354850216227106</v>
      </c>
      <c r="X815" s="30"/>
      <c r="Y815" s="24"/>
      <c r="Z815" s="24"/>
    </row>
    <row r="816" spans="1:26" ht="15.75" hidden="1" customHeight="1">
      <c r="A816" s="13" t="s">
        <v>424</v>
      </c>
      <c r="B816" s="24" t="s">
        <v>1387</v>
      </c>
      <c r="C816" s="24" t="s">
        <v>44</v>
      </c>
      <c r="D816" s="25">
        <v>393686.43</v>
      </c>
      <c r="E816" s="25"/>
      <c r="F816" s="25"/>
      <c r="G816" s="38"/>
      <c r="H816" s="27" t="s">
        <v>63</v>
      </c>
      <c r="I816" s="24" t="s">
        <v>469</v>
      </c>
      <c r="J816" s="24">
        <v>24</v>
      </c>
      <c r="K816" s="24">
        <v>9448474.3200000003</v>
      </c>
      <c r="L816" s="28" t="s">
        <v>1392</v>
      </c>
      <c r="M816" s="29" t="s">
        <v>50</v>
      </c>
      <c r="N816" s="30"/>
      <c r="O816" s="29" t="s">
        <v>50</v>
      </c>
      <c r="P816" s="24"/>
      <c r="Q816" s="24"/>
      <c r="R816" s="24"/>
      <c r="S816" s="24">
        <v>10</v>
      </c>
      <c r="T816" s="24">
        <v>15</v>
      </c>
      <c r="U816" s="24">
        <v>2</v>
      </c>
      <c r="V816" s="31">
        <f t="shared" si="73"/>
        <v>62.574742797205381</v>
      </c>
      <c r="W816" s="32">
        <f t="shared" si="70"/>
        <v>89.574742797205374</v>
      </c>
      <c r="X816" s="30"/>
      <c r="Y816" s="24"/>
      <c r="Z816" s="24"/>
    </row>
    <row r="817" spans="1:26" ht="15.75" hidden="1" customHeight="1">
      <c r="A817" s="13" t="s">
        <v>424</v>
      </c>
      <c r="B817" s="24" t="s">
        <v>1387</v>
      </c>
      <c r="C817" s="24" t="s">
        <v>44</v>
      </c>
      <c r="D817" s="25">
        <v>498277.16</v>
      </c>
      <c r="E817" s="25"/>
      <c r="F817" s="25"/>
      <c r="G817" s="38"/>
      <c r="H817" s="27" t="s">
        <v>68</v>
      </c>
      <c r="I817" s="24" t="s">
        <v>469</v>
      </c>
      <c r="J817" s="24">
        <v>24</v>
      </c>
      <c r="K817" s="24">
        <v>11958651.84</v>
      </c>
      <c r="L817" s="28" t="s">
        <v>1393</v>
      </c>
      <c r="M817" s="29" t="s">
        <v>50</v>
      </c>
      <c r="N817" s="30"/>
      <c r="O817" s="29" t="s">
        <v>50</v>
      </c>
      <c r="P817" s="24"/>
      <c r="Q817" s="24"/>
      <c r="R817" s="24"/>
      <c r="S817" s="24">
        <v>10</v>
      </c>
      <c r="T817" s="24">
        <v>15</v>
      </c>
      <c r="U817" s="24">
        <v>0</v>
      </c>
      <c r="V817" s="31">
        <f t="shared" si="73"/>
        <v>49.440008649001697</v>
      </c>
      <c r="W817" s="32">
        <f t="shared" si="70"/>
        <v>74.440008649001697</v>
      </c>
      <c r="X817" s="30"/>
      <c r="Y817" s="24"/>
      <c r="Z817" s="24"/>
    </row>
    <row r="818" spans="1:26" ht="15.75" hidden="1" customHeight="1">
      <c r="A818" s="13" t="s">
        <v>424</v>
      </c>
      <c r="B818" s="24" t="s">
        <v>1387</v>
      </c>
      <c r="C818" s="24" t="s">
        <v>44</v>
      </c>
      <c r="D818" s="25">
        <v>522344</v>
      </c>
      <c r="E818" s="53"/>
      <c r="F818" s="53"/>
      <c r="G818" s="38"/>
      <c r="H818" s="27" t="s">
        <v>47</v>
      </c>
      <c r="I818" s="24" t="s">
        <v>469</v>
      </c>
      <c r="J818" s="24">
        <v>24</v>
      </c>
      <c r="K818" s="24">
        <v>12536256</v>
      </c>
      <c r="L818" s="28" t="s">
        <v>109</v>
      </c>
      <c r="M818" s="29" t="s">
        <v>50</v>
      </c>
      <c r="N818" s="30"/>
      <c r="O818" s="29" t="s">
        <v>50</v>
      </c>
      <c r="P818" s="24"/>
      <c r="Q818" s="24"/>
      <c r="R818" s="24"/>
      <c r="S818" s="24">
        <v>10</v>
      </c>
      <c r="T818" s="24">
        <v>15</v>
      </c>
      <c r="U818" s="24">
        <v>0</v>
      </c>
      <c r="V818" s="31">
        <f t="shared" si="73"/>
        <v>47.162075375614542</v>
      </c>
      <c r="W818" s="32">
        <f t="shared" si="70"/>
        <v>72.162075375614535</v>
      </c>
      <c r="X818" s="30"/>
      <c r="Y818" s="24"/>
      <c r="Z818" s="24"/>
    </row>
    <row r="819" spans="1:26" ht="15.75" hidden="1" customHeight="1">
      <c r="A819" s="13" t="s">
        <v>424</v>
      </c>
      <c r="B819" s="24" t="s">
        <v>1394</v>
      </c>
      <c r="C819" s="24" t="s">
        <v>44</v>
      </c>
      <c r="D819" s="25">
        <v>947494.84</v>
      </c>
      <c r="E819" s="56">
        <f>+F819</f>
        <v>1426368.18</v>
      </c>
      <c r="F819" s="56">
        <v>1426368.18</v>
      </c>
      <c r="G819" s="38" t="s">
        <v>1378</v>
      </c>
      <c r="H819" s="27" t="s">
        <v>434</v>
      </c>
      <c r="I819" s="24" t="s">
        <v>1379</v>
      </c>
      <c r="J819" s="24">
        <v>36</v>
      </c>
      <c r="K819" s="24">
        <v>34109814.240000002</v>
      </c>
      <c r="L819" s="28" t="s">
        <v>1395</v>
      </c>
      <c r="M819" s="29" t="s">
        <v>50</v>
      </c>
      <c r="N819" s="30"/>
      <c r="O819" s="29" t="s">
        <v>50</v>
      </c>
      <c r="P819" s="24"/>
      <c r="Q819" s="24"/>
      <c r="R819" s="24"/>
      <c r="S819" s="24">
        <v>10</v>
      </c>
      <c r="T819" s="24">
        <v>15</v>
      </c>
      <c r="U819" s="24">
        <v>1</v>
      </c>
      <c r="V819" s="35">
        <v>65</v>
      </c>
      <c r="W819" s="24">
        <f t="shared" si="70"/>
        <v>91</v>
      </c>
      <c r="X819" s="30"/>
      <c r="Y819" s="24"/>
      <c r="Z819" s="24"/>
    </row>
    <row r="820" spans="1:26" ht="15.75" hidden="1" customHeight="1">
      <c r="A820" s="13" t="s">
        <v>424</v>
      </c>
      <c r="B820" s="24" t="s">
        <v>1394</v>
      </c>
      <c r="C820" s="24" t="s">
        <v>44</v>
      </c>
      <c r="D820" s="25">
        <v>958562.05</v>
      </c>
      <c r="E820" s="25"/>
      <c r="F820" s="25"/>
      <c r="G820" s="38"/>
      <c r="H820" s="27" t="s">
        <v>95</v>
      </c>
      <c r="I820" s="24" t="s">
        <v>1396</v>
      </c>
      <c r="J820" s="24">
        <v>36</v>
      </c>
      <c r="K820" s="24">
        <v>34508233.799999997</v>
      </c>
      <c r="L820" s="28" t="s">
        <v>1397</v>
      </c>
      <c r="M820" s="29" t="s">
        <v>50</v>
      </c>
      <c r="N820" s="30"/>
      <c r="O820" s="29" t="s">
        <v>50</v>
      </c>
      <c r="P820" s="24"/>
      <c r="Q820" s="24"/>
      <c r="R820" s="24"/>
      <c r="S820" s="24">
        <v>10</v>
      </c>
      <c r="T820" s="24">
        <v>15</v>
      </c>
      <c r="U820" s="24">
        <v>1</v>
      </c>
      <c r="V820" s="31">
        <f t="shared" ref="V820:V824" si="74">+V819*D819/D820</f>
        <v>64.249533559147267</v>
      </c>
      <c r="W820" s="32">
        <f t="shared" si="70"/>
        <v>90.249533559147267</v>
      </c>
      <c r="X820" s="30"/>
      <c r="Y820" s="24"/>
      <c r="Z820" s="24"/>
    </row>
    <row r="821" spans="1:26" ht="15.75" hidden="1" customHeight="1">
      <c r="A821" s="13" t="s">
        <v>424</v>
      </c>
      <c r="B821" s="24" t="s">
        <v>1394</v>
      </c>
      <c r="C821" s="24" t="s">
        <v>44</v>
      </c>
      <c r="D821" s="25">
        <v>984217.65</v>
      </c>
      <c r="E821" s="25"/>
      <c r="F821" s="25"/>
      <c r="G821" s="38"/>
      <c r="H821" s="27" t="s">
        <v>63</v>
      </c>
      <c r="I821" s="24" t="s">
        <v>1259</v>
      </c>
      <c r="J821" s="24">
        <v>36</v>
      </c>
      <c r="K821" s="24">
        <v>35431835.399999999</v>
      </c>
      <c r="L821" s="28" t="s">
        <v>1398</v>
      </c>
      <c r="M821" s="29" t="s">
        <v>50</v>
      </c>
      <c r="N821" s="30"/>
      <c r="O821" s="29" t="s">
        <v>50</v>
      </c>
      <c r="P821" s="24"/>
      <c r="Q821" s="24"/>
      <c r="R821" s="24"/>
      <c r="S821" s="24">
        <v>10</v>
      </c>
      <c r="T821" s="24">
        <v>15</v>
      </c>
      <c r="U821" s="24">
        <v>2</v>
      </c>
      <c r="V821" s="31">
        <f t="shared" si="74"/>
        <v>62.574741064641543</v>
      </c>
      <c r="W821" s="32">
        <f t="shared" si="70"/>
        <v>89.574741064641543</v>
      </c>
      <c r="X821" s="30"/>
      <c r="Y821" s="24"/>
      <c r="Z821" s="24"/>
    </row>
    <row r="822" spans="1:26" ht="15.75" hidden="1" customHeight="1">
      <c r="A822" s="13" t="s">
        <v>424</v>
      </c>
      <c r="B822" s="24" t="s">
        <v>1394</v>
      </c>
      <c r="C822" s="24" t="s">
        <v>44</v>
      </c>
      <c r="D822" s="25">
        <v>1032167.43</v>
      </c>
      <c r="E822" s="25"/>
      <c r="F822" s="25"/>
      <c r="G822" s="38"/>
      <c r="H822" s="27" t="s">
        <v>445</v>
      </c>
      <c r="I822" s="24" t="s">
        <v>1383</v>
      </c>
      <c r="J822" s="24">
        <v>36</v>
      </c>
      <c r="K822" s="24">
        <v>37158027.479999997</v>
      </c>
      <c r="L822" s="28" t="s">
        <v>1399</v>
      </c>
      <c r="M822" s="29" t="s">
        <v>50</v>
      </c>
      <c r="N822" s="30"/>
      <c r="O822" s="29" t="s">
        <v>50</v>
      </c>
      <c r="P822" s="24"/>
      <c r="Q822" s="24"/>
      <c r="R822" s="24"/>
      <c r="S822" s="24">
        <v>10</v>
      </c>
      <c r="T822" s="24">
        <v>15</v>
      </c>
      <c r="U822" s="24">
        <v>0</v>
      </c>
      <c r="V822" s="31">
        <f t="shared" si="74"/>
        <v>59.667804670023351</v>
      </c>
      <c r="W822" s="32">
        <f t="shared" si="70"/>
        <v>84.667804670023344</v>
      </c>
      <c r="X822" s="30"/>
      <c r="Y822" s="24"/>
      <c r="Z822" s="24"/>
    </row>
    <row r="823" spans="1:26" ht="15.75" hidden="1" customHeight="1">
      <c r="A823" s="13" t="s">
        <v>424</v>
      </c>
      <c r="B823" s="24" t="s">
        <v>1394</v>
      </c>
      <c r="C823" s="24" t="s">
        <v>44</v>
      </c>
      <c r="D823" s="25">
        <v>1245694.8799999999</v>
      </c>
      <c r="E823" s="25"/>
      <c r="F823" s="25"/>
      <c r="G823" s="38"/>
      <c r="H823" s="27" t="s">
        <v>68</v>
      </c>
      <c r="I823" s="24" t="s">
        <v>469</v>
      </c>
      <c r="J823" s="24">
        <v>36</v>
      </c>
      <c r="K823" s="24">
        <v>44845015.68</v>
      </c>
      <c r="L823" s="28" t="s">
        <v>1400</v>
      </c>
      <c r="M823" s="29" t="s">
        <v>50</v>
      </c>
      <c r="N823" s="30"/>
      <c r="O823" s="29" t="s">
        <v>50</v>
      </c>
      <c r="P823" s="24"/>
      <c r="Q823" s="24"/>
      <c r="R823" s="24"/>
      <c r="S823" s="24">
        <v>10</v>
      </c>
      <c r="T823" s="24">
        <v>15</v>
      </c>
      <c r="U823" s="24">
        <v>0</v>
      </c>
      <c r="V823" s="31">
        <f t="shared" si="74"/>
        <v>49.440007813149244</v>
      </c>
      <c r="W823" s="32">
        <f t="shared" si="70"/>
        <v>74.440007813149236</v>
      </c>
      <c r="X823" s="30"/>
      <c r="Y823" s="24"/>
      <c r="Z823" s="24"/>
    </row>
    <row r="824" spans="1:26" ht="15.75" hidden="1" customHeight="1">
      <c r="A824" s="13" t="s">
        <v>424</v>
      </c>
      <c r="B824" s="24" t="s">
        <v>1394</v>
      </c>
      <c r="C824" s="24" t="s">
        <v>44</v>
      </c>
      <c r="D824" s="25">
        <v>1299000</v>
      </c>
      <c r="E824" s="53"/>
      <c r="F824" s="53"/>
      <c r="G824" s="38"/>
      <c r="H824" s="27" t="s">
        <v>47</v>
      </c>
      <c r="I824" s="24" t="s">
        <v>469</v>
      </c>
      <c r="J824" s="24">
        <v>36</v>
      </c>
      <c r="K824" s="24">
        <v>46764000</v>
      </c>
      <c r="L824" s="28" t="s">
        <v>109</v>
      </c>
      <c r="M824" s="29" t="s">
        <v>50</v>
      </c>
      <c r="N824" s="30"/>
      <c r="O824" s="29" t="s">
        <v>50</v>
      </c>
      <c r="P824" s="24"/>
      <c r="Q824" s="24"/>
      <c r="R824" s="24"/>
      <c r="S824" s="24">
        <v>10</v>
      </c>
      <c r="T824" s="24">
        <v>15</v>
      </c>
      <c r="U824" s="24">
        <v>0</v>
      </c>
      <c r="V824" s="31">
        <f t="shared" si="74"/>
        <v>47.411212163202464</v>
      </c>
      <c r="W824" s="32">
        <f t="shared" si="70"/>
        <v>72.411212163202464</v>
      </c>
      <c r="X824" s="30"/>
      <c r="Y824" s="24"/>
      <c r="Z824" s="24"/>
    </row>
    <row r="825" spans="1:26" ht="15.75" hidden="1" customHeight="1">
      <c r="A825" s="13" t="s">
        <v>424</v>
      </c>
      <c r="B825" s="24" t="s">
        <v>1401</v>
      </c>
      <c r="C825" s="24" t="s">
        <v>44</v>
      </c>
      <c r="D825" s="25">
        <v>644297.14</v>
      </c>
      <c r="E825" s="56">
        <f>F825/4</f>
        <v>969931.34</v>
      </c>
      <c r="F825" s="56">
        <v>3879725.36</v>
      </c>
      <c r="G825" s="38" t="s">
        <v>1402</v>
      </c>
      <c r="H825" s="27" t="s">
        <v>434</v>
      </c>
      <c r="I825" s="24" t="s">
        <v>1403</v>
      </c>
      <c r="J825" s="24">
        <v>24</v>
      </c>
      <c r="K825" s="24">
        <v>15463131.359999999</v>
      </c>
      <c r="L825" s="28" t="s">
        <v>1404</v>
      </c>
      <c r="M825" s="29" t="s">
        <v>50</v>
      </c>
      <c r="N825" s="30"/>
      <c r="O825" s="29" t="s">
        <v>50</v>
      </c>
      <c r="P825" s="24"/>
      <c r="Q825" s="24"/>
      <c r="R825" s="24"/>
      <c r="S825" s="24">
        <v>10</v>
      </c>
      <c r="T825" s="24">
        <v>15</v>
      </c>
      <c r="U825" s="24">
        <v>1</v>
      </c>
      <c r="V825" s="35">
        <v>65</v>
      </c>
      <c r="W825" s="24">
        <f t="shared" si="70"/>
        <v>91</v>
      </c>
      <c r="X825" s="30"/>
      <c r="Y825" s="24"/>
      <c r="Z825" s="24"/>
    </row>
    <row r="826" spans="1:26" ht="15.75" hidden="1" customHeight="1">
      <c r="A826" s="13" t="s">
        <v>424</v>
      </c>
      <c r="B826" s="24" t="s">
        <v>1401</v>
      </c>
      <c r="C826" s="24" t="s">
        <v>44</v>
      </c>
      <c r="D826" s="25">
        <v>651822.85</v>
      </c>
      <c r="E826" s="25"/>
      <c r="F826" s="25"/>
      <c r="G826" s="38"/>
      <c r="H826" s="27" t="s">
        <v>95</v>
      </c>
      <c r="I826" s="24" t="s">
        <v>1405</v>
      </c>
      <c r="J826" s="24">
        <v>24</v>
      </c>
      <c r="K826" s="24">
        <v>15643748.4</v>
      </c>
      <c r="L826" s="28" t="s">
        <v>1406</v>
      </c>
      <c r="M826" s="29" t="s">
        <v>50</v>
      </c>
      <c r="N826" s="30"/>
      <c r="O826" s="29" t="s">
        <v>50</v>
      </c>
      <c r="P826" s="24"/>
      <c r="Q826" s="24"/>
      <c r="R826" s="24"/>
      <c r="S826" s="24">
        <v>10</v>
      </c>
      <c r="T826" s="24">
        <v>15</v>
      </c>
      <c r="U826" s="24">
        <v>1</v>
      </c>
      <c r="V826" s="31">
        <f t="shared" ref="V826:V831" si="75">+V825*D825/D826</f>
        <v>64.249533596436521</v>
      </c>
      <c r="W826" s="32">
        <f t="shared" si="70"/>
        <v>90.249533596436521</v>
      </c>
      <c r="X826" s="30"/>
      <c r="Y826" s="24"/>
      <c r="Z826" s="24"/>
    </row>
    <row r="827" spans="1:26" ht="15.75" hidden="1" customHeight="1">
      <c r="A827" s="13" t="s">
        <v>424</v>
      </c>
      <c r="B827" s="24" t="s">
        <v>1401</v>
      </c>
      <c r="C827" s="24" t="s">
        <v>44</v>
      </c>
      <c r="D827" s="25">
        <v>669268.67000000004</v>
      </c>
      <c r="E827" s="25"/>
      <c r="F827" s="25"/>
      <c r="G827" s="38"/>
      <c r="H827" s="27" t="s">
        <v>63</v>
      </c>
      <c r="I827" s="24" t="s">
        <v>1259</v>
      </c>
      <c r="J827" s="24">
        <v>24</v>
      </c>
      <c r="K827" s="24">
        <v>16062448.08</v>
      </c>
      <c r="L827" s="28" t="s">
        <v>1407</v>
      </c>
      <c r="M827" s="29" t="s">
        <v>50</v>
      </c>
      <c r="N827" s="30"/>
      <c r="O827" s="29" t="s">
        <v>50</v>
      </c>
      <c r="P827" s="24"/>
      <c r="Q827" s="24"/>
      <c r="R827" s="24"/>
      <c r="S827" s="24">
        <v>10</v>
      </c>
      <c r="T827" s="24">
        <v>15</v>
      </c>
      <c r="U827" s="24">
        <v>2</v>
      </c>
      <c r="V827" s="31">
        <f t="shared" si="75"/>
        <v>62.574741620581165</v>
      </c>
      <c r="W827" s="32">
        <f t="shared" si="70"/>
        <v>89.574741620581165</v>
      </c>
      <c r="X827" s="30"/>
      <c r="Y827" s="24"/>
      <c r="Z827" s="24"/>
    </row>
    <row r="828" spans="1:26" ht="15.75" hidden="1" customHeight="1">
      <c r="A828" s="13" t="s">
        <v>424</v>
      </c>
      <c r="B828" s="24" t="s">
        <v>1401</v>
      </c>
      <c r="C828" s="24" t="s">
        <v>44</v>
      </c>
      <c r="D828" s="25">
        <v>785122.39</v>
      </c>
      <c r="E828" s="25"/>
      <c r="F828" s="25"/>
      <c r="G828" s="38"/>
      <c r="H828" s="27" t="s">
        <v>52</v>
      </c>
      <c r="I828" s="24" t="s">
        <v>1408</v>
      </c>
      <c r="J828" s="24">
        <v>24</v>
      </c>
      <c r="K828" s="24">
        <v>18842937.359999999</v>
      </c>
      <c r="L828" s="28" t="s">
        <v>1409</v>
      </c>
      <c r="M828" s="29" t="s">
        <v>50</v>
      </c>
      <c r="N828" s="30"/>
      <c r="O828" s="29" t="s">
        <v>50</v>
      </c>
      <c r="P828" s="24"/>
      <c r="Q828" s="24"/>
      <c r="R828" s="24"/>
      <c r="S828" s="24">
        <v>10</v>
      </c>
      <c r="T828" s="24">
        <v>15</v>
      </c>
      <c r="U828" s="24">
        <v>2</v>
      </c>
      <c r="V828" s="31">
        <f t="shared" si="75"/>
        <v>53.341128253901921</v>
      </c>
      <c r="W828" s="32">
        <f t="shared" si="70"/>
        <v>80.341128253901928</v>
      </c>
      <c r="X828" s="30"/>
      <c r="Y828" s="24"/>
      <c r="Z828" s="24"/>
    </row>
    <row r="829" spans="1:26" ht="15.75" hidden="1" customHeight="1">
      <c r="A829" s="13" t="s">
        <v>424</v>
      </c>
      <c r="B829" s="24" t="s">
        <v>1401</v>
      </c>
      <c r="C829" s="24" t="s">
        <v>44</v>
      </c>
      <c r="D829" s="25">
        <v>847073.38</v>
      </c>
      <c r="E829" s="25"/>
      <c r="F829" s="25"/>
      <c r="G829" s="38"/>
      <c r="H829" s="27" t="s">
        <v>68</v>
      </c>
      <c r="I829" s="24" t="s">
        <v>469</v>
      </c>
      <c r="J829" s="24">
        <v>24</v>
      </c>
      <c r="K829" s="24">
        <v>20329761.120000001</v>
      </c>
      <c r="L829" s="28" t="s">
        <v>1410</v>
      </c>
      <c r="M829" s="29" t="s">
        <v>50</v>
      </c>
      <c r="N829" s="30"/>
      <c r="O829" s="29" t="s">
        <v>50</v>
      </c>
      <c r="P829" s="24"/>
      <c r="Q829" s="24"/>
      <c r="R829" s="24"/>
      <c r="S829" s="24">
        <v>10</v>
      </c>
      <c r="T829" s="24">
        <v>15</v>
      </c>
      <c r="U829" s="24">
        <v>0</v>
      </c>
      <c r="V829" s="31">
        <f t="shared" si="75"/>
        <v>49.440007310818814</v>
      </c>
      <c r="W829" s="32">
        <f t="shared" si="70"/>
        <v>74.440007310818814</v>
      </c>
      <c r="X829" s="30"/>
      <c r="Y829" s="24"/>
      <c r="Z829" s="24"/>
    </row>
    <row r="830" spans="1:26" ht="15.75" hidden="1" customHeight="1">
      <c r="A830" s="13" t="s">
        <v>424</v>
      </c>
      <c r="B830" s="24" t="s">
        <v>1401</v>
      </c>
      <c r="C830" s="24" t="s">
        <v>44</v>
      </c>
      <c r="D830" s="25">
        <v>878000</v>
      </c>
      <c r="E830" s="25"/>
      <c r="F830" s="25"/>
      <c r="G830" s="38"/>
      <c r="H830" s="27" t="s">
        <v>47</v>
      </c>
      <c r="I830" s="24" t="s">
        <v>469</v>
      </c>
      <c r="J830" s="24">
        <v>24</v>
      </c>
      <c r="K830" s="24">
        <v>21072000</v>
      </c>
      <c r="L830" s="28" t="s">
        <v>109</v>
      </c>
      <c r="M830" s="29" t="s">
        <v>50</v>
      </c>
      <c r="N830" s="30"/>
      <c r="O830" s="29" t="s">
        <v>50</v>
      </c>
      <c r="P830" s="24"/>
      <c r="Q830" s="24"/>
      <c r="R830" s="24"/>
      <c r="S830" s="24">
        <v>10</v>
      </c>
      <c r="T830" s="24">
        <v>15</v>
      </c>
      <c r="U830" s="24">
        <v>0</v>
      </c>
      <c r="V830" s="31">
        <f t="shared" si="75"/>
        <v>47.698535421412302</v>
      </c>
      <c r="W830" s="32">
        <f t="shared" si="70"/>
        <v>72.698535421412302</v>
      </c>
      <c r="X830" s="30"/>
      <c r="Y830" s="24"/>
      <c r="Z830" s="24"/>
    </row>
    <row r="831" spans="1:26" ht="15.75" hidden="1" customHeight="1">
      <c r="A831" s="13" t="s">
        <v>424</v>
      </c>
      <c r="B831" s="24" t="s">
        <v>1401</v>
      </c>
      <c r="C831" s="24" t="s">
        <v>44</v>
      </c>
      <c r="D831" s="25">
        <v>2865028.93</v>
      </c>
      <c r="E831" s="53"/>
      <c r="F831" s="53"/>
      <c r="G831" s="38"/>
      <c r="H831" s="27" t="s">
        <v>445</v>
      </c>
      <c r="I831" s="24" t="s">
        <v>1383</v>
      </c>
      <c r="J831" s="24">
        <v>24</v>
      </c>
      <c r="K831" s="24">
        <v>68760694.319999993</v>
      </c>
      <c r="L831" s="28" t="s">
        <v>1411</v>
      </c>
      <c r="M831" s="29" t="s">
        <v>50</v>
      </c>
      <c r="N831" s="30"/>
      <c r="O831" s="29" t="s">
        <v>50</v>
      </c>
      <c r="P831" s="24"/>
      <c r="Q831" s="24"/>
      <c r="R831" s="24"/>
      <c r="S831" s="24">
        <v>10</v>
      </c>
      <c r="T831" s="24">
        <v>15</v>
      </c>
      <c r="U831" s="24">
        <v>0</v>
      </c>
      <c r="V831" s="31">
        <f t="shared" si="75"/>
        <v>14.617414037770292</v>
      </c>
      <c r="W831" s="32">
        <f t="shared" si="70"/>
        <v>39.617414037770288</v>
      </c>
      <c r="X831" s="30"/>
      <c r="Y831" s="24"/>
      <c r="Z831" s="24" t="s">
        <v>80</v>
      </c>
    </row>
    <row r="832" spans="1:26" ht="15.75" hidden="1" customHeight="1">
      <c r="A832" s="13" t="s">
        <v>424</v>
      </c>
      <c r="B832" s="24" t="s">
        <v>1412</v>
      </c>
      <c r="C832" s="24" t="s">
        <v>44</v>
      </c>
      <c r="D832" s="25">
        <v>150413.56</v>
      </c>
      <c r="E832" s="54">
        <v>414447.41</v>
      </c>
      <c r="F832" s="54">
        <v>414447.41</v>
      </c>
      <c r="G832" s="38" t="s">
        <v>1413</v>
      </c>
      <c r="H832" s="27" t="s">
        <v>63</v>
      </c>
      <c r="I832" s="24" t="s">
        <v>1414</v>
      </c>
      <c r="J832" s="24">
        <v>1600</v>
      </c>
      <c r="K832" s="24">
        <v>240661696</v>
      </c>
      <c r="L832" s="28" t="s">
        <v>1415</v>
      </c>
      <c r="M832" s="29" t="s">
        <v>50</v>
      </c>
      <c r="N832" s="30"/>
      <c r="O832" s="29" t="s">
        <v>50</v>
      </c>
      <c r="P832" s="24"/>
      <c r="Q832" s="24"/>
      <c r="R832" s="24"/>
      <c r="S832" s="24">
        <v>10</v>
      </c>
      <c r="T832" s="24">
        <v>15</v>
      </c>
      <c r="U832" s="24">
        <v>2</v>
      </c>
      <c r="V832" s="35">
        <v>65</v>
      </c>
      <c r="W832" s="24">
        <f t="shared" si="70"/>
        <v>92</v>
      </c>
      <c r="X832" s="30"/>
      <c r="Y832" s="24"/>
      <c r="Z832" s="24"/>
    </row>
    <row r="833" spans="1:26" ht="15.75" hidden="1" customHeight="1">
      <c r="A833" s="13" t="s">
        <v>424</v>
      </c>
      <c r="B833" s="24" t="s">
        <v>1412</v>
      </c>
      <c r="C833" s="24" t="s">
        <v>44</v>
      </c>
      <c r="D833" s="25">
        <v>156321.14000000001</v>
      </c>
      <c r="E833" s="25"/>
      <c r="F833" s="25"/>
      <c r="G833" s="38"/>
      <c r="H833" s="27" t="s">
        <v>52</v>
      </c>
      <c r="I833" s="24" t="s">
        <v>1416</v>
      </c>
      <c r="J833" s="24">
        <v>1600</v>
      </c>
      <c r="K833" s="24">
        <v>250113824</v>
      </c>
      <c r="L833" s="28" t="s">
        <v>1417</v>
      </c>
      <c r="M833" s="29" t="s">
        <v>50</v>
      </c>
      <c r="N833" s="30"/>
      <c r="O833" s="29" t="s">
        <v>50</v>
      </c>
      <c r="P833" s="24"/>
      <c r="Q833" s="24"/>
      <c r="R833" s="24"/>
      <c r="S833" s="24">
        <v>10</v>
      </c>
      <c r="T833" s="24">
        <v>15</v>
      </c>
      <c r="U833" s="24">
        <v>2</v>
      </c>
      <c r="V833" s="31">
        <f t="shared" ref="V833:V842" si="76">+V832*D832/D833</f>
        <v>62.543565124972858</v>
      </c>
      <c r="W833" s="32">
        <f t="shared" si="70"/>
        <v>89.543565124972858</v>
      </c>
      <c r="X833" s="30"/>
      <c r="Y833" s="24"/>
      <c r="Z833" s="24"/>
    </row>
    <row r="834" spans="1:26" ht="15.75" hidden="1" customHeight="1">
      <c r="A834" s="13" t="s">
        <v>424</v>
      </c>
      <c r="B834" s="24" t="s">
        <v>1412</v>
      </c>
      <c r="C834" s="24" t="s">
        <v>44</v>
      </c>
      <c r="D834" s="25">
        <v>198710.61</v>
      </c>
      <c r="E834" s="25"/>
      <c r="F834" s="25"/>
      <c r="G834" s="38"/>
      <c r="H834" s="27" t="s">
        <v>95</v>
      </c>
      <c r="I834" s="24" t="s">
        <v>1418</v>
      </c>
      <c r="J834" s="24">
        <v>1600</v>
      </c>
      <c r="K834" s="24">
        <v>317936976</v>
      </c>
      <c r="L834" s="28" t="s">
        <v>1419</v>
      </c>
      <c r="M834" s="29" t="s">
        <v>50</v>
      </c>
      <c r="N834" s="30"/>
      <c r="O834" s="29" t="s">
        <v>50</v>
      </c>
      <c r="P834" s="24"/>
      <c r="Q834" s="24"/>
      <c r="R834" s="24"/>
      <c r="S834" s="24">
        <v>10</v>
      </c>
      <c r="T834" s="24">
        <v>15</v>
      </c>
      <c r="U834" s="24">
        <v>1</v>
      </c>
      <c r="V834" s="31">
        <f t="shared" si="76"/>
        <v>49.201607302196905</v>
      </c>
      <c r="W834" s="32">
        <f t="shared" si="70"/>
        <v>75.201607302196905</v>
      </c>
      <c r="X834" s="30"/>
      <c r="Y834" s="24"/>
      <c r="Z834" s="24"/>
    </row>
    <row r="835" spans="1:26" ht="15.75" hidden="1" customHeight="1">
      <c r="A835" s="13" t="s">
        <v>424</v>
      </c>
      <c r="B835" s="24" t="s">
        <v>1412</v>
      </c>
      <c r="C835" s="24" t="s">
        <v>51</v>
      </c>
      <c r="D835" s="25">
        <v>226794.39</v>
      </c>
      <c r="E835" s="25"/>
      <c r="F835" s="25"/>
      <c r="G835" s="38"/>
      <c r="H835" s="27" t="s">
        <v>63</v>
      </c>
      <c r="I835" s="24" t="s">
        <v>1420</v>
      </c>
      <c r="J835" s="24">
        <v>1600</v>
      </c>
      <c r="K835" s="24">
        <v>362871024</v>
      </c>
      <c r="L835" s="28" t="s">
        <v>1421</v>
      </c>
      <c r="M835" s="29" t="s">
        <v>50</v>
      </c>
      <c r="N835" s="30"/>
      <c r="O835" s="29" t="s">
        <v>50</v>
      </c>
      <c r="P835" s="24"/>
      <c r="Q835" s="24"/>
      <c r="R835" s="24"/>
      <c r="S835" s="24">
        <v>10</v>
      </c>
      <c r="T835" s="24">
        <v>15</v>
      </c>
      <c r="U835" s="24">
        <v>2</v>
      </c>
      <c r="V835" s="31">
        <f t="shared" si="76"/>
        <v>43.109009001501313</v>
      </c>
      <c r="W835" s="32">
        <f t="shared" si="70"/>
        <v>70.109009001501306</v>
      </c>
      <c r="X835" s="30"/>
      <c r="Y835" s="24"/>
      <c r="Z835" s="24"/>
    </row>
    <row r="836" spans="1:26" ht="15.75" hidden="1" customHeight="1">
      <c r="A836" s="13" t="s">
        <v>424</v>
      </c>
      <c r="B836" s="24" t="s">
        <v>1412</v>
      </c>
      <c r="C836" s="24" t="s">
        <v>44</v>
      </c>
      <c r="D836" s="25">
        <v>228456.18</v>
      </c>
      <c r="E836" s="25"/>
      <c r="F836" s="25"/>
      <c r="G836" s="38"/>
      <c r="H836" s="27" t="s">
        <v>92</v>
      </c>
      <c r="I836" s="24" t="s">
        <v>456</v>
      </c>
      <c r="J836" s="24">
        <v>1600</v>
      </c>
      <c r="K836" s="24">
        <v>365529888</v>
      </c>
      <c r="L836" s="28" t="s">
        <v>1422</v>
      </c>
      <c r="M836" s="29" t="s">
        <v>50</v>
      </c>
      <c r="N836" s="30"/>
      <c r="O836" s="29" t="s">
        <v>50</v>
      </c>
      <c r="P836" s="24"/>
      <c r="Q836" s="24"/>
      <c r="R836" s="24"/>
      <c r="S836" s="24">
        <v>10</v>
      </c>
      <c r="T836" s="24">
        <v>15</v>
      </c>
      <c r="U836" s="24">
        <v>0</v>
      </c>
      <c r="V836" s="31">
        <f t="shared" si="76"/>
        <v>42.795434117825138</v>
      </c>
      <c r="W836" s="32">
        <f t="shared" si="70"/>
        <v>67.795434117825138</v>
      </c>
      <c r="X836" s="30"/>
      <c r="Y836" s="24"/>
      <c r="Z836" s="24"/>
    </row>
    <row r="837" spans="1:26" ht="15.75" hidden="1" customHeight="1">
      <c r="A837" s="13" t="s">
        <v>424</v>
      </c>
      <c r="B837" s="24" t="s">
        <v>1412</v>
      </c>
      <c r="C837" s="24" t="s">
        <v>44</v>
      </c>
      <c r="D837" s="25">
        <v>235900</v>
      </c>
      <c r="E837" s="25"/>
      <c r="F837" s="25"/>
      <c r="G837" s="38"/>
      <c r="H837" s="27" t="s">
        <v>545</v>
      </c>
      <c r="I837" s="24" t="s">
        <v>1423</v>
      </c>
      <c r="J837" s="24">
        <v>1600</v>
      </c>
      <c r="K837" s="24">
        <v>377440000</v>
      </c>
      <c r="L837" s="28" t="s">
        <v>1424</v>
      </c>
      <c r="M837" s="29" t="s">
        <v>50</v>
      </c>
      <c r="N837" s="30"/>
      <c r="O837" s="29" t="s">
        <v>50</v>
      </c>
      <c r="P837" s="24"/>
      <c r="Q837" s="24"/>
      <c r="R837" s="24"/>
      <c r="S837" s="24">
        <v>10</v>
      </c>
      <c r="T837" s="24">
        <v>15</v>
      </c>
      <c r="U837" s="24">
        <v>0</v>
      </c>
      <c r="V837" s="31">
        <f t="shared" si="76"/>
        <v>41.44502501059771</v>
      </c>
      <c r="W837" s="32">
        <f t="shared" si="70"/>
        <v>66.445025010597703</v>
      </c>
      <c r="X837" s="30"/>
      <c r="Y837" s="24"/>
      <c r="Z837" s="24"/>
    </row>
    <row r="838" spans="1:26" ht="15.75" hidden="1" customHeight="1">
      <c r="A838" s="13" t="s">
        <v>424</v>
      </c>
      <c r="B838" s="24" t="s">
        <v>1412</v>
      </c>
      <c r="C838" s="24" t="s">
        <v>44</v>
      </c>
      <c r="D838" s="25">
        <v>282461.02</v>
      </c>
      <c r="E838" s="25"/>
      <c r="F838" s="25"/>
      <c r="G838" s="38"/>
      <c r="H838" s="27" t="s">
        <v>434</v>
      </c>
      <c r="I838" s="24" t="s">
        <v>1425</v>
      </c>
      <c r="J838" s="24">
        <v>1600</v>
      </c>
      <c r="K838" s="24">
        <v>451937632</v>
      </c>
      <c r="L838" s="28" t="s">
        <v>1426</v>
      </c>
      <c r="M838" s="29" t="s">
        <v>50</v>
      </c>
      <c r="N838" s="30"/>
      <c r="O838" s="29" t="s">
        <v>50</v>
      </c>
      <c r="P838" s="24"/>
      <c r="Q838" s="24"/>
      <c r="R838" s="24"/>
      <c r="S838" s="24">
        <v>10</v>
      </c>
      <c r="T838" s="24">
        <v>15</v>
      </c>
      <c r="U838" s="24">
        <v>1</v>
      </c>
      <c r="V838" s="31">
        <f t="shared" si="76"/>
        <v>34.613205744282872</v>
      </c>
      <c r="W838" s="32">
        <f t="shared" si="70"/>
        <v>60.613205744282872</v>
      </c>
      <c r="X838" s="30"/>
      <c r="Y838" s="24"/>
      <c r="Z838" s="24" t="s">
        <v>80</v>
      </c>
    </row>
    <row r="839" spans="1:26" ht="15.75" hidden="1" customHeight="1">
      <c r="A839" s="13" t="s">
        <v>424</v>
      </c>
      <c r="B839" s="24" t="s">
        <v>1412</v>
      </c>
      <c r="C839" s="24" t="s">
        <v>44</v>
      </c>
      <c r="D839" s="25">
        <v>312406.71000000002</v>
      </c>
      <c r="E839" s="25"/>
      <c r="F839" s="25"/>
      <c r="G839" s="38"/>
      <c r="H839" s="27" t="s">
        <v>110</v>
      </c>
      <c r="I839" s="24" t="s">
        <v>1425</v>
      </c>
      <c r="J839" s="24">
        <v>1600</v>
      </c>
      <c r="K839" s="24">
        <v>499850736</v>
      </c>
      <c r="L839" s="28" t="s">
        <v>1427</v>
      </c>
      <c r="M839" s="29" t="s">
        <v>50</v>
      </c>
      <c r="N839" s="30"/>
      <c r="O839" s="29" t="s">
        <v>50</v>
      </c>
      <c r="P839" s="24"/>
      <c r="Q839" s="24"/>
      <c r="R839" s="24"/>
      <c r="S839" s="24">
        <v>10</v>
      </c>
      <c r="T839" s="24">
        <v>15</v>
      </c>
      <c r="U839" s="24">
        <v>0</v>
      </c>
      <c r="V839" s="31">
        <f t="shared" si="76"/>
        <v>31.295363022132271</v>
      </c>
      <c r="W839" s="32">
        <f t="shared" si="70"/>
        <v>56.295363022132271</v>
      </c>
      <c r="X839" s="30"/>
      <c r="Y839" s="24"/>
      <c r="Z839" s="24" t="s">
        <v>80</v>
      </c>
    </row>
    <row r="840" spans="1:26" ht="15.75" hidden="1" customHeight="1">
      <c r="A840" s="13" t="s">
        <v>424</v>
      </c>
      <c r="B840" s="24" t="s">
        <v>1412</v>
      </c>
      <c r="C840" s="24" t="s">
        <v>44</v>
      </c>
      <c r="D840" s="25">
        <v>336271.26</v>
      </c>
      <c r="E840" s="25"/>
      <c r="F840" s="25"/>
      <c r="G840" s="38"/>
      <c r="H840" s="27" t="s">
        <v>68</v>
      </c>
      <c r="I840" s="24" t="s">
        <v>1428</v>
      </c>
      <c r="J840" s="24">
        <v>1600</v>
      </c>
      <c r="K840" s="24">
        <v>538034016</v>
      </c>
      <c r="L840" s="28" t="s">
        <v>1429</v>
      </c>
      <c r="M840" s="29" t="s">
        <v>50</v>
      </c>
      <c r="N840" s="30"/>
      <c r="O840" s="29" t="s">
        <v>50</v>
      </c>
      <c r="P840" s="24"/>
      <c r="Q840" s="24"/>
      <c r="R840" s="24"/>
      <c r="S840" s="24">
        <v>10</v>
      </c>
      <c r="T840" s="24">
        <v>15</v>
      </c>
      <c r="U840" s="24">
        <v>0</v>
      </c>
      <c r="V840" s="31">
        <f t="shared" si="76"/>
        <v>29.074388932316133</v>
      </c>
      <c r="W840" s="32">
        <f t="shared" si="70"/>
        <v>54.074388932316133</v>
      </c>
      <c r="X840" s="30"/>
      <c r="Y840" s="24"/>
      <c r="Z840" s="24" t="s">
        <v>80</v>
      </c>
    </row>
    <row r="841" spans="1:26" ht="15.75" hidden="1" customHeight="1">
      <c r="A841" s="13" t="s">
        <v>424</v>
      </c>
      <c r="B841" s="24" t="s">
        <v>1412</v>
      </c>
      <c r="C841" s="24" t="s">
        <v>44</v>
      </c>
      <c r="D841" s="25">
        <v>342000</v>
      </c>
      <c r="E841" s="25"/>
      <c r="F841" s="25"/>
      <c r="G841" s="38"/>
      <c r="H841" s="27" t="s">
        <v>47</v>
      </c>
      <c r="I841" s="24" t="s">
        <v>1430</v>
      </c>
      <c r="J841" s="24">
        <v>1600</v>
      </c>
      <c r="K841" s="24">
        <v>547200000</v>
      </c>
      <c r="L841" s="28" t="s">
        <v>109</v>
      </c>
      <c r="M841" s="29" t="s">
        <v>50</v>
      </c>
      <c r="N841" s="30"/>
      <c r="O841" s="29" t="s">
        <v>50</v>
      </c>
      <c r="P841" s="24"/>
      <c r="Q841" s="24"/>
      <c r="R841" s="24"/>
      <c r="S841" s="24">
        <v>10</v>
      </c>
      <c r="T841" s="24">
        <v>15</v>
      </c>
      <c r="U841" s="24">
        <v>0</v>
      </c>
      <c r="V841" s="31">
        <f t="shared" si="76"/>
        <v>28.587372514619883</v>
      </c>
      <c r="W841" s="32">
        <f t="shared" si="70"/>
        <v>53.587372514619886</v>
      </c>
      <c r="X841" s="30"/>
      <c r="Y841" s="24"/>
      <c r="Z841" s="24" t="s">
        <v>80</v>
      </c>
    </row>
    <row r="842" spans="1:26" ht="15.75" hidden="1" customHeight="1">
      <c r="A842" s="13" t="s">
        <v>424</v>
      </c>
      <c r="B842" s="24" t="s">
        <v>1412</v>
      </c>
      <c r="C842" s="24" t="s">
        <v>44</v>
      </c>
      <c r="D842" s="25">
        <v>385990</v>
      </c>
      <c r="E842" s="53"/>
      <c r="F842" s="53"/>
      <c r="G842" s="38"/>
      <c r="H842" s="27" t="s">
        <v>255</v>
      </c>
      <c r="I842" s="24" t="s">
        <v>460</v>
      </c>
      <c r="J842" s="24">
        <v>1600</v>
      </c>
      <c r="K842" s="24">
        <v>617584000</v>
      </c>
      <c r="L842" s="28" t="s">
        <v>1431</v>
      </c>
      <c r="M842" s="29" t="s">
        <v>50</v>
      </c>
      <c r="N842" s="30"/>
      <c r="O842" s="29" t="s">
        <v>50</v>
      </c>
      <c r="P842" s="24"/>
      <c r="Q842" s="24"/>
      <c r="R842" s="24"/>
      <c r="S842" s="24">
        <v>10</v>
      </c>
      <c r="T842" s="24">
        <v>15</v>
      </c>
      <c r="U842" s="24">
        <v>0</v>
      </c>
      <c r="V842" s="31">
        <f t="shared" si="76"/>
        <v>25.329364491308066</v>
      </c>
      <c r="W842" s="32">
        <f t="shared" si="70"/>
        <v>50.32936449130807</v>
      </c>
      <c r="X842" s="30"/>
      <c r="Y842" s="24"/>
      <c r="Z842" s="24" t="s">
        <v>80</v>
      </c>
    </row>
    <row r="843" spans="1:26" ht="15.75" hidden="1" customHeight="1">
      <c r="A843" s="13" t="s">
        <v>424</v>
      </c>
      <c r="B843" s="24" t="s">
        <v>1432</v>
      </c>
      <c r="C843" s="24" t="s">
        <v>44</v>
      </c>
      <c r="D843" s="25">
        <v>10781.48</v>
      </c>
      <c r="E843" s="54">
        <f>F843/60</f>
        <v>37110.815833333334</v>
      </c>
      <c r="F843" s="54">
        <v>2226648.9500000002</v>
      </c>
      <c r="G843" s="38" t="s">
        <v>1433</v>
      </c>
      <c r="H843" s="27" t="s">
        <v>95</v>
      </c>
      <c r="I843" s="24" t="s">
        <v>1434</v>
      </c>
      <c r="J843" s="24">
        <v>1540</v>
      </c>
      <c r="K843" s="24">
        <v>16603479.199999999</v>
      </c>
      <c r="L843" s="28" t="s">
        <v>1435</v>
      </c>
      <c r="M843" s="29" t="s">
        <v>50</v>
      </c>
      <c r="N843" s="30"/>
      <c r="O843" s="29" t="s">
        <v>50</v>
      </c>
      <c r="P843" s="24"/>
      <c r="Q843" s="24"/>
      <c r="R843" s="24"/>
      <c r="S843" s="24">
        <v>10</v>
      </c>
      <c r="T843" s="24">
        <v>15</v>
      </c>
      <c r="U843" s="24">
        <v>1</v>
      </c>
      <c r="V843" s="35">
        <v>65</v>
      </c>
      <c r="W843" s="24">
        <f t="shared" si="70"/>
        <v>91</v>
      </c>
      <c r="X843" s="30"/>
      <c r="Y843" s="24"/>
      <c r="Z843" s="24"/>
    </row>
    <row r="844" spans="1:26" ht="15.75" hidden="1" customHeight="1">
      <c r="A844" s="13" t="s">
        <v>424</v>
      </c>
      <c r="B844" s="24" t="s">
        <v>1432</v>
      </c>
      <c r="C844" s="24" t="s">
        <v>44</v>
      </c>
      <c r="D844" s="25">
        <v>12654.64</v>
      </c>
      <c r="E844" s="25"/>
      <c r="F844" s="25"/>
      <c r="G844" s="38"/>
      <c r="H844" s="27" t="s">
        <v>63</v>
      </c>
      <c r="I844" s="24" t="s">
        <v>879</v>
      </c>
      <c r="J844" s="24">
        <v>1540</v>
      </c>
      <c r="K844" s="24">
        <v>19488145.600000001</v>
      </c>
      <c r="L844" s="28" t="s">
        <v>1436</v>
      </c>
      <c r="M844" s="29" t="s">
        <v>50</v>
      </c>
      <c r="N844" s="30"/>
      <c r="O844" s="29" t="s">
        <v>50</v>
      </c>
      <c r="P844" s="24"/>
      <c r="Q844" s="24"/>
      <c r="R844" s="24"/>
      <c r="S844" s="24">
        <v>10</v>
      </c>
      <c r="T844" s="24">
        <v>15</v>
      </c>
      <c r="U844" s="24">
        <v>2</v>
      </c>
      <c r="V844" s="31">
        <f t="shared" ref="V844:V854" si="77">+V843*D843/D844</f>
        <v>55.378596309337915</v>
      </c>
      <c r="W844" s="32">
        <f t="shared" si="70"/>
        <v>82.378596309337922</v>
      </c>
      <c r="X844" s="30"/>
      <c r="Y844" s="24"/>
      <c r="Z844" s="24"/>
    </row>
    <row r="845" spans="1:26" ht="15.75" hidden="1" customHeight="1">
      <c r="A845" s="13" t="s">
        <v>424</v>
      </c>
      <c r="B845" s="24" t="s">
        <v>1432</v>
      </c>
      <c r="C845" s="24" t="s">
        <v>51</v>
      </c>
      <c r="D845" s="25">
        <v>12665.9</v>
      </c>
      <c r="E845" s="25"/>
      <c r="F845" s="25"/>
      <c r="G845" s="38"/>
      <c r="H845" s="27" t="s">
        <v>95</v>
      </c>
      <c r="I845" s="24" t="s">
        <v>1437</v>
      </c>
      <c r="J845" s="24">
        <v>1540</v>
      </c>
      <c r="K845" s="24">
        <v>19505486</v>
      </c>
      <c r="L845" s="28" t="s">
        <v>1438</v>
      </c>
      <c r="M845" s="29" t="s">
        <v>50</v>
      </c>
      <c r="N845" s="30"/>
      <c r="O845" s="29" t="s">
        <v>50</v>
      </c>
      <c r="P845" s="24"/>
      <c r="Q845" s="24"/>
      <c r="R845" s="24"/>
      <c r="S845" s="24">
        <v>10</v>
      </c>
      <c r="T845" s="24">
        <v>15</v>
      </c>
      <c r="U845" s="24">
        <v>1</v>
      </c>
      <c r="V845" s="31">
        <f t="shared" si="77"/>
        <v>55.329364672072252</v>
      </c>
      <c r="W845" s="32">
        <f t="shared" si="70"/>
        <v>81.329364672072245</v>
      </c>
      <c r="X845" s="30"/>
      <c r="Y845" s="24"/>
      <c r="Z845" s="24"/>
    </row>
    <row r="846" spans="1:26" ht="15.75" hidden="1" customHeight="1">
      <c r="A846" s="13" t="s">
        <v>424</v>
      </c>
      <c r="B846" s="24" t="s">
        <v>1432</v>
      </c>
      <c r="C846" s="24" t="s">
        <v>51</v>
      </c>
      <c r="D846" s="25">
        <v>12974.12</v>
      </c>
      <c r="E846" s="25"/>
      <c r="F846" s="25"/>
      <c r="G846" s="38"/>
      <c r="H846" s="27" t="s">
        <v>52</v>
      </c>
      <c r="I846" s="24" t="s">
        <v>1439</v>
      </c>
      <c r="J846" s="24">
        <v>1540</v>
      </c>
      <c r="K846" s="24">
        <v>19980144.800000001</v>
      </c>
      <c r="L846" s="28" t="s">
        <v>1440</v>
      </c>
      <c r="M846" s="29" t="s">
        <v>50</v>
      </c>
      <c r="N846" s="30"/>
      <c r="O846" s="29" t="s">
        <v>50</v>
      </c>
      <c r="P846" s="24"/>
      <c r="Q846" s="24"/>
      <c r="R846" s="24"/>
      <c r="S846" s="24">
        <v>10</v>
      </c>
      <c r="T846" s="24">
        <v>15</v>
      </c>
      <c r="U846" s="24">
        <v>2</v>
      </c>
      <c r="V846" s="31">
        <f t="shared" si="77"/>
        <v>54.014931263160811</v>
      </c>
      <c r="W846" s="32">
        <f t="shared" si="70"/>
        <v>81.014931263160804</v>
      </c>
      <c r="X846" s="30"/>
      <c r="Y846" s="24"/>
      <c r="Z846" s="24"/>
    </row>
    <row r="847" spans="1:26" ht="15.75" hidden="1" customHeight="1">
      <c r="A847" s="13" t="s">
        <v>424</v>
      </c>
      <c r="B847" s="24" t="s">
        <v>1432</v>
      </c>
      <c r="C847" s="24" t="s">
        <v>44</v>
      </c>
      <c r="D847" s="25">
        <v>13000</v>
      </c>
      <c r="E847" s="25"/>
      <c r="F847" s="25"/>
      <c r="G847" s="38"/>
      <c r="H847" s="27" t="s">
        <v>77</v>
      </c>
      <c r="I847" s="24" t="s">
        <v>1441</v>
      </c>
      <c r="J847" s="24">
        <v>1540</v>
      </c>
      <c r="K847" s="24">
        <v>20020000</v>
      </c>
      <c r="L847" s="28" t="s">
        <v>1442</v>
      </c>
      <c r="M847" s="29" t="s">
        <v>50</v>
      </c>
      <c r="N847" s="30"/>
      <c r="O847" s="29" t="s">
        <v>50</v>
      </c>
      <c r="P847" s="24"/>
      <c r="Q847" s="24"/>
      <c r="R847" s="24"/>
      <c r="S847" s="24">
        <v>10</v>
      </c>
      <c r="T847" s="24">
        <v>15</v>
      </c>
      <c r="U847" s="24">
        <v>0</v>
      </c>
      <c r="V847" s="31">
        <f t="shared" si="77"/>
        <v>53.907399999999996</v>
      </c>
      <c r="W847" s="32">
        <f t="shared" si="70"/>
        <v>78.907399999999996</v>
      </c>
      <c r="X847" s="30"/>
      <c r="Y847" s="24"/>
      <c r="Z847" s="24"/>
    </row>
    <row r="848" spans="1:26" ht="15.75" hidden="1" customHeight="1">
      <c r="A848" s="13" t="s">
        <v>424</v>
      </c>
      <c r="B848" s="24" t="s">
        <v>1432</v>
      </c>
      <c r="C848" s="24" t="s">
        <v>44</v>
      </c>
      <c r="D848" s="25">
        <v>16493.68</v>
      </c>
      <c r="E848" s="25"/>
      <c r="F848" s="25"/>
      <c r="G848" s="38"/>
      <c r="H848" s="27" t="s">
        <v>255</v>
      </c>
      <c r="I848" s="24" t="s">
        <v>1443</v>
      </c>
      <c r="J848" s="24">
        <v>1540</v>
      </c>
      <c r="K848" s="24">
        <v>25400267.199999999</v>
      </c>
      <c r="L848" s="28" t="s">
        <v>1444</v>
      </c>
      <c r="M848" s="29" t="s">
        <v>50</v>
      </c>
      <c r="N848" s="30"/>
      <c r="O848" s="29" t="s">
        <v>50</v>
      </c>
      <c r="P848" s="24"/>
      <c r="Q848" s="24"/>
      <c r="R848" s="24"/>
      <c r="S848" s="24">
        <v>10</v>
      </c>
      <c r="T848" s="24">
        <v>15</v>
      </c>
      <c r="U848" s="24">
        <v>0</v>
      </c>
      <c r="V848" s="31">
        <f t="shared" si="77"/>
        <v>42.488771456703411</v>
      </c>
      <c r="W848" s="32">
        <f t="shared" si="70"/>
        <v>67.488771456703404</v>
      </c>
      <c r="X848" s="30"/>
      <c r="Y848" s="24"/>
      <c r="Z848" s="24"/>
    </row>
    <row r="849" spans="1:26" ht="15.75" hidden="1" customHeight="1">
      <c r="A849" s="13" t="s">
        <v>424</v>
      </c>
      <c r="B849" s="24" t="s">
        <v>1432</v>
      </c>
      <c r="C849" s="24" t="s">
        <v>44</v>
      </c>
      <c r="D849" s="25">
        <v>17448.07</v>
      </c>
      <c r="E849" s="25"/>
      <c r="F849" s="25"/>
      <c r="G849" s="38"/>
      <c r="H849" s="27" t="s">
        <v>434</v>
      </c>
      <c r="I849" s="24" t="s">
        <v>1441</v>
      </c>
      <c r="J849" s="24">
        <v>1540</v>
      </c>
      <c r="K849" s="24">
        <v>26870027.800000001</v>
      </c>
      <c r="L849" s="28" t="s">
        <v>1445</v>
      </c>
      <c r="M849" s="29" t="s">
        <v>50</v>
      </c>
      <c r="N849" s="30"/>
      <c r="O849" s="29" t="s">
        <v>50</v>
      </c>
      <c r="P849" s="24"/>
      <c r="Q849" s="24"/>
      <c r="R849" s="24"/>
      <c r="S849" s="24">
        <v>10</v>
      </c>
      <c r="T849" s="24">
        <v>15</v>
      </c>
      <c r="U849" s="24">
        <v>1</v>
      </c>
      <c r="V849" s="31">
        <f t="shared" si="77"/>
        <v>40.164682970666668</v>
      </c>
      <c r="W849" s="32">
        <f t="shared" si="70"/>
        <v>66.164682970666661</v>
      </c>
      <c r="X849" s="30"/>
      <c r="Y849" s="24"/>
      <c r="Z849" s="24"/>
    </row>
    <row r="850" spans="1:26" ht="15.75" hidden="1" customHeight="1">
      <c r="A850" s="13" t="s">
        <v>424</v>
      </c>
      <c r="B850" s="24" t="s">
        <v>1432</v>
      </c>
      <c r="C850" s="24" t="s">
        <v>44</v>
      </c>
      <c r="D850" s="25">
        <v>17855</v>
      </c>
      <c r="E850" s="25"/>
      <c r="F850" s="25"/>
      <c r="G850" s="38"/>
      <c r="H850" s="27" t="s">
        <v>246</v>
      </c>
      <c r="I850" s="24" t="s">
        <v>1446</v>
      </c>
      <c r="J850" s="24">
        <v>1500</v>
      </c>
      <c r="K850" s="24">
        <v>26782500</v>
      </c>
      <c r="L850" s="28" t="s">
        <v>1447</v>
      </c>
      <c r="M850" s="29" t="s">
        <v>50</v>
      </c>
      <c r="N850" s="30"/>
      <c r="O850" s="29" t="s">
        <v>50</v>
      </c>
      <c r="P850" s="24"/>
      <c r="Q850" s="24"/>
      <c r="R850" s="24"/>
      <c r="S850" s="24">
        <v>5</v>
      </c>
      <c r="T850" s="24">
        <v>15</v>
      </c>
      <c r="U850" s="24">
        <v>0</v>
      </c>
      <c r="V850" s="31">
        <f t="shared" si="77"/>
        <v>39.249297115653874</v>
      </c>
      <c r="W850" s="32">
        <f t="shared" si="70"/>
        <v>59.249297115653874</v>
      </c>
      <c r="X850" s="30"/>
      <c r="Y850" s="24"/>
      <c r="Z850" s="24" t="s">
        <v>80</v>
      </c>
    </row>
    <row r="851" spans="1:26" ht="15.75" hidden="1" customHeight="1">
      <c r="A851" s="13" t="s">
        <v>424</v>
      </c>
      <c r="B851" s="24" t="s">
        <v>1432</v>
      </c>
      <c r="C851" s="24" t="s">
        <v>44</v>
      </c>
      <c r="D851" s="25">
        <v>22182.38</v>
      </c>
      <c r="E851" s="25"/>
      <c r="F851" s="25"/>
      <c r="G851" s="38"/>
      <c r="H851" s="27" t="s">
        <v>68</v>
      </c>
      <c r="I851" s="24" t="s">
        <v>1448</v>
      </c>
      <c r="J851" s="24">
        <v>1540</v>
      </c>
      <c r="K851" s="24">
        <v>34160865.200000003</v>
      </c>
      <c r="L851" s="28" t="s">
        <v>1449</v>
      </c>
      <c r="M851" s="29" t="s">
        <v>50</v>
      </c>
      <c r="N851" s="30"/>
      <c r="O851" s="29" t="s">
        <v>50</v>
      </c>
      <c r="P851" s="24"/>
      <c r="Q851" s="24"/>
      <c r="R851" s="24"/>
      <c r="S851" s="24">
        <v>10</v>
      </c>
      <c r="T851" s="24">
        <v>15</v>
      </c>
      <c r="U851" s="24">
        <v>0</v>
      </c>
      <c r="V851" s="31">
        <f t="shared" si="77"/>
        <v>31.592471141509609</v>
      </c>
      <c r="W851" s="32">
        <f t="shared" si="70"/>
        <v>56.592471141509606</v>
      </c>
      <c r="X851" s="30"/>
      <c r="Y851" s="24"/>
      <c r="Z851" s="24" t="s">
        <v>80</v>
      </c>
    </row>
    <row r="852" spans="1:26" ht="15.75" hidden="1" customHeight="1">
      <c r="A852" s="13" t="s">
        <v>424</v>
      </c>
      <c r="B852" s="24" t="s">
        <v>1432</v>
      </c>
      <c r="C852" s="24" t="s">
        <v>44</v>
      </c>
      <c r="D852" s="25">
        <v>25915.16</v>
      </c>
      <c r="E852" s="25"/>
      <c r="F852" s="25"/>
      <c r="G852" s="38"/>
      <c r="H852" s="27" t="s">
        <v>52</v>
      </c>
      <c r="I852" s="24" t="s">
        <v>1450</v>
      </c>
      <c r="J852" s="24">
        <v>1540</v>
      </c>
      <c r="K852" s="24">
        <v>39909346.399999999</v>
      </c>
      <c r="L852" s="28" t="s">
        <v>1451</v>
      </c>
      <c r="M852" s="29" t="s">
        <v>50</v>
      </c>
      <c r="N852" s="30"/>
      <c r="O852" s="29" t="s">
        <v>50</v>
      </c>
      <c r="P852" s="24"/>
      <c r="Q852" s="24"/>
      <c r="R852" s="24"/>
      <c r="S852" s="24">
        <v>10</v>
      </c>
      <c r="T852" s="24">
        <v>15</v>
      </c>
      <c r="U852" s="24">
        <v>2</v>
      </c>
      <c r="V852" s="31">
        <f t="shared" si="77"/>
        <v>27.041939930141275</v>
      </c>
      <c r="W852" s="32">
        <f t="shared" si="70"/>
        <v>54.041939930141275</v>
      </c>
      <c r="X852" s="30"/>
      <c r="Y852" s="24"/>
      <c r="Z852" s="24" t="s">
        <v>80</v>
      </c>
    </row>
    <row r="853" spans="1:26" ht="15.75" hidden="1" customHeight="1">
      <c r="A853" s="13" t="s">
        <v>424</v>
      </c>
      <c r="B853" s="24" t="s">
        <v>1432</v>
      </c>
      <c r="C853" s="24" t="s">
        <v>44</v>
      </c>
      <c r="D853" s="25">
        <v>32970.300000000003</v>
      </c>
      <c r="E853" s="25"/>
      <c r="F853" s="25"/>
      <c r="G853" s="38"/>
      <c r="H853" s="27" t="s">
        <v>71</v>
      </c>
      <c r="I853" s="24" t="s">
        <v>1452</v>
      </c>
      <c r="J853" s="24">
        <v>1540</v>
      </c>
      <c r="K853" s="24">
        <v>50774262</v>
      </c>
      <c r="L853" s="28" t="s">
        <v>1453</v>
      </c>
      <c r="M853" s="29" t="s">
        <v>50</v>
      </c>
      <c r="N853" s="30"/>
      <c r="O853" s="29" t="s">
        <v>50</v>
      </c>
      <c r="P853" s="24"/>
      <c r="Q853" s="24"/>
      <c r="R853" s="24"/>
      <c r="S853" s="24">
        <v>10</v>
      </c>
      <c r="T853" s="24">
        <v>15</v>
      </c>
      <c r="U853" s="24">
        <v>1</v>
      </c>
      <c r="V853" s="31">
        <f t="shared" si="77"/>
        <v>21.25537832534129</v>
      </c>
      <c r="W853" s="32">
        <f t="shared" si="70"/>
        <v>47.25537832534129</v>
      </c>
      <c r="X853" s="30"/>
      <c r="Y853" s="24"/>
      <c r="Z853" s="24" t="s">
        <v>80</v>
      </c>
    </row>
    <row r="854" spans="1:26" ht="15.75" hidden="1" customHeight="1">
      <c r="A854" s="13" t="s">
        <v>424</v>
      </c>
      <c r="B854" s="24" t="s">
        <v>1432</v>
      </c>
      <c r="C854" s="24" t="s">
        <v>44</v>
      </c>
      <c r="D854" s="25">
        <v>37356.26</v>
      </c>
      <c r="E854" s="53"/>
      <c r="F854" s="53"/>
      <c r="G854" s="38"/>
      <c r="H854" s="27" t="s">
        <v>110</v>
      </c>
      <c r="I854" s="24" t="s">
        <v>463</v>
      </c>
      <c r="J854" s="24">
        <v>1540</v>
      </c>
      <c r="K854" s="24">
        <v>57528640.399999999</v>
      </c>
      <c r="L854" s="28" t="s">
        <v>1454</v>
      </c>
      <c r="M854" s="29" t="s">
        <v>50</v>
      </c>
      <c r="N854" s="30"/>
      <c r="O854" s="29" t="s">
        <v>50</v>
      </c>
      <c r="P854" s="24"/>
      <c r="Q854" s="24"/>
      <c r="R854" s="24"/>
      <c r="S854" s="24">
        <v>10</v>
      </c>
      <c r="T854" s="24">
        <v>15</v>
      </c>
      <c r="U854" s="24">
        <v>0</v>
      </c>
      <c r="V854" s="31">
        <f t="shared" si="77"/>
        <v>18.759806254694659</v>
      </c>
      <c r="W854" s="32">
        <f t="shared" si="70"/>
        <v>43.759806254694659</v>
      </c>
      <c r="X854" s="30"/>
      <c r="Y854" s="24"/>
      <c r="Z854" s="24" t="s">
        <v>80</v>
      </c>
    </row>
    <row r="855" spans="1:26" ht="15.75" hidden="1" customHeight="1">
      <c r="A855" s="13" t="s">
        <v>424</v>
      </c>
      <c r="B855" s="24" t="s">
        <v>1455</v>
      </c>
      <c r="C855" s="24" t="s">
        <v>44</v>
      </c>
      <c r="D855" s="25">
        <v>7119.11</v>
      </c>
      <c r="E855" s="54">
        <f>F855/10</f>
        <v>103819.06200000001</v>
      </c>
      <c r="F855" s="54">
        <v>1038190.62</v>
      </c>
      <c r="G855" s="38" t="s">
        <v>1456</v>
      </c>
      <c r="H855" s="27" t="s">
        <v>110</v>
      </c>
      <c r="I855" s="24" t="s">
        <v>943</v>
      </c>
      <c r="J855" s="24">
        <v>480</v>
      </c>
      <c r="K855" s="24">
        <v>3417172.8</v>
      </c>
      <c r="L855" s="28" t="s">
        <v>1457</v>
      </c>
      <c r="M855" s="29" t="s">
        <v>50</v>
      </c>
      <c r="N855" s="30"/>
      <c r="O855" s="29" t="s">
        <v>50</v>
      </c>
      <c r="P855" s="24"/>
      <c r="Q855" s="24"/>
      <c r="R855" s="24"/>
      <c r="S855" s="24">
        <v>10</v>
      </c>
      <c r="T855" s="24">
        <v>15</v>
      </c>
      <c r="U855" s="24">
        <v>0</v>
      </c>
      <c r="V855" s="35">
        <v>65</v>
      </c>
      <c r="W855" s="24">
        <f t="shared" si="70"/>
        <v>90</v>
      </c>
      <c r="X855" s="30"/>
      <c r="Y855" s="24"/>
      <c r="Z855" s="24"/>
    </row>
    <row r="856" spans="1:26" ht="15.75" hidden="1" customHeight="1">
      <c r="A856" s="13" t="s">
        <v>424</v>
      </c>
      <c r="B856" s="24" t="s">
        <v>1455</v>
      </c>
      <c r="C856" s="24" t="s">
        <v>51</v>
      </c>
      <c r="D856" s="25">
        <v>9297.44</v>
      </c>
      <c r="E856" s="25"/>
      <c r="F856" s="25"/>
      <c r="G856" s="38"/>
      <c r="H856" s="27" t="s">
        <v>52</v>
      </c>
      <c r="I856" s="24" t="s">
        <v>1458</v>
      </c>
      <c r="J856" s="24">
        <v>480</v>
      </c>
      <c r="K856" s="24">
        <v>4462771.2</v>
      </c>
      <c r="L856" s="28" t="s">
        <v>1459</v>
      </c>
      <c r="M856" s="29" t="s">
        <v>50</v>
      </c>
      <c r="N856" s="30"/>
      <c r="O856" s="29" t="s">
        <v>50</v>
      </c>
      <c r="P856" s="24"/>
      <c r="Q856" s="24"/>
      <c r="R856" s="24"/>
      <c r="S856" s="24">
        <v>10</v>
      </c>
      <c r="T856" s="24">
        <v>15</v>
      </c>
      <c r="U856" s="24">
        <v>2</v>
      </c>
      <c r="V856" s="31">
        <f t="shared" ref="V856:V868" si="78">+V855*D855/D856</f>
        <v>49.770920812610775</v>
      </c>
      <c r="W856" s="32">
        <f t="shared" si="70"/>
        <v>76.770920812610768</v>
      </c>
      <c r="X856" s="30"/>
      <c r="Y856" s="24"/>
      <c r="Z856" s="24"/>
    </row>
    <row r="857" spans="1:26" ht="15.75" hidden="1" customHeight="1">
      <c r="A857" s="13" t="s">
        <v>424</v>
      </c>
      <c r="B857" s="24" t="s">
        <v>1455</v>
      </c>
      <c r="C857" s="24" t="s">
        <v>44</v>
      </c>
      <c r="D857" s="25">
        <v>10481</v>
      </c>
      <c r="E857" s="25"/>
      <c r="F857" s="25"/>
      <c r="G857" s="38"/>
      <c r="H857" s="27" t="s">
        <v>77</v>
      </c>
      <c r="I857" s="24" t="s">
        <v>1460</v>
      </c>
      <c r="J857" s="24">
        <v>480</v>
      </c>
      <c r="K857" s="24">
        <v>5030880</v>
      </c>
      <c r="L857" s="28" t="s">
        <v>1461</v>
      </c>
      <c r="M857" s="29" t="s">
        <v>50</v>
      </c>
      <c r="N857" s="30"/>
      <c r="O857" s="29" t="s">
        <v>50</v>
      </c>
      <c r="P857" s="24"/>
      <c r="Q857" s="24"/>
      <c r="R857" s="24"/>
      <c r="S857" s="24">
        <v>10</v>
      </c>
      <c r="T857" s="24">
        <v>15</v>
      </c>
      <c r="U857" s="24">
        <v>0</v>
      </c>
      <c r="V857" s="31">
        <f t="shared" si="78"/>
        <v>44.150572464459493</v>
      </c>
      <c r="W857" s="32">
        <f t="shared" si="70"/>
        <v>69.150572464459486</v>
      </c>
      <c r="X857" s="30"/>
      <c r="Y857" s="24"/>
      <c r="Z857" s="24"/>
    </row>
    <row r="858" spans="1:26" ht="15.75" hidden="1" customHeight="1">
      <c r="A858" s="13" t="s">
        <v>424</v>
      </c>
      <c r="B858" s="24" t="s">
        <v>1455</v>
      </c>
      <c r="C858" s="24" t="s">
        <v>44</v>
      </c>
      <c r="D858" s="25">
        <v>10503.05</v>
      </c>
      <c r="E858" s="25"/>
      <c r="F858" s="25"/>
      <c r="G858" s="38"/>
      <c r="H858" s="27" t="s">
        <v>63</v>
      </c>
      <c r="I858" s="24" t="s">
        <v>923</v>
      </c>
      <c r="J858" s="24">
        <v>480</v>
      </c>
      <c r="K858" s="24">
        <v>5041464</v>
      </c>
      <c r="L858" s="28" t="s">
        <v>1462</v>
      </c>
      <c r="M858" s="29" t="s">
        <v>50</v>
      </c>
      <c r="N858" s="30"/>
      <c r="O858" s="29" t="s">
        <v>50</v>
      </c>
      <c r="P858" s="24"/>
      <c r="Q858" s="24"/>
      <c r="R858" s="24"/>
      <c r="S858" s="24">
        <v>10</v>
      </c>
      <c r="T858" s="24">
        <v>15</v>
      </c>
      <c r="U858" s="24">
        <v>2</v>
      </c>
      <c r="V858" s="31">
        <f t="shared" si="78"/>
        <v>44.057883186312544</v>
      </c>
      <c r="W858" s="32">
        <f t="shared" si="70"/>
        <v>71.057883186312552</v>
      </c>
      <c r="X858" s="30"/>
      <c r="Y858" s="24"/>
      <c r="Z858" s="24"/>
    </row>
    <row r="859" spans="1:26" ht="15.75" hidden="1" customHeight="1">
      <c r="A859" s="13" t="s">
        <v>424</v>
      </c>
      <c r="B859" s="24" t="s">
        <v>1455</v>
      </c>
      <c r="C859" s="24" t="s">
        <v>44</v>
      </c>
      <c r="D859" s="25">
        <v>11180.4</v>
      </c>
      <c r="E859" s="25"/>
      <c r="F859" s="25"/>
      <c r="G859" s="38"/>
      <c r="H859" s="27" t="s">
        <v>68</v>
      </c>
      <c r="I859" s="24" t="s">
        <v>671</v>
      </c>
      <c r="J859" s="24">
        <v>480</v>
      </c>
      <c r="K859" s="24">
        <v>5366592</v>
      </c>
      <c r="L859" s="28" t="s">
        <v>1463</v>
      </c>
      <c r="M859" s="29" t="s">
        <v>50</v>
      </c>
      <c r="N859" s="30"/>
      <c r="O859" s="29" t="s">
        <v>50</v>
      </c>
      <c r="P859" s="24"/>
      <c r="Q859" s="24"/>
      <c r="R859" s="24"/>
      <c r="S859" s="24">
        <v>10</v>
      </c>
      <c r="T859" s="24">
        <v>15</v>
      </c>
      <c r="U859" s="24">
        <v>0</v>
      </c>
      <c r="V859" s="31">
        <f t="shared" si="78"/>
        <v>41.388693606668809</v>
      </c>
      <c r="W859" s="32">
        <f t="shared" si="70"/>
        <v>66.388693606668809</v>
      </c>
      <c r="X859" s="30"/>
      <c r="Y859" s="24"/>
      <c r="Z859" s="24"/>
    </row>
    <row r="860" spans="1:26" ht="15.75" hidden="1" customHeight="1">
      <c r="A860" s="13" t="s">
        <v>424</v>
      </c>
      <c r="B860" s="24" t="s">
        <v>1455</v>
      </c>
      <c r="C860" s="24" t="s">
        <v>44</v>
      </c>
      <c r="D860" s="25">
        <v>11310.62</v>
      </c>
      <c r="E860" s="25"/>
      <c r="F860" s="25"/>
      <c r="G860" s="38"/>
      <c r="H860" s="27" t="s">
        <v>95</v>
      </c>
      <c r="I860" s="24" t="s">
        <v>1464</v>
      </c>
      <c r="J860" s="24">
        <v>480</v>
      </c>
      <c r="K860" s="24">
        <v>5429097.5999999996</v>
      </c>
      <c r="L860" s="28" t="s">
        <v>1465</v>
      </c>
      <c r="M860" s="29" t="s">
        <v>50</v>
      </c>
      <c r="N860" s="30"/>
      <c r="O860" s="29" t="s">
        <v>50</v>
      </c>
      <c r="P860" s="24"/>
      <c r="Q860" s="24"/>
      <c r="R860" s="24"/>
      <c r="S860" s="24">
        <v>10</v>
      </c>
      <c r="T860" s="24">
        <v>15</v>
      </c>
      <c r="U860" s="24">
        <v>1</v>
      </c>
      <c r="V860" s="31">
        <f t="shared" si="78"/>
        <v>40.912182532876173</v>
      </c>
      <c r="W860" s="32">
        <f t="shared" si="70"/>
        <v>66.912182532876173</v>
      </c>
      <c r="X860" s="30"/>
      <c r="Y860" s="24"/>
      <c r="Z860" s="24"/>
    </row>
    <row r="861" spans="1:26" ht="15.75" hidden="1" customHeight="1">
      <c r="A861" s="13" t="s">
        <v>424</v>
      </c>
      <c r="B861" s="24" t="s">
        <v>1455</v>
      </c>
      <c r="C861" s="24" t="s">
        <v>44</v>
      </c>
      <c r="D861" s="25">
        <v>11611.33</v>
      </c>
      <c r="E861" s="25"/>
      <c r="F861" s="25"/>
      <c r="G861" s="38"/>
      <c r="H861" s="27" t="s">
        <v>189</v>
      </c>
      <c r="I861" s="24" t="s">
        <v>671</v>
      </c>
      <c r="J861" s="24">
        <v>480</v>
      </c>
      <c r="K861" s="24">
        <v>5573438.4000000004</v>
      </c>
      <c r="L861" s="28" t="s">
        <v>1466</v>
      </c>
      <c r="M861" s="29" t="s">
        <v>50</v>
      </c>
      <c r="N861" s="30"/>
      <c r="O861" s="29" t="s">
        <v>50</v>
      </c>
      <c r="P861" s="24"/>
      <c r="Q861" s="24"/>
      <c r="R861" s="24"/>
      <c r="S861" s="24">
        <v>10</v>
      </c>
      <c r="T861" s="24">
        <v>15</v>
      </c>
      <c r="U861" s="24">
        <v>0</v>
      </c>
      <c r="V861" s="31">
        <f t="shared" si="78"/>
        <v>39.852639620095189</v>
      </c>
      <c r="W861" s="32">
        <f t="shared" si="70"/>
        <v>64.852639620095189</v>
      </c>
      <c r="X861" s="30"/>
      <c r="Y861" s="24"/>
      <c r="Z861" s="24" t="s">
        <v>80</v>
      </c>
    </row>
    <row r="862" spans="1:26" ht="15.75" hidden="1" customHeight="1">
      <c r="A862" s="13" t="s">
        <v>424</v>
      </c>
      <c r="B862" s="24" t="s">
        <v>1455</v>
      </c>
      <c r="C862" s="24" t="s">
        <v>44</v>
      </c>
      <c r="D862" s="25">
        <v>11996</v>
      </c>
      <c r="E862" s="25"/>
      <c r="F862" s="25"/>
      <c r="G862" s="38"/>
      <c r="H862" s="27" t="s">
        <v>47</v>
      </c>
      <c r="I862" s="24" t="s">
        <v>671</v>
      </c>
      <c r="J862" s="24">
        <v>480</v>
      </c>
      <c r="K862" s="24">
        <v>5758080</v>
      </c>
      <c r="L862" s="28" t="s">
        <v>109</v>
      </c>
      <c r="M862" s="29" t="s">
        <v>50</v>
      </c>
      <c r="N862" s="30"/>
      <c r="O862" s="29" t="s">
        <v>50</v>
      </c>
      <c r="P862" s="24"/>
      <c r="Q862" s="24"/>
      <c r="R862" s="24"/>
      <c r="S862" s="24">
        <v>10</v>
      </c>
      <c r="T862" s="24">
        <v>15</v>
      </c>
      <c r="U862" s="24">
        <v>0</v>
      </c>
      <c r="V862" s="31">
        <f t="shared" si="78"/>
        <v>38.574704068022662</v>
      </c>
      <c r="W862" s="32">
        <f t="shared" si="70"/>
        <v>63.574704068022662</v>
      </c>
      <c r="X862" s="30"/>
      <c r="Y862" s="24"/>
      <c r="Z862" s="24" t="s">
        <v>80</v>
      </c>
    </row>
    <row r="863" spans="1:26" ht="15.75" hidden="1" customHeight="1">
      <c r="A863" s="13" t="s">
        <v>424</v>
      </c>
      <c r="B863" s="24" t="s">
        <v>1455</v>
      </c>
      <c r="C863" s="24" t="s">
        <v>51</v>
      </c>
      <c r="D863" s="25">
        <v>14622.52</v>
      </c>
      <c r="E863" s="25"/>
      <c r="F863" s="25"/>
      <c r="G863" s="38"/>
      <c r="H863" s="27" t="s">
        <v>63</v>
      </c>
      <c r="I863" s="24" t="s">
        <v>943</v>
      </c>
      <c r="J863" s="24">
        <v>480</v>
      </c>
      <c r="K863" s="24">
        <v>7018809.5999999996</v>
      </c>
      <c r="L863" s="28" t="s">
        <v>1467</v>
      </c>
      <c r="M863" s="29" t="s">
        <v>50</v>
      </c>
      <c r="N863" s="30"/>
      <c r="O863" s="29" t="s">
        <v>50</v>
      </c>
      <c r="P863" s="24"/>
      <c r="Q863" s="24"/>
      <c r="R863" s="24"/>
      <c r="S863" s="24">
        <v>10</v>
      </c>
      <c r="T863" s="24">
        <v>15</v>
      </c>
      <c r="U863" s="24">
        <v>2</v>
      </c>
      <c r="V863" s="31">
        <f t="shared" si="78"/>
        <v>31.645855160396419</v>
      </c>
      <c r="W863" s="32">
        <f t="shared" si="70"/>
        <v>58.645855160396422</v>
      </c>
      <c r="X863" s="30"/>
      <c r="Y863" s="24"/>
      <c r="Z863" s="24" t="s">
        <v>80</v>
      </c>
    </row>
    <row r="864" spans="1:26" ht="15.75" hidden="1" customHeight="1">
      <c r="A864" s="13" t="s">
        <v>424</v>
      </c>
      <c r="B864" s="24" t="s">
        <v>1455</v>
      </c>
      <c r="C864" s="24" t="s">
        <v>44</v>
      </c>
      <c r="D864" s="25">
        <v>16427.88</v>
      </c>
      <c r="E864" s="25"/>
      <c r="F864" s="25"/>
      <c r="G864" s="38"/>
      <c r="H864" s="27" t="s">
        <v>52</v>
      </c>
      <c r="I864" s="24" t="s">
        <v>1468</v>
      </c>
      <c r="J864" s="24">
        <v>480</v>
      </c>
      <c r="K864" s="24">
        <v>7885382.4000000004</v>
      </c>
      <c r="L864" s="28" t="s">
        <v>1469</v>
      </c>
      <c r="M864" s="29" t="s">
        <v>50</v>
      </c>
      <c r="N864" s="30"/>
      <c r="O864" s="29" t="s">
        <v>50</v>
      </c>
      <c r="P864" s="24"/>
      <c r="Q864" s="24"/>
      <c r="R864" s="24"/>
      <c r="S864" s="24">
        <v>10</v>
      </c>
      <c r="T864" s="24">
        <v>15</v>
      </c>
      <c r="U864" s="24">
        <v>2</v>
      </c>
      <c r="V864" s="31">
        <f t="shared" si="78"/>
        <v>28.168098987818258</v>
      </c>
      <c r="W864" s="32">
        <f t="shared" si="70"/>
        <v>55.168098987818254</v>
      </c>
      <c r="X864" s="30"/>
      <c r="Y864" s="24"/>
      <c r="Z864" s="24" t="s">
        <v>80</v>
      </c>
    </row>
    <row r="865" spans="1:26" ht="15.75" hidden="1" customHeight="1">
      <c r="A865" s="13" t="s">
        <v>424</v>
      </c>
      <c r="B865" s="24" t="s">
        <v>1455</v>
      </c>
      <c r="C865" s="24" t="s">
        <v>51</v>
      </c>
      <c r="D865" s="25">
        <v>20378.37</v>
      </c>
      <c r="E865" s="25"/>
      <c r="F865" s="25"/>
      <c r="G865" s="38"/>
      <c r="H865" s="27" t="s">
        <v>95</v>
      </c>
      <c r="I865" s="24" t="s">
        <v>1470</v>
      </c>
      <c r="J865" s="24">
        <v>480</v>
      </c>
      <c r="K865" s="24">
        <v>9781617.5999999996</v>
      </c>
      <c r="L865" s="28" t="s">
        <v>1471</v>
      </c>
      <c r="M865" s="29" t="s">
        <v>50</v>
      </c>
      <c r="N865" s="30"/>
      <c r="O865" s="29" t="s">
        <v>50</v>
      </c>
      <c r="P865" s="24"/>
      <c r="Q865" s="24"/>
      <c r="R865" s="24"/>
      <c r="S865" s="24">
        <v>10</v>
      </c>
      <c r="T865" s="24">
        <v>15</v>
      </c>
      <c r="U865" s="24">
        <v>1</v>
      </c>
      <c r="V865" s="31">
        <f t="shared" si="78"/>
        <v>22.707515370463874</v>
      </c>
      <c r="W865" s="32">
        <f t="shared" si="70"/>
        <v>48.707515370463874</v>
      </c>
      <c r="X865" s="30"/>
      <c r="Y865" s="24"/>
      <c r="Z865" s="24" t="s">
        <v>80</v>
      </c>
    </row>
    <row r="866" spans="1:26" ht="15.75" hidden="1" customHeight="1">
      <c r="A866" s="13" t="s">
        <v>424</v>
      </c>
      <c r="B866" s="24" t="s">
        <v>1455</v>
      </c>
      <c r="C866" s="24" t="s">
        <v>75</v>
      </c>
      <c r="D866" s="25">
        <v>28733.62</v>
      </c>
      <c r="E866" s="25"/>
      <c r="F866" s="25"/>
      <c r="G866" s="38"/>
      <c r="H866" s="27" t="s">
        <v>63</v>
      </c>
      <c r="I866" s="24" t="s">
        <v>557</v>
      </c>
      <c r="J866" s="24">
        <v>480</v>
      </c>
      <c r="K866" s="24">
        <v>13792137.6</v>
      </c>
      <c r="L866" s="28" t="s">
        <v>1472</v>
      </c>
      <c r="M866" s="29" t="s">
        <v>50</v>
      </c>
      <c r="N866" s="30"/>
      <c r="O866" s="29" t="s">
        <v>50</v>
      </c>
      <c r="P866" s="24"/>
      <c r="Q866" s="24"/>
      <c r="R866" s="24"/>
      <c r="S866" s="24">
        <v>10</v>
      </c>
      <c r="T866" s="24">
        <v>15</v>
      </c>
      <c r="U866" s="24">
        <v>2</v>
      </c>
      <c r="V866" s="31">
        <f t="shared" si="78"/>
        <v>16.104554525326076</v>
      </c>
      <c r="W866" s="32">
        <f t="shared" si="70"/>
        <v>43.10455452532608</v>
      </c>
      <c r="X866" s="30"/>
      <c r="Y866" s="24"/>
      <c r="Z866" s="24" t="s">
        <v>80</v>
      </c>
    </row>
    <row r="867" spans="1:26" ht="15.75" hidden="1" customHeight="1">
      <c r="A867" s="13" t="s">
        <v>424</v>
      </c>
      <c r="B867" s="24" t="s">
        <v>1455</v>
      </c>
      <c r="C867" s="24" t="s">
        <v>44</v>
      </c>
      <c r="D867" s="25">
        <v>37969.71</v>
      </c>
      <c r="E867" s="25"/>
      <c r="F867" s="25"/>
      <c r="G867" s="38"/>
      <c r="H867" s="27" t="s">
        <v>434</v>
      </c>
      <c r="I867" s="24" t="s">
        <v>1473</v>
      </c>
      <c r="J867" s="24">
        <v>480</v>
      </c>
      <c r="K867" s="24">
        <v>18225460.800000001</v>
      </c>
      <c r="L867" s="28" t="s">
        <v>1474</v>
      </c>
      <c r="M867" s="29" t="s">
        <v>50</v>
      </c>
      <c r="N867" s="30"/>
      <c r="O867" s="29" t="s">
        <v>50</v>
      </c>
      <c r="P867" s="24"/>
      <c r="Q867" s="24"/>
      <c r="R867" s="24"/>
      <c r="S867" s="24">
        <v>10</v>
      </c>
      <c r="T867" s="24">
        <v>15</v>
      </c>
      <c r="U867" s="24">
        <v>1</v>
      </c>
      <c r="V867" s="31">
        <f t="shared" si="78"/>
        <v>12.187139432984868</v>
      </c>
      <c r="W867" s="32">
        <f t="shared" si="70"/>
        <v>38.187139432984864</v>
      </c>
      <c r="X867" s="30"/>
      <c r="Y867" s="24"/>
      <c r="Z867" s="24" t="s">
        <v>80</v>
      </c>
    </row>
    <row r="868" spans="1:26" ht="15.75" hidden="1" customHeight="1">
      <c r="A868" s="13" t="s">
        <v>424</v>
      </c>
      <c r="B868" s="24" t="s">
        <v>1455</v>
      </c>
      <c r="C868" s="24" t="s">
        <v>75</v>
      </c>
      <c r="D868" s="25">
        <v>46957.02</v>
      </c>
      <c r="E868" s="53"/>
      <c r="F868" s="53"/>
      <c r="G868" s="38"/>
      <c r="H868" s="27" t="s">
        <v>95</v>
      </c>
      <c r="I868" s="24" t="s">
        <v>1475</v>
      </c>
      <c r="J868" s="24">
        <v>480</v>
      </c>
      <c r="K868" s="24">
        <v>22539369.600000001</v>
      </c>
      <c r="L868" s="28" t="s">
        <v>1476</v>
      </c>
      <c r="M868" s="29" t="s">
        <v>50</v>
      </c>
      <c r="N868" s="30"/>
      <c r="O868" s="29" t="s">
        <v>50</v>
      </c>
      <c r="P868" s="24"/>
      <c r="Q868" s="24"/>
      <c r="R868" s="24"/>
      <c r="S868" s="24">
        <v>10</v>
      </c>
      <c r="T868" s="24">
        <v>15</v>
      </c>
      <c r="U868" s="24">
        <v>1</v>
      </c>
      <c r="V868" s="31">
        <f t="shared" si="78"/>
        <v>9.854589367042454</v>
      </c>
      <c r="W868" s="32">
        <f t="shared" si="70"/>
        <v>35.85458936704245</v>
      </c>
      <c r="X868" s="30"/>
      <c r="Y868" s="24"/>
      <c r="Z868" s="24" t="s">
        <v>80</v>
      </c>
    </row>
    <row r="869" spans="1:26" ht="15.75" hidden="1" customHeight="1">
      <c r="A869" s="13" t="s">
        <v>424</v>
      </c>
      <c r="B869" s="24" t="s">
        <v>1477</v>
      </c>
      <c r="C869" s="24" t="s">
        <v>44</v>
      </c>
      <c r="D869" s="25">
        <v>18458</v>
      </c>
      <c r="E869" s="54">
        <f>+F869</f>
        <v>262111.86</v>
      </c>
      <c r="F869" s="54">
        <v>262111.86</v>
      </c>
      <c r="G869" s="38" t="s">
        <v>1478</v>
      </c>
      <c r="H869" s="27" t="s">
        <v>47</v>
      </c>
      <c r="I869" s="24" t="s">
        <v>212</v>
      </c>
      <c r="J869" s="24">
        <v>110</v>
      </c>
      <c r="K869" s="24">
        <v>2030380</v>
      </c>
      <c r="L869" s="28" t="s">
        <v>109</v>
      </c>
      <c r="M869" s="29" t="s">
        <v>50</v>
      </c>
      <c r="N869" s="30"/>
      <c r="O869" s="29" t="s">
        <v>50</v>
      </c>
      <c r="P869" s="24"/>
      <c r="Q869" s="24"/>
      <c r="R869" s="24"/>
      <c r="S869" s="24">
        <v>10</v>
      </c>
      <c r="T869" s="24">
        <v>15</v>
      </c>
      <c r="U869" s="24">
        <v>0</v>
      </c>
      <c r="V869" s="35">
        <v>65</v>
      </c>
      <c r="W869" s="24">
        <f t="shared" si="70"/>
        <v>90</v>
      </c>
      <c r="X869" s="30"/>
      <c r="Y869" s="24"/>
      <c r="Z869" s="24"/>
    </row>
    <row r="870" spans="1:26" ht="15.75" hidden="1" customHeight="1">
      <c r="A870" s="13" t="s">
        <v>424</v>
      </c>
      <c r="B870" s="24" t="s">
        <v>1477</v>
      </c>
      <c r="C870" s="24" t="s">
        <v>44</v>
      </c>
      <c r="D870" s="25">
        <v>18974.12</v>
      </c>
      <c r="E870" s="25"/>
      <c r="F870" s="25"/>
      <c r="G870" s="38"/>
      <c r="H870" s="27" t="s">
        <v>52</v>
      </c>
      <c r="I870" s="24" t="s">
        <v>1458</v>
      </c>
      <c r="J870" s="24">
        <v>110</v>
      </c>
      <c r="K870" s="24">
        <v>2087153.2</v>
      </c>
      <c r="L870" s="28" t="s">
        <v>1459</v>
      </c>
      <c r="M870" s="29" t="s">
        <v>50</v>
      </c>
      <c r="N870" s="30"/>
      <c r="O870" s="29" t="s">
        <v>50</v>
      </c>
      <c r="P870" s="24"/>
      <c r="Q870" s="24"/>
      <c r="R870" s="24"/>
      <c r="S870" s="24">
        <v>10</v>
      </c>
      <c r="T870" s="24">
        <v>15</v>
      </c>
      <c r="U870" s="24">
        <v>2</v>
      </c>
      <c r="V870" s="31">
        <f t="shared" ref="V870:V879" si="79">+V869*D869/D870</f>
        <v>63.231918001994302</v>
      </c>
      <c r="W870" s="32">
        <f t="shared" si="70"/>
        <v>90.231918001994302</v>
      </c>
      <c r="X870" s="30"/>
      <c r="Y870" s="24"/>
      <c r="Z870" s="24"/>
    </row>
    <row r="871" spans="1:26" ht="15.75" hidden="1" customHeight="1">
      <c r="A871" s="13" t="s">
        <v>424</v>
      </c>
      <c r="B871" s="24" t="s">
        <v>1477</v>
      </c>
      <c r="C871" s="24" t="s">
        <v>44</v>
      </c>
      <c r="D871" s="25">
        <v>21669.51</v>
      </c>
      <c r="E871" s="25"/>
      <c r="F871" s="25"/>
      <c r="G871" s="38"/>
      <c r="H871" s="27" t="s">
        <v>63</v>
      </c>
      <c r="I871" s="24" t="s">
        <v>923</v>
      </c>
      <c r="J871" s="24">
        <v>110</v>
      </c>
      <c r="K871" s="24">
        <v>2383646.1</v>
      </c>
      <c r="L871" s="28" t="s">
        <v>1479</v>
      </c>
      <c r="M871" s="29" t="s">
        <v>50</v>
      </c>
      <c r="N871" s="30"/>
      <c r="O871" s="29" t="s">
        <v>50</v>
      </c>
      <c r="P871" s="24"/>
      <c r="Q871" s="24"/>
      <c r="R871" s="24"/>
      <c r="S871" s="24">
        <v>10</v>
      </c>
      <c r="T871" s="24">
        <v>15</v>
      </c>
      <c r="U871" s="24">
        <v>2</v>
      </c>
      <c r="V871" s="31">
        <f t="shared" si="79"/>
        <v>55.366734180883654</v>
      </c>
      <c r="W871" s="32">
        <f t="shared" si="70"/>
        <v>82.366734180883654</v>
      </c>
      <c r="X871" s="30"/>
      <c r="Y871" s="24"/>
      <c r="Z871" s="24"/>
    </row>
    <row r="872" spans="1:26" ht="15.75" hidden="1" customHeight="1">
      <c r="A872" s="13" t="s">
        <v>424</v>
      </c>
      <c r="B872" s="24" t="s">
        <v>1477</v>
      </c>
      <c r="C872" s="24" t="s">
        <v>44</v>
      </c>
      <c r="D872" s="25">
        <v>21900</v>
      </c>
      <c r="E872" s="25"/>
      <c r="F872" s="25"/>
      <c r="G872" s="38"/>
      <c r="H872" s="27" t="s">
        <v>77</v>
      </c>
      <c r="I872" s="24" t="s">
        <v>1460</v>
      </c>
      <c r="J872" s="24">
        <v>110</v>
      </c>
      <c r="K872" s="24">
        <v>2409000</v>
      </c>
      <c r="L872" s="28" t="s">
        <v>1480</v>
      </c>
      <c r="M872" s="29" t="s">
        <v>50</v>
      </c>
      <c r="N872" s="30"/>
      <c r="O872" s="29" t="s">
        <v>50</v>
      </c>
      <c r="P872" s="24"/>
      <c r="Q872" s="24"/>
      <c r="R872" s="24"/>
      <c r="S872" s="24">
        <v>10</v>
      </c>
      <c r="T872" s="24">
        <v>15</v>
      </c>
      <c r="U872" s="24">
        <v>0</v>
      </c>
      <c r="V872" s="31">
        <f t="shared" si="79"/>
        <v>54.784018264840185</v>
      </c>
      <c r="W872" s="32">
        <f t="shared" si="70"/>
        <v>79.784018264840185</v>
      </c>
      <c r="X872" s="30"/>
      <c r="Y872" s="24"/>
      <c r="Z872" s="24"/>
    </row>
    <row r="873" spans="1:26" ht="15.75" hidden="1" customHeight="1">
      <c r="A873" s="13" t="s">
        <v>424</v>
      </c>
      <c r="B873" s="24" t="s">
        <v>1477</v>
      </c>
      <c r="C873" s="24" t="s">
        <v>44</v>
      </c>
      <c r="D873" s="25">
        <v>22760.1</v>
      </c>
      <c r="E873" s="25"/>
      <c r="F873" s="25"/>
      <c r="G873" s="38"/>
      <c r="H873" s="27" t="s">
        <v>68</v>
      </c>
      <c r="I873" s="24" t="s">
        <v>671</v>
      </c>
      <c r="J873" s="24">
        <v>110</v>
      </c>
      <c r="K873" s="24">
        <v>2503611</v>
      </c>
      <c r="L873" s="28" t="s">
        <v>1481</v>
      </c>
      <c r="M873" s="29" t="s">
        <v>50</v>
      </c>
      <c r="N873" s="30"/>
      <c r="O873" s="29" t="s">
        <v>50</v>
      </c>
      <c r="P873" s="24"/>
      <c r="Q873" s="24"/>
      <c r="R873" s="24"/>
      <c r="S873" s="24">
        <v>10</v>
      </c>
      <c r="T873" s="24">
        <v>15</v>
      </c>
      <c r="U873" s="24">
        <v>0</v>
      </c>
      <c r="V873" s="31">
        <f t="shared" si="79"/>
        <v>52.713740273548886</v>
      </c>
      <c r="W873" s="32">
        <f t="shared" si="70"/>
        <v>77.713740273548893</v>
      </c>
      <c r="X873" s="30"/>
      <c r="Y873" s="24"/>
      <c r="Z873" s="24"/>
    </row>
    <row r="874" spans="1:26" ht="15.75" hidden="1" customHeight="1">
      <c r="A874" s="13" t="s">
        <v>424</v>
      </c>
      <c r="B874" s="24" t="s">
        <v>1477</v>
      </c>
      <c r="C874" s="24" t="s">
        <v>44</v>
      </c>
      <c r="D874" s="25">
        <v>23911.77</v>
      </c>
      <c r="E874" s="25"/>
      <c r="F874" s="25"/>
      <c r="G874" s="38"/>
      <c r="H874" s="27" t="s">
        <v>189</v>
      </c>
      <c r="I874" s="24" t="s">
        <v>671</v>
      </c>
      <c r="J874" s="24">
        <v>110</v>
      </c>
      <c r="K874" s="24">
        <v>2630294.7000000002</v>
      </c>
      <c r="L874" s="28" t="s">
        <v>1466</v>
      </c>
      <c r="M874" s="29" t="s">
        <v>50</v>
      </c>
      <c r="N874" s="30"/>
      <c r="O874" s="29" t="s">
        <v>50</v>
      </c>
      <c r="P874" s="24"/>
      <c r="Q874" s="24"/>
      <c r="R874" s="24"/>
      <c r="S874" s="24">
        <v>10</v>
      </c>
      <c r="T874" s="24">
        <v>15</v>
      </c>
      <c r="U874" s="24">
        <v>0</v>
      </c>
      <c r="V874" s="31">
        <f t="shared" si="79"/>
        <v>50.174872040003727</v>
      </c>
      <c r="W874" s="32">
        <f t="shared" si="70"/>
        <v>75.17487204000372</v>
      </c>
      <c r="X874" s="30"/>
      <c r="Y874" s="24"/>
      <c r="Z874" s="24"/>
    </row>
    <row r="875" spans="1:26" ht="15.75" hidden="1" customHeight="1">
      <c r="A875" s="13" t="s">
        <v>424</v>
      </c>
      <c r="B875" s="24" t="s">
        <v>1477</v>
      </c>
      <c r="C875" s="24" t="s">
        <v>44</v>
      </c>
      <c r="D875" s="25">
        <v>24190.32</v>
      </c>
      <c r="E875" s="25"/>
      <c r="F875" s="25"/>
      <c r="G875" s="38"/>
      <c r="H875" s="27" t="s">
        <v>110</v>
      </c>
      <c r="I875" s="24" t="s">
        <v>671</v>
      </c>
      <c r="J875" s="24">
        <v>110</v>
      </c>
      <c r="K875" s="24">
        <v>2660935.2000000002</v>
      </c>
      <c r="L875" s="28" t="s">
        <v>1482</v>
      </c>
      <c r="M875" s="29" t="s">
        <v>50</v>
      </c>
      <c r="N875" s="30"/>
      <c r="O875" s="29" t="s">
        <v>50</v>
      </c>
      <c r="P875" s="24"/>
      <c r="Q875" s="24"/>
      <c r="R875" s="24"/>
      <c r="S875" s="24">
        <v>10</v>
      </c>
      <c r="T875" s="24">
        <v>15</v>
      </c>
      <c r="U875" s="24">
        <v>0</v>
      </c>
      <c r="V875" s="31">
        <f t="shared" si="79"/>
        <v>49.597111571901486</v>
      </c>
      <c r="W875" s="32">
        <f t="shared" si="70"/>
        <v>74.597111571901479</v>
      </c>
      <c r="X875" s="30"/>
      <c r="Y875" s="24"/>
      <c r="Z875" s="24"/>
    </row>
    <row r="876" spans="1:26" ht="15.75" hidden="1" customHeight="1">
      <c r="A876" s="13" t="s">
        <v>424</v>
      </c>
      <c r="B876" s="24" t="s">
        <v>1477</v>
      </c>
      <c r="C876" s="24" t="s">
        <v>51</v>
      </c>
      <c r="D876" s="25">
        <v>24424</v>
      </c>
      <c r="E876" s="25"/>
      <c r="F876" s="25"/>
      <c r="G876" s="38"/>
      <c r="H876" s="27" t="s">
        <v>47</v>
      </c>
      <c r="I876" s="24" t="s">
        <v>671</v>
      </c>
      <c r="J876" s="24">
        <v>110</v>
      </c>
      <c r="K876" s="24">
        <v>2686640</v>
      </c>
      <c r="L876" s="28" t="s">
        <v>109</v>
      </c>
      <c r="M876" s="29" t="s">
        <v>50</v>
      </c>
      <c r="N876" s="30"/>
      <c r="O876" s="29" t="s">
        <v>50</v>
      </c>
      <c r="P876" s="24"/>
      <c r="Q876" s="24"/>
      <c r="R876" s="24"/>
      <c r="S876" s="24">
        <v>10</v>
      </c>
      <c r="T876" s="24">
        <v>15</v>
      </c>
      <c r="U876" s="24">
        <v>0</v>
      </c>
      <c r="V876" s="31">
        <f t="shared" si="79"/>
        <v>49.122584343268919</v>
      </c>
      <c r="W876" s="32">
        <f t="shared" si="70"/>
        <v>74.122584343268926</v>
      </c>
      <c r="X876" s="30"/>
      <c r="Y876" s="24"/>
      <c r="Z876" s="24"/>
    </row>
    <row r="877" spans="1:26" ht="15.75" hidden="1" customHeight="1">
      <c r="A877" s="13" t="s">
        <v>424</v>
      </c>
      <c r="B877" s="24" t="s">
        <v>1477</v>
      </c>
      <c r="C877" s="24" t="s">
        <v>51</v>
      </c>
      <c r="D877" s="25">
        <v>90166.82</v>
      </c>
      <c r="E877" s="25"/>
      <c r="F877" s="25"/>
      <c r="G877" s="38"/>
      <c r="H877" s="27" t="s">
        <v>63</v>
      </c>
      <c r="I877" s="24" t="s">
        <v>974</v>
      </c>
      <c r="J877" s="24">
        <v>110</v>
      </c>
      <c r="K877" s="24">
        <v>9918350.1999999993</v>
      </c>
      <c r="L877" s="28" t="s">
        <v>1483</v>
      </c>
      <c r="M877" s="29" t="s">
        <v>50</v>
      </c>
      <c r="N877" s="30"/>
      <c r="O877" s="29" t="s">
        <v>50</v>
      </c>
      <c r="P877" s="24"/>
      <c r="Q877" s="24"/>
      <c r="R877" s="24"/>
      <c r="S877" s="24">
        <v>10</v>
      </c>
      <c r="T877" s="24">
        <v>15</v>
      </c>
      <c r="U877" s="24">
        <v>2</v>
      </c>
      <c r="V877" s="31">
        <f t="shared" si="79"/>
        <v>13.306114155961138</v>
      </c>
      <c r="W877" s="32">
        <f t="shared" si="70"/>
        <v>40.30611415596114</v>
      </c>
      <c r="X877" s="30"/>
      <c r="Y877" s="24"/>
      <c r="Z877" s="24" t="s">
        <v>80</v>
      </c>
    </row>
    <row r="878" spans="1:26" ht="15.75" hidden="1" customHeight="1">
      <c r="A878" s="13" t="s">
        <v>424</v>
      </c>
      <c r="B878" s="24" t="s">
        <v>1477</v>
      </c>
      <c r="C878" s="24" t="s">
        <v>44</v>
      </c>
      <c r="D878" s="25">
        <v>119149.88</v>
      </c>
      <c r="E878" s="25"/>
      <c r="F878" s="25"/>
      <c r="G878" s="38"/>
      <c r="H878" s="27" t="s">
        <v>434</v>
      </c>
      <c r="I878" s="24" t="s">
        <v>1473</v>
      </c>
      <c r="J878" s="24">
        <v>110</v>
      </c>
      <c r="K878" s="24">
        <v>13106486.800000001</v>
      </c>
      <c r="L878" s="28" t="s">
        <v>1484</v>
      </c>
      <c r="M878" s="29" t="s">
        <v>50</v>
      </c>
      <c r="N878" s="30"/>
      <c r="O878" s="29" t="s">
        <v>50</v>
      </c>
      <c r="P878" s="24"/>
      <c r="Q878" s="24"/>
      <c r="R878" s="24"/>
      <c r="S878" s="24">
        <v>10</v>
      </c>
      <c r="T878" s="24">
        <v>15</v>
      </c>
      <c r="U878" s="24">
        <v>1</v>
      </c>
      <c r="V878" s="31">
        <f t="shared" si="79"/>
        <v>10.069418450106706</v>
      </c>
      <c r="W878" s="32">
        <f t="shared" si="70"/>
        <v>36.06941845010671</v>
      </c>
      <c r="X878" s="30"/>
      <c r="Y878" s="24"/>
      <c r="Z878" s="24" t="s">
        <v>80</v>
      </c>
    </row>
    <row r="879" spans="1:26" ht="15.75" hidden="1" customHeight="1">
      <c r="A879" s="13" t="s">
        <v>424</v>
      </c>
      <c r="B879" s="24" t="s">
        <v>1477</v>
      </c>
      <c r="C879" s="24" t="s">
        <v>44</v>
      </c>
      <c r="D879" s="25">
        <v>147352.26999999999</v>
      </c>
      <c r="E879" s="53"/>
      <c r="F879" s="53"/>
      <c r="G879" s="38"/>
      <c r="H879" s="27" t="s">
        <v>95</v>
      </c>
      <c r="I879" s="24" t="s">
        <v>1485</v>
      </c>
      <c r="J879" s="24">
        <v>110</v>
      </c>
      <c r="K879" s="24">
        <v>16208749.699999999</v>
      </c>
      <c r="L879" s="28" t="s">
        <v>1486</v>
      </c>
      <c r="M879" s="29" t="s">
        <v>50</v>
      </c>
      <c r="N879" s="30"/>
      <c r="O879" s="29" t="s">
        <v>50</v>
      </c>
      <c r="P879" s="24"/>
      <c r="Q879" s="24"/>
      <c r="R879" s="24"/>
      <c r="S879" s="24">
        <v>10</v>
      </c>
      <c r="T879" s="24">
        <v>15</v>
      </c>
      <c r="U879" s="24">
        <v>1</v>
      </c>
      <c r="V879" s="31">
        <f t="shared" si="79"/>
        <v>8.1421887833828421</v>
      </c>
      <c r="W879" s="32">
        <f t="shared" si="70"/>
        <v>34.142188783382842</v>
      </c>
      <c r="X879" s="30"/>
      <c r="Y879" s="24"/>
      <c r="Z879" s="24" t="s">
        <v>80</v>
      </c>
    </row>
    <row r="880" spans="1:26" ht="15.75" hidden="1" customHeight="1">
      <c r="A880" s="13" t="s">
        <v>1487</v>
      </c>
      <c r="B880" s="24" t="s">
        <v>1488</v>
      </c>
      <c r="C880" s="24" t="s">
        <v>44</v>
      </c>
      <c r="D880" s="25">
        <v>256.45</v>
      </c>
      <c r="E880" s="56">
        <f>F880/100</f>
        <v>881.7</v>
      </c>
      <c r="F880" s="56">
        <v>88170</v>
      </c>
      <c r="G880" s="38" t="s">
        <v>1489</v>
      </c>
      <c r="H880" s="27" t="s">
        <v>196</v>
      </c>
      <c r="I880" s="24" t="s">
        <v>1490</v>
      </c>
      <c r="J880" s="24">
        <v>204000</v>
      </c>
      <c r="K880" s="24">
        <v>52315800</v>
      </c>
      <c r="L880" s="28" t="s">
        <v>1491</v>
      </c>
      <c r="M880" s="29" t="s">
        <v>50</v>
      </c>
      <c r="N880" s="30"/>
      <c r="O880" s="29" t="s">
        <v>50</v>
      </c>
      <c r="P880" s="24"/>
      <c r="Q880" s="24"/>
      <c r="R880" s="24"/>
      <c r="S880" s="24">
        <v>10</v>
      </c>
      <c r="T880" s="24">
        <v>15</v>
      </c>
      <c r="U880" s="24">
        <v>0</v>
      </c>
      <c r="V880" s="35">
        <v>65</v>
      </c>
      <c r="W880" s="24">
        <f t="shared" si="70"/>
        <v>90</v>
      </c>
      <c r="X880" s="30"/>
      <c r="Y880" s="24"/>
      <c r="Z880" s="24"/>
    </row>
    <row r="881" spans="1:26" ht="15.75" hidden="1" customHeight="1">
      <c r="A881" s="13" t="s">
        <v>1487</v>
      </c>
      <c r="B881" s="24" t="s">
        <v>1488</v>
      </c>
      <c r="C881" s="24" t="s">
        <v>44</v>
      </c>
      <c r="D881" s="25">
        <v>266</v>
      </c>
      <c r="E881" s="25"/>
      <c r="F881" s="25"/>
      <c r="G881" s="38"/>
      <c r="H881" s="27" t="s">
        <v>77</v>
      </c>
      <c r="I881" s="24" t="s">
        <v>1492</v>
      </c>
      <c r="J881" s="24">
        <v>204000</v>
      </c>
      <c r="K881" s="24">
        <v>54264000</v>
      </c>
      <c r="L881" s="28" t="s">
        <v>1493</v>
      </c>
      <c r="M881" s="29" t="s">
        <v>50</v>
      </c>
      <c r="N881" s="30"/>
      <c r="O881" s="29" t="s">
        <v>50</v>
      </c>
      <c r="P881" s="24"/>
      <c r="Q881" s="24"/>
      <c r="R881" s="24"/>
      <c r="S881" s="24">
        <v>10</v>
      </c>
      <c r="T881" s="24">
        <v>15</v>
      </c>
      <c r="U881" s="24">
        <v>0</v>
      </c>
      <c r="V881" s="31">
        <f t="shared" ref="V881:V892" si="80">+V880*D880/D881</f>
        <v>62.666353383458649</v>
      </c>
      <c r="W881" s="32">
        <f t="shared" si="70"/>
        <v>87.666353383458642</v>
      </c>
      <c r="X881" s="30"/>
      <c r="Y881" s="24"/>
      <c r="Z881" s="24"/>
    </row>
    <row r="882" spans="1:26" ht="15.75" hidden="1" customHeight="1">
      <c r="A882" s="13" t="s">
        <v>1487</v>
      </c>
      <c r="B882" s="24" t="s">
        <v>1488</v>
      </c>
      <c r="C882" s="24" t="s">
        <v>44</v>
      </c>
      <c r="D882" s="25">
        <v>268.77</v>
      </c>
      <c r="E882" s="25"/>
      <c r="F882" s="25"/>
      <c r="G882" s="38"/>
      <c r="H882" s="27" t="s">
        <v>52</v>
      </c>
      <c r="I882" s="24" t="s">
        <v>1494</v>
      </c>
      <c r="J882" s="24">
        <v>204000</v>
      </c>
      <c r="K882" s="24">
        <v>54829080</v>
      </c>
      <c r="L882" s="28" t="s">
        <v>1495</v>
      </c>
      <c r="M882" s="29" t="s">
        <v>50</v>
      </c>
      <c r="N882" s="30"/>
      <c r="O882" s="29" t="s">
        <v>50</v>
      </c>
      <c r="P882" s="24"/>
      <c r="Q882" s="24"/>
      <c r="R882" s="24"/>
      <c r="S882" s="24">
        <v>10</v>
      </c>
      <c r="T882" s="24">
        <v>15</v>
      </c>
      <c r="U882" s="24">
        <v>2</v>
      </c>
      <c r="V882" s="31">
        <f t="shared" si="80"/>
        <v>62.020500799940471</v>
      </c>
      <c r="W882" s="32">
        <f t="shared" si="70"/>
        <v>89.020500799940464</v>
      </c>
      <c r="X882" s="30"/>
      <c r="Y882" s="24"/>
      <c r="Z882" s="24"/>
    </row>
    <row r="883" spans="1:26" ht="15.75" hidden="1" customHeight="1">
      <c r="A883" s="13" t="s">
        <v>1487</v>
      </c>
      <c r="B883" s="24" t="s">
        <v>1488</v>
      </c>
      <c r="C883" s="24" t="s">
        <v>44</v>
      </c>
      <c r="D883" s="25">
        <v>269.68</v>
      </c>
      <c r="E883" s="25"/>
      <c r="F883" s="25"/>
      <c r="G883" s="38"/>
      <c r="H883" s="27" t="s">
        <v>63</v>
      </c>
      <c r="I883" s="24" t="s">
        <v>901</v>
      </c>
      <c r="J883" s="24">
        <v>204000</v>
      </c>
      <c r="K883" s="24">
        <v>55014720</v>
      </c>
      <c r="L883" s="28" t="s">
        <v>1496</v>
      </c>
      <c r="M883" s="29" t="s">
        <v>50</v>
      </c>
      <c r="N883" s="30"/>
      <c r="O883" s="29" t="s">
        <v>50</v>
      </c>
      <c r="P883" s="24"/>
      <c r="Q883" s="24"/>
      <c r="R883" s="24"/>
      <c r="S883" s="24">
        <v>10</v>
      </c>
      <c r="T883" s="24">
        <v>15</v>
      </c>
      <c r="U883" s="24">
        <v>2</v>
      </c>
      <c r="V883" s="31">
        <f t="shared" si="80"/>
        <v>61.811220706021949</v>
      </c>
      <c r="W883" s="32">
        <f t="shared" si="70"/>
        <v>88.811220706021942</v>
      </c>
      <c r="X883" s="30"/>
      <c r="Y883" s="24"/>
      <c r="Z883" s="24"/>
    </row>
    <row r="884" spans="1:26" ht="15.75" hidden="1" customHeight="1">
      <c r="A884" s="13" t="s">
        <v>1487</v>
      </c>
      <c r="B884" s="24" t="s">
        <v>1488</v>
      </c>
      <c r="C884" s="24" t="s">
        <v>44</v>
      </c>
      <c r="D884" s="25">
        <v>290.43</v>
      </c>
      <c r="E884" s="25"/>
      <c r="F884" s="25"/>
      <c r="G884" s="38"/>
      <c r="H884" s="27" t="s">
        <v>71</v>
      </c>
      <c r="I884" s="24" t="s">
        <v>1497</v>
      </c>
      <c r="J884" s="24">
        <v>30000</v>
      </c>
      <c r="K884" s="24">
        <v>8712900</v>
      </c>
      <c r="L884" s="28" t="s">
        <v>1498</v>
      </c>
      <c r="M884" s="29" t="s">
        <v>50</v>
      </c>
      <c r="N884" s="30"/>
      <c r="O884" s="29" t="s">
        <v>50</v>
      </c>
      <c r="P884" s="24"/>
      <c r="Q884" s="24"/>
      <c r="R884" s="24"/>
      <c r="S884" s="24">
        <v>10</v>
      </c>
      <c r="T884" s="24">
        <v>15</v>
      </c>
      <c r="U884" s="24">
        <v>1</v>
      </c>
      <c r="V884" s="31">
        <f t="shared" si="80"/>
        <v>57.395069379884994</v>
      </c>
      <c r="W884" s="32">
        <f t="shared" si="70"/>
        <v>83.395069379885001</v>
      </c>
      <c r="X884" s="30"/>
      <c r="Y884" s="24"/>
      <c r="Z884" s="24"/>
    </row>
    <row r="885" spans="1:26" ht="15.75" hidden="1" customHeight="1">
      <c r="A885" s="13" t="s">
        <v>1487</v>
      </c>
      <c r="B885" s="24" t="s">
        <v>1488</v>
      </c>
      <c r="C885" s="24" t="s">
        <v>51</v>
      </c>
      <c r="D885" s="25">
        <v>322.48</v>
      </c>
      <c r="E885" s="25"/>
      <c r="F885" s="25"/>
      <c r="G885" s="38"/>
      <c r="H885" s="27" t="s">
        <v>63</v>
      </c>
      <c r="I885" s="24" t="s">
        <v>1499</v>
      </c>
      <c r="J885" s="24">
        <v>204000</v>
      </c>
      <c r="K885" s="24">
        <v>65785920</v>
      </c>
      <c r="L885" s="28" t="s">
        <v>1500</v>
      </c>
      <c r="M885" s="29" t="s">
        <v>50</v>
      </c>
      <c r="N885" s="30"/>
      <c r="O885" s="29" t="s">
        <v>50</v>
      </c>
      <c r="P885" s="24"/>
      <c r="Q885" s="24"/>
      <c r="R885" s="24"/>
      <c r="S885" s="24">
        <v>10</v>
      </c>
      <c r="T885" s="24">
        <v>15</v>
      </c>
      <c r="U885" s="24">
        <v>2</v>
      </c>
      <c r="V885" s="31">
        <f t="shared" si="80"/>
        <v>51.690802530389476</v>
      </c>
      <c r="W885" s="32">
        <f t="shared" si="70"/>
        <v>78.690802530389476</v>
      </c>
      <c r="X885" s="30"/>
      <c r="Y885" s="24"/>
      <c r="Z885" s="24"/>
    </row>
    <row r="886" spans="1:26" ht="15.75" hidden="1" customHeight="1">
      <c r="A886" s="13" t="s">
        <v>1487</v>
      </c>
      <c r="B886" s="24" t="s">
        <v>1488</v>
      </c>
      <c r="C886" s="24" t="s">
        <v>44</v>
      </c>
      <c r="D886" s="25">
        <v>369</v>
      </c>
      <c r="E886" s="25"/>
      <c r="F886" s="25"/>
      <c r="G886" s="38"/>
      <c r="H886" s="27" t="s">
        <v>47</v>
      </c>
      <c r="I886" s="24" t="s">
        <v>1501</v>
      </c>
      <c r="J886" s="24">
        <v>204000</v>
      </c>
      <c r="K886" s="24">
        <v>75276000</v>
      </c>
      <c r="L886" s="28" t="s">
        <v>109</v>
      </c>
      <c r="M886" s="29" t="s">
        <v>50</v>
      </c>
      <c r="N886" s="30"/>
      <c r="O886" s="29" t="s">
        <v>50</v>
      </c>
      <c r="P886" s="24"/>
      <c r="Q886" s="24"/>
      <c r="R886" s="24"/>
      <c r="S886" s="24">
        <v>10</v>
      </c>
      <c r="T886" s="24">
        <v>15</v>
      </c>
      <c r="U886" s="24">
        <v>0</v>
      </c>
      <c r="V886" s="31">
        <f t="shared" si="80"/>
        <v>45.174119241192415</v>
      </c>
      <c r="W886" s="32">
        <f t="shared" si="70"/>
        <v>70.174119241192415</v>
      </c>
      <c r="X886" s="30"/>
      <c r="Y886" s="24"/>
      <c r="Z886" s="24"/>
    </row>
    <row r="887" spans="1:26" ht="15.75" hidden="1" customHeight="1">
      <c r="A887" s="13" t="s">
        <v>1487</v>
      </c>
      <c r="B887" s="24" t="s">
        <v>1488</v>
      </c>
      <c r="C887" s="24" t="s">
        <v>44</v>
      </c>
      <c r="D887" s="25">
        <v>369.49</v>
      </c>
      <c r="E887" s="25"/>
      <c r="F887" s="25"/>
      <c r="G887" s="38"/>
      <c r="H887" s="27" t="s">
        <v>68</v>
      </c>
      <c r="I887" s="24" t="s">
        <v>1499</v>
      </c>
      <c r="J887" s="24">
        <v>204000</v>
      </c>
      <c r="K887" s="24">
        <v>75375960</v>
      </c>
      <c r="L887" s="28" t="s">
        <v>1502</v>
      </c>
      <c r="M887" s="29" t="s">
        <v>50</v>
      </c>
      <c r="N887" s="30"/>
      <c r="O887" s="29" t="s">
        <v>50</v>
      </c>
      <c r="P887" s="24"/>
      <c r="Q887" s="24"/>
      <c r="R887" s="24"/>
      <c r="S887" s="24">
        <v>10</v>
      </c>
      <c r="T887" s="24">
        <v>15</v>
      </c>
      <c r="U887" s="24">
        <v>0</v>
      </c>
      <c r="V887" s="31">
        <f t="shared" si="80"/>
        <v>45.114211480689598</v>
      </c>
      <c r="W887" s="32">
        <f t="shared" si="70"/>
        <v>70.11421148068959</v>
      </c>
      <c r="X887" s="30"/>
      <c r="Y887" s="24"/>
      <c r="Z887" s="24"/>
    </row>
    <row r="888" spans="1:26" ht="15.75" hidden="1" customHeight="1">
      <c r="A888" s="13" t="s">
        <v>1487</v>
      </c>
      <c r="B888" s="24" t="s">
        <v>1488</v>
      </c>
      <c r="C888" s="24" t="s">
        <v>44</v>
      </c>
      <c r="D888" s="25">
        <v>613.41</v>
      </c>
      <c r="E888" s="25"/>
      <c r="F888" s="25"/>
      <c r="G888" s="38"/>
      <c r="H888" s="27" t="s">
        <v>95</v>
      </c>
      <c r="I888" s="24" t="s">
        <v>1503</v>
      </c>
      <c r="J888" s="24">
        <v>204000</v>
      </c>
      <c r="K888" s="24">
        <v>125135640</v>
      </c>
      <c r="L888" s="28" t="s">
        <v>1504</v>
      </c>
      <c r="M888" s="29" t="s">
        <v>50</v>
      </c>
      <c r="N888" s="30"/>
      <c r="O888" s="29" t="s">
        <v>50</v>
      </c>
      <c r="P888" s="24"/>
      <c r="Q888" s="24"/>
      <c r="R888" s="24"/>
      <c r="S888" s="24">
        <v>10</v>
      </c>
      <c r="T888" s="24">
        <v>15</v>
      </c>
      <c r="U888" s="24">
        <v>1</v>
      </c>
      <c r="V888" s="31">
        <f t="shared" si="80"/>
        <v>27.17472815898013</v>
      </c>
      <c r="W888" s="32">
        <f t="shared" si="70"/>
        <v>53.17472815898013</v>
      </c>
      <c r="X888" s="30"/>
      <c r="Y888" s="24"/>
      <c r="Z888" s="24" t="s">
        <v>80</v>
      </c>
    </row>
    <row r="889" spans="1:26" ht="15.75" hidden="1" customHeight="1">
      <c r="A889" s="13" t="s">
        <v>1487</v>
      </c>
      <c r="B889" s="24" t="s">
        <v>1488</v>
      </c>
      <c r="C889" s="24" t="s">
        <v>44</v>
      </c>
      <c r="D889" s="25">
        <v>620.04999999999995</v>
      </c>
      <c r="E889" s="25"/>
      <c r="F889" s="25"/>
      <c r="G889" s="38"/>
      <c r="H889" s="27" t="s">
        <v>434</v>
      </c>
      <c r="I889" s="24" t="s">
        <v>1505</v>
      </c>
      <c r="J889" s="24">
        <v>204000</v>
      </c>
      <c r="K889" s="24">
        <v>126490200</v>
      </c>
      <c r="L889" s="28" t="s">
        <v>1506</v>
      </c>
      <c r="M889" s="29" t="s">
        <v>50</v>
      </c>
      <c r="N889" s="30"/>
      <c r="O889" s="29" t="s">
        <v>50</v>
      </c>
      <c r="P889" s="24"/>
      <c r="Q889" s="24"/>
      <c r="R889" s="24"/>
      <c r="S889" s="24">
        <v>10</v>
      </c>
      <c r="T889" s="24">
        <v>15</v>
      </c>
      <c r="U889" s="24">
        <v>1</v>
      </c>
      <c r="V889" s="31">
        <f t="shared" si="80"/>
        <v>26.883719054914927</v>
      </c>
      <c r="W889" s="32">
        <f t="shared" si="70"/>
        <v>52.883719054914927</v>
      </c>
      <c r="X889" s="30"/>
      <c r="Y889" s="24"/>
      <c r="Z889" s="24" t="s">
        <v>80</v>
      </c>
    </row>
    <row r="890" spans="1:26" ht="15.75" hidden="1" customHeight="1">
      <c r="A890" s="13" t="s">
        <v>1487</v>
      </c>
      <c r="B890" s="24" t="s">
        <v>1488</v>
      </c>
      <c r="C890" s="24" t="s">
        <v>51</v>
      </c>
      <c r="D890" s="25">
        <v>622.54</v>
      </c>
      <c r="E890" s="25"/>
      <c r="F890" s="25"/>
      <c r="G890" s="38"/>
      <c r="H890" s="27" t="s">
        <v>196</v>
      </c>
      <c r="I890" s="24" t="s">
        <v>1507</v>
      </c>
      <c r="J890" s="24">
        <v>204000</v>
      </c>
      <c r="K890" s="24">
        <v>126998160</v>
      </c>
      <c r="L890" s="28" t="s">
        <v>1508</v>
      </c>
      <c r="M890" s="29" t="s">
        <v>50</v>
      </c>
      <c r="N890" s="30"/>
      <c r="O890" s="29" t="s">
        <v>50</v>
      </c>
      <c r="P890" s="24"/>
      <c r="Q890" s="24"/>
      <c r="R890" s="24"/>
      <c r="S890" s="24">
        <v>10</v>
      </c>
      <c r="T890" s="24">
        <v>15</v>
      </c>
      <c r="U890" s="24">
        <v>0</v>
      </c>
      <c r="V890" s="31">
        <f t="shared" si="80"/>
        <v>26.776191088122854</v>
      </c>
      <c r="W890" s="32">
        <f t="shared" si="70"/>
        <v>51.776191088122857</v>
      </c>
      <c r="X890" s="30"/>
      <c r="Y890" s="24"/>
      <c r="Z890" s="24" t="s">
        <v>80</v>
      </c>
    </row>
    <row r="891" spans="1:26" ht="15.75" hidden="1" customHeight="1">
      <c r="A891" s="13" t="s">
        <v>1487</v>
      </c>
      <c r="B891" s="24" t="s">
        <v>1488</v>
      </c>
      <c r="C891" s="24" t="s">
        <v>75</v>
      </c>
      <c r="D891" s="25">
        <v>647.1</v>
      </c>
      <c r="E891" s="25"/>
      <c r="F891" s="25"/>
      <c r="G891" s="38"/>
      <c r="H891" s="27" t="s">
        <v>63</v>
      </c>
      <c r="I891" s="24" t="s">
        <v>1279</v>
      </c>
      <c r="J891" s="24">
        <v>204000</v>
      </c>
      <c r="K891" s="24">
        <v>132008400</v>
      </c>
      <c r="L891" s="28" t="s">
        <v>1509</v>
      </c>
      <c r="M891" s="29" t="s">
        <v>50</v>
      </c>
      <c r="N891" s="30"/>
      <c r="O891" s="29" t="s">
        <v>50</v>
      </c>
      <c r="P891" s="24"/>
      <c r="Q891" s="24"/>
      <c r="R891" s="24"/>
      <c r="S891" s="24">
        <v>10</v>
      </c>
      <c r="T891" s="24">
        <v>15</v>
      </c>
      <c r="U891" s="24">
        <v>2</v>
      </c>
      <c r="V891" s="31">
        <f t="shared" si="80"/>
        <v>25.759928913614587</v>
      </c>
      <c r="W891" s="32">
        <f t="shared" si="70"/>
        <v>52.759928913614587</v>
      </c>
      <c r="X891" s="30"/>
      <c r="Y891" s="24"/>
      <c r="Z891" s="24" t="s">
        <v>80</v>
      </c>
    </row>
    <row r="892" spans="1:26" ht="15.75" hidden="1" customHeight="1">
      <c r="A892" s="13" t="s">
        <v>1487</v>
      </c>
      <c r="B892" s="24" t="s">
        <v>1488</v>
      </c>
      <c r="C892" s="24" t="s">
        <v>44</v>
      </c>
      <c r="D892" s="25">
        <v>786.53</v>
      </c>
      <c r="E892" s="53"/>
      <c r="F892" s="53"/>
      <c r="G892" s="38"/>
      <c r="H892" s="27" t="s">
        <v>189</v>
      </c>
      <c r="I892" s="24" t="s">
        <v>1501</v>
      </c>
      <c r="J892" s="24">
        <v>204000</v>
      </c>
      <c r="K892" s="24">
        <v>160452120</v>
      </c>
      <c r="L892" s="28" t="s">
        <v>1510</v>
      </c>
      <c r="M892" s="29" t="s">
        <v>50</v>
      </c>
      <c r="N892" s="30"/>
      <c r="O892" s="29" t="s">
        <v>50</v>
      </c>
      <c r="P892" s="24"/>
      <c r="Q892" s="24"/>
      <c r="R892" s="24"/>
      <c r="S892" s="24">
        <v>10</v>
      </c>
      <c r="T892" s="24">
        <v>15</v>
      </c>
      <c r="U892" s="24">
        <v>0</v>
      </c>
      <c r="V892" s="31">
        <f t="shared" si="80"/>
        <v>21.193406481634522</v>
      </c>
      <c r="W892" s="32">
        <f t="shared" si="70"/>
        <v>46.193406481634526</v>
      </c>
      <c r="X892" s="30"/>
      <c r="Y892" s="24"/>
      <c r="Z892" s="24" t="s">
        <v>80</v>
      </c>
    </row>
    <row r="893" spans="1:26" ht="15.75" hidden="1" customHeight="1">
      <c r="A893" s="13" t="s">
        <v>1487</v>
      </c>
      <c r="B893" s="24" t="s">
        <v>1511</v>
      </c>
      <c r="C893" s="24" t="s">
        <v>44</v>
      </c>
      <c r="D893" s="25">
        <v>3676.18</v>
      </c>
      <c r="E893" s="56">
        <f>F893/50</f>
        <v>5297.393</v>
      </c>
      <c r="F893" s="56">
        <v>264869.65000000002</v>
      </c>
      <c r="G893" s="38" t="s">
        <v>1512</v>
      </c>
      <c r="H893" s="27" t="s">
        <v>434</v>
      </c>
      <c r="I893" s="24" t="s">
        <v>1513</v>
      </c>
      <c r="J893" s="24">
        <v>6000</v>
      </c>
      <c r="K893" s="24">
        <v>22057080</v>
      </c>
      <c r="L893" s="28" t="s">
        <v>1514</v>
      </c>
      <c r="M893" s="29" t="s">
        <v>50</v>
      </c>
      <c r="N893" s="30"/>
      <c r="O893" s="29" t="s">
        <v>50</v>
      </c>
      <c r="P893" s="24"/>
      <c r="Q893" s="24"/>
      <c r="R893" s="24"/>
      <c r="S893" s="24">
        <v>10</v>
      </c>
      <c r="T893" s="24">
        <v>15</v>
      </c>
      <c r="U893" s="24">
        <v>1</v>
      </c>
      <c r="V893" s="35">
        <v>65</v>
      </c>
      <c r="W893" s="24">
        <f t="shared" si="70"/>
        <v>91</v>
      </c>
      <c r="X893" s="30"/>
      <c r="Y893" s="24"/>
      <c r="Z893" s="24"/>
    </row>
    <row r="894" spans="1:26" ht="15.75" hidden="1" customHeight="1">
      <c r="A894" s="13" t="s">
        <v>1487</v>
      </c>
      <c r="B894" s="24" t="s">
        <v>1511</v>
      </c>
      <c r="C894" s="24" t="s">
        <v>44</v>
      </c>
      <c r="D894" s="25">
        <v>3753.03</v>
      </c>
      <c r="E894" s="25"/>
      <c r="F894" s="25"/>
      <c r="G894" s="38"/>
      <c r="H894" s="27" t="s">
        <v>63</v>
      </c>
      <c r="I894" s="24" t="s">
        <v>574</v>
      </c>
      <c r="J894" s="24">
        <v>6000</v>
      </c>
      <c r="K894" s="24">
        <v>22518180</v>
      </c>
      <c r="L894" s="28" t="s">
        <v>1515</v>
      </c>
      <c r="M894" s="29" t="s">
        <v>50</v>
      </c>
      <c r="N894" s="30"/>
      <c r="O894" s="29" t="s">
        <v>50</v>
      </c>
      <c r="P894" s="24"/>
      <c r="Q894" s="24"/>
      <c r="R894" s="24"/>
      <c r="S894" s="24">
        <v>10</v>
      </c>
      <c r="T894" s="24">
        <v>15</v>
      </c>
      <c r="U894" s="24">
        <v>2</v>
      </c>
      <c r="V894" s="31">
        <f t="shared" ref="V894:V898" si="81">+V893*D893/D894</f>
        <v>63.669008774243736</v>
      </c>
      <c r="W894" s="32">
        <f t="shared" si="70"/>
        <v>90.669008774243736</v>
      </c>
      <c r="X894" s="30"/>
      <c r="Y894" s="24"/>
      <c r="Z894" s="24"/>
    </row>
    <row r="895" spans="1:26" ht="15.75" hidden="1" customHeight="1">
      <c r="A895" s="13" t="s">
        <v>1487</v>
      </c>
      <c r="B895" s="24" t="s">
        <v>1511</v>
      </c>
      <c r="C895" s="24" t="s">
        <v>44</v>
      </c>
      <c r="D895" s="25">
        <v>3755.66</v>
      </c>
      <c r="E895" s="25"/>
      <c r="F895" s="25"/>
      <c r="G895" s="38"/>
      <c r="H895" s="27" t="s">
        <v>95</v>
      </c>
      <c r="I895" s="24" t="s">
        <v>1516</v>
      </c>
      <c r="J895" s="24">
        <v>6000</v>
      </c>
      <c r="K895" s="24">
        <v>22533960</v>
      </c>
      <c r="L895" s="28" t="s">
        <v>1517</v>
      </c>
      <c r="M895" s="29" t="s">
        <v>50</v>
      </c>
      <c r="N895" s="30"/>
      <c r="O895" s="29" t="s">
        <v>50</v>
      </c>
      <c r="P895" s="24"/>
      <c r="Q895" s="24"/>
      <c r="R895" s="24"/>
      <c r="S895" s="24">
        <v>10</v>
      </c>
      <c r="T895" s="24">
        <v>15</v>
      </c>
      <c r="U895" s="24">
        <v>1</v>
      </c>
      <c r="V895" s="31">
        <f t="shared" si="81"/>
        <v>63.624422871079915</v>
      </c>
      <c r="W895" s="32">
        <f t="shared" si="70"/>
        <v>89.624422871079915</v>
      </c>
      <c r="X895" s="30"/>
      <c r="Y895" s="24"/>
      <c r="Z895" s="24"/>
    </row>
    <row r="896" spans="1:26" ht="15.75" hidden="1" customHeight="1">
      <c r="A896" s="13" t="s">
        <v>1487</v>
      </c>
      <c r="B896" s="24" t="s">
        <v>1511</v>
      </c>
      <c r="C896" s="24" t="s">
        <v>44</v>
      </c>
      <c r="D896" s="25">
        <v>3932.49</v>
      </c>
      <c r="E896" s="25"/>
      <c r="F896" s="25"/>
      <c r="G896" s="38"/>
      <c r="H896" s="27" t="s">
        <v>222</v>
      </c>
      <c r="I896" s="24" t="s">
        <v>1518</v>
      </c>
      <c r="J896" s="24">
        <v>6000</v>
      </c>
      <c r="K896" s="24">
        <v>23594940</v>
      </c>
      <c r="L896" s="28" t="s">
        <v>1519</v>
      </c>
      <c r="M896" s="29" t="s">
        <v>50</v>
      </c>
      <c r="N896" s="30"/>
      <c r="O896" s="29" t="s">
        <v>50</v>
      </c>
      <c r="P896" s="24"/>
      <c r="Q896" s="24"/>
      <c r="R896" s="24"/>
      <c r="S896" s="24">
        <v>10</v>
      </c>
      <c r="T896" s="24">
        <v>15</v>
      </c>
      <c r="U896" s="24">
        <v>0</v>
      </c>
      <c r="V896" s="31">
        <f t="shared" si="81"/>
        <v>60.763460301234076</v>
      </c>
      <c r="W896" s="32">
        <f t="shared" si="70"/>
        <v>85.763460301234076</v>
      </c>
      <c r="X896" s="30"/>
      <c r="Y896" s="24"/>
      <c r="Z896" s="24"/>
    </row>
    <row r="897" spans="1:26" ht="15.75" hidden="1" customHeight="1">
      <c r="A897" s="13" t="s">
        <v>1487</v>
      </c>
      <c r="B897" s="24" t="s">
        <v>1511</v>
      </c>
      <c r="C897" s="24" t="s">
        <v>44</v>
      </c>
      <c r="D897" s="25">
        <v>3988.52</v>
      </c>
      <c r="E897" s="25"/>
      <c r="F897" s="25"/>
      <c r="G897" s="38"/>
      <c r="H897" s="27" t="s">
        <v>52</v>
      </c>
      <c r="I897" s="24" t="s">
        <v>1520</v>
      </c>
      <c r="J897" s="24">
        <v>6000</v>
      </c>
      <c r="K897" s="24">
        <v>23931120</v>
      </c>
      <c r="L897" s="28" t="s">
        <v>1521</v>
      </c>
      <c r="M897" s="29" t="s">
        <v>50</v>
      </c>
      <c r="N897" s="30"/>
      <c r="O897" s="29" t="s">
        <v>50</v>
      </c>
      <c r="P897" s="24"/>
      <c r="Q897" s="24"/>
      <c r="R897" s="24"/>
      <c r="S897" s="24">
        <v>10</v>
      </c>
      <c r="T897" s="24">
        <v>15</v>
      </c>
      <c r="U897" s="24">
        <v>2</v>
      </c>
      <c r="V897" s="31">
        <f t="shared" si="81"/>
        <v>59.909866316327857</v>
      </c>
      <c r="W897" s="32">
        <f t="shared" si="70"/>
        <v>86.90986631632785</v>
      </c>
      <c r="X897" s="30"/>
      <c r="Y897" s="24"/>
      <c r="Z897" s="24"/>
    </row>
    <row r="898" spans="1:26" ht="15.75" hidden="1" customHeight="1">
      <c r="A898" s="13" t="s">
        <v>1487</v>
      </c>
      <c r="B898" s="24" t="s">
        <v>1511</v>
      </c>
      <c r="C898" s="24" t="s">
        <v>44</v>
      </c>
      <c r="D898" s="25">
        <v>4626.67</v>
      </c>
      <c r="E898" s="53"/>
      <c r="F898" s="53"/>
      <c r="G898" s="38"/>
      <c r="H898" s="27" t="s">
        <v>68</v>
      </c>
      <c r="I898" s="24" t="s">
        <v>574</v>
      </c>
      <c r="J898" s="24">
        <v>6000</v>
      </c>
      <c r="K898" s="24">
        <v>27760020</v>
      </c>
      <c r="L898" s="28" t="s">
        <v>1522</v>
      </c>
      <c r="M898" s="29" t="s">
        <v>50</v>
      </c>
      <c r="N898" s="30"/>
      <c r="O898" s="29" t="s">
        <v>50</v>
      </c>
      <c r="P898" s="24"/>
      <c r="Q898" s="24"/>
      <c r="R898" s="24"/>
      <c r="S898" s="24">
        <v>10</v>
      </c>
      <c r="T898" s="24">
        <v>15</v>
      </c>
      <c r="U898" s="24">
        <v>0</v>
      </c>
      <c r="V898" s="31">
        <f t="shared" si="81"/>
        <v>51.646583828109627</v>
      </c>
      <c r="W898" s="32">
        <f t="shared" si="70"/>
        <v>76.646583828109627</v>
      </c>
      <c r="X898" s="30"/>
      <c r="Y898" s="24"/>
      <c r="Z898" s="24"/>
    </row>
    <row r="899" spans="1:26" ht="15.75" hidden="1" customHeight="1">
      <c r="A899" s="13" t="s">
        <v>1487</v>
      </c>
      <c r="B899" s="24" t="s">
        <v>1523</v>
      </c>
      <c r="C899" s="24" t="s">
        <v>44</v>
      </c>
      <c r="D899" s="25">
        <v>6662.45</v>
      </c>
      <c r="E899" s="56">
        <f>F899/50</f>
        <v>9600.6164000000008</v>
      </c>
      <c r="F899" s="56">
        <v>480030.82</v>
      </c>
      <c r="G899" s="38" t="s">
        <v>1512</v>
      </c>
      <c r="H899" s="27" t="s">
        <v>434</v>
      </c>
      <c r="I899" s="24" t="s">
        <v>1513</v>
      </c>
      <c r="J899" s="24">
        <v>3600</v>
      </c>
      <c r="K899" s="24">
        <v>23984820</v>
      </c>
      <c r="L899" s="28" t="s">
        <v>1524</v>
      </c>
      <c r="M899" s="29" t="s">
        <v>50</v>
      </c>
      <c r="N899" s="30"/>
      <c r="O899" s="29" t="s">
        <v>50</v>
      </c>
      <c r="P899" s="24"/>
      <c r="Q899" s="24"/>
      <c r="R899" s="24"/>
      <c r="S899" s="24">
        <v>10</v>
      </c>
      <c r="T899" s="24">
        <v>15</v>
      </c>
      <c r="U899" s="24">
        <v>1</v>
      </c>
      <c r="V899" s="35">
        <v>65</v>
      </c>
      <c r="W899" s="24">
        <f t="shared" si="70"/>
        <v>91</v>
      </c>
      <c r="X899" s="30"/>
      <c r="Y899" s="24"/>
      <c r="Z899" s="24"/>
    </row>
    <row r="900" spans="1:26" ht="15.75" hidden="1" customHeight="1">
      <c r="A900" s="13" t="s">
        <v>1487</v>
      </c>
      <c r="B900" s="24" t="s">
        <v>1523</v>
      </c>
      <c r="C900" s="24" t="s">
        <v>44</v>
      </c>
      <c r="D900" s="25">
        <v>6783.31</v>
      </c>
      <c r="E900" s="25"/>
      <c r="F900" s="25"/>
      <c r="G900" s="38"/>
      <c r="H900" s="27" t="s">
        <v>63</v>
      </c>
      <c r="I900" s="24" t="s">
        <v>574</v>
      </c>
      <c r="J900" s="24">
        <v>3600</v>
      </c>
      <c r="K900" s="24">
        <v>24419916</v>
      </c>
      <c r="L900" s="28" t="s">
        <v>1525</v>
      </c>
      <c r="M900" s="29" t="s">
        <v>50</v>
      </c>
      <c r="N900" s="30"/>
      <c r="O900" s="29" t="s">
        <v>50</v>
      </c>
      <c r="P900" s="24"/>
      <c r="Q900" s="24"/>
      <c r="R900" s="24"/>
      <c r="S900" s="24">
        <v>10</v>
      </c>
      <c r="T900" s="24">
        <v>15</v>
      </c>
      <c r="U900" s="24">
        <v>2</v>
      </c>
      <c r="V900" s="31">
        <f t="shared" ref="V900:V903" si="82">+V899*D899/D900</f>
        <v>63.841878080170297</v>
      </c>
      <c r="W900" s="32">
        <f t="shared" si="70"/>
        <v>90.841878080170289</v>
      </c>
      <c r="X900" s="30"/>
      <c r="Y900" s="24"/>
      <c r="Z900" s="24"/>
    </row>
    <row r="901" spans="1:26" ht="15.75" hidden="1" customHeight="1">
      <c r="A901" s="13" t="s">
        <v>1487</v>
      </c>
      <c r="B901" s="24" t="s">
        <v>1523</v>
      </c>
      <c r="C901" s="24" t="s">
        <v>44</v>
      </c>
      <c r="D901" s="25">
        <v>6806.48</v>
      </c>
      <c r="E901" s="25"/>
      <c r="F901" s="25"/>
      <c r="G901" s="38"/>
      <c r="H901" s="27" t="s">
        <v>95</v>
      </c>
      <c r="I901" s="24" t="s">
        <v>1526</v>
      </c>
      <c r="J901" s="24">
        <v>3600</v>
      </c>
      <c r="K901" s="24">
        <v>24503328</v>
      </c>
      <c r="L901" s="28" t="s">
        <v>1527</v>
      </c>
      <c r="M901" s="29" t="s">
        <v>50</v>
      </c>
      <c r="N901" s="30"/>
      <c r="O901" s="29" t="s">
        <v>50</v>
      </c>
      <c r="P901" s="24"/>
      <c r="Q901" s="24"/>
      <c r="R901" s="24"/>
      <c r="S901" s="24">
        <v>10</v>
      </c>
      <c r="T901" s="24">
        <v>15</v>
      </c>
      <c r="U901" s="24">
        <v>1</v>
      </c>
      <c r="V901" s="31">
        <f t="shared" si="82"/>
        <v>63.624553366791652</v>
      </c>
      <c r="W901" s="32">
        <f t="shared" si="70"/>
        <v>89.624553366791645</v>
      </c>
      <c r="X901" s="30"/>
      <c r="Y901" s="24"/>
      <c r="Z901" s="24"/>
    </row>
    <row r="902" spans="1:26" ht="15.75" hidden="1" customHeight="1">
      <c r="A902" s="13" t="s">
        <v>1487</v>
      </c>
      <c r="B902" s="24" t="s">
        <v>1523</v>
      </c>
      <c r="C902" s="24" t="s">
        <v>44</v>
      </c>
      <c r="D902" s="25">
        <v>7227.86</v>
      </c>
      <c r="E902" s="25"/>
      <c r="F902" s="25"/>
      <c r="G902" s="38"/>
      <c r="H902" s="27" t="s">
        <v>52</v>
      </c>
      <c r="I902" s="24" t="s">
        <v>1520</v>
      </c>
      <c r="J902" s="24">
        <v>3600</v>
      </c>
      <c r="K902" s="24">
        <v>26020296</v>
      </c>
      <c r="L902" s="28" t="s">
        <v>1521</v>
      </c>
      <c r="M902" s="29" t="s">
        <v>50</v>
      </c>
      <c r="N902" s="30"/>
      <c r="O902" s="29" t="s">
        <v>50</v>
      </c>
      <c r="P902" s="24"/>
      <c r="Q902" s="24"/>
      <c r="R902" s="24"/>
      <c r="S902" s="24">
        <v>10</v>
      </c>
      <c r="T902" s="24">
        <v>15</v>
      </c>
      <c r="U902" s="24">
        <v>2</v>
      </c>
      <c r="V902" s="31">
        <f t="shared" si="82"/>
        <v>59.915279211274154</v>
      </c>
      <c r="W902" s="32">
        <f t="shared" si="70"/>
        <v>86.915279211274154</v>
      </c>
      <c r="X902" s="30"/>
      <c r="Y902" s="24"/>
      <c r="Z902" s="24"/>
    </row>
    <row r="903" spans="1:26" ht="15.75" hidden="1" customHeight="1">
      <c r="A903" s="13" t="s">
        <v>1487</v>
      </c>
      <c r="B903" s="24" t="s">
        <v>1523</v>
      </c>
      <c r="C903" s="24" t="s">
        <v>44</v>
      </c>
      <c r="D903" s="25">
        <v>8386.67</v>
      </c>
      <c r="E903" s="53"/>
      <c r="F903" s="53"/>
      <c r="G903" s="38"/>
      <c r="H903" s="27" t="s">
        <v>68</v>
      </c>
      <c r="I903" s="24" t="s">
        <v>574</v>
      </c>
      <c r="J903" s="24">
        <v>3600</v>
      </c>
      <c r="K903" s="24">
        <v>30192012</v>
      </c>
      <c r="L903" s="28" t="s">
        <v>1528</v>
      </c>
      <c r="M903" s="29" t="s">
        <v>50</v>
      </c>
      <c r="N903" s="30"/>
      <c r="O903" s="29" t="s">
        <v>50</v>
      </c>
      <c r="P903" s="24"/>
      <c r="Q903" s="24"/>
      <c r="R903" s="24"/>
      <c r="S903" s="24">
        <v>10</v>
      </c>
      <c r="T903" s="24">
        <v>15</v>
      </c>
      <c r="U903" s="24">
        <v>0</v>
      </c>
      <c r="V903" s="31">
        <f t="shared" si="82"/>
        <v>51.636615009294509</v>
      </c>
      <c r="W903" s="32">
        <f t="shared" si="70"/>
        <v>76.636615009294502</v>
      </c>
      <c r="X903" s="30"/>
      <c r="Y903" s="24"/>
      <c r="Z903" s="24"/>
    </row>
    <row r="904" spans="1:26" ht="15.75" hidden="1" customHeight="1">
      <c r="A904" s="13" t="s">
        <v>1487</v>
      </c>
      <c r="B904" s="24" t="s">
        <v>1529</v>
      </c>
      <c r="C904" s="24" t="s">
        <v>44</v>
      </c>
      <c r="D904" s="25">
        <v>134.03</v>
      </c>
      <c r="E904" s="56">
        <f>F904/60</f>
        <v>464.33333333333331</v>
      </c>
      <c r="F904" s="56">
        <v>27860</v>
      </c>
      <c r="G904" s="38" t="s">
        <v>1530</v>
      </c>
      <c r="H904" s="27" t="s">
        <v>68</v>
      </c>
      <c r="I904" s="24" t="s">
        <v>1448</v>
      </c>
      <c r="J904" s="24">
        <v>468000</v>
      </c>
      <c r="K904" s="24">
        <v>62726040</v>
      </c>
      <c r="L904" s="28" t="s">
        <v>1531</v>
      </c>
      <c r="M904" s="29" t="s">
        <v>50</v>
      </c>
      <c r="N904" s="30"/>
      <c r="O904" s="29" t="s">
        <v>50</v>
      </c>
      <c r="P904" s="24"/>
      <c r="Q904" s="24"/>
      <c r="R904" s="24"/>
      <c r="S904" s="24">
        <v>10</v>
      </c>
      <c r="T904" s="24">
        <v>15</v>
      </c>
      <c r="U904" s="24">
        <v>0</v>
      </c>
      <c r="V904" s="35">
        <v>65</v>
      </c>
      <c r="W904" s="24">
        <f t="shared" si="70"/>
        <v>90</v>
      </c>
      <c r="X904" s="30"/>
      <c r="Y904" s="24"/>
      <c r="Z904" s="24"/>
    </row>
    <row r="905" spans="1:26" ht="15.75" hidden="1" customHeight="1">
      <c r="A905" s="13" t="s">
        <v>1487</v>
      </c>
      <c r="B905" s="24" t="s">
        <v>1529</v>
      </c>
      <c r="C905" s="24" t="s">
        <v>51</v>
      </c>
      <c r="D905" s="25">
        <v>134.03</v>
      </c>
      <c r="E905" s="25"/>
      <c r="F905" s="25"/>
      <c r="G905" s="38"/>
      <c r="H905" s="27" t="s">
        <v>68</v>
      </c>
      <c r="I905" s="24" t="s">
        <v>1501</v>
      </c>
      <c r="J905" s="24">
        <v>468000</v>
      </c>
      <c r="K905" s="24">
        <v>62726040</v>
      </c>
      <c r="L905" s="28" t="s">
        <v>1532</v>
      </c>
      <c r="M905" s="29" t="s">
        <v>50</v>
      </c>
      <c r="N905" s="30"/>
      <c r="O905" s="29" t="s">
        <v>50</v>
      </c>
      <c r="P905" s="24"/>
      <c r="Q905" s="24"/>
      <c r="R905" s="24"/>
      <c r="S905" s="24">
        <v>10</v>
      </c>
      <c r="T905" s="24">
        <v>15</v>
      </c>
      <c r="U905" s="24">
        <v>0</v>
      </c>
      <c r="V905" s="31">
        <f t="shared" ref="V905:V916" si="83">+V904*D904/D905</f>
        <v>65</v>
      </c>
      <c r="W905" s="32">
        <f t="shared" si="70"/>
        <v>90</v>
      </c>
      <c r="X905" s="30"/>
      <c r="Y905" s="24"/>
      <c r="Z905" s="24"/>
    </row>
    <row r="906" spans="1:26" ht="15.75" hidden="1" customHeight="1">
      <c r="A906" s="13" t="s">
        <v>1487</v>
      </c>
      <c r="B906" s="24" t="s">
        <v>1529</v>
      </c>
      <c r="C906" s="24" t="s">
        <v>44</v>
      </c>
      <c r="D906" s="25">
        <v>138</v>
      </c>
      <c r="E906" s="25"/>
      <c r="F906" s="25"/>
      <c r="G906" s="38"/>
      <c r="H906" s="27" t="s">
        <v>47</v>
      </c>
      <c r="I906" s="24" t="s">
        <v>943</v>
      </c>
      <c r="J906" s="24">
        <v>468000</v>
      </c>
      <c r="K906" s="24">
        <v>64584000</v>
      </c>
      <c r="L906" s="28" t="s">
        <v>109</v>
      </c>
      <c r="M906" s="29" t="s">
        <v>50</v>
      </c>
      <c r="N906" s="30"/>
      <c r="O906" s="29" t="s">
        <v>50</v>
      </c>
      <c r="P906" s="24"/>
      <c r="Q906" s="24"/>
      <c r="R906" s="24"/>
      <c r="S906" s="24">
        <v>10</v>
      </c>
      <c r="T906" s="24">
        <v>15</v>
      </c>
      <c r="U906" s="24">
        <v>0</v>
      </c>
      <c r="V906" s="31">
        <f t="shared" si="83"/>
        <v>63.130072463768123</v>
      </c>
      <c r="W906" s="32">
        <f t="shared" si="70"/>
        <v>88.13007246376813</v>
      </c>
      <c r="X906" s="30"/>
      <c r="Y906" s="24"/>
      <c r="Z906" s="24"/>
    </row>
    <row r="907" spans="1:26" ht="15.75" hidden="1" customHeight="1">
      <c r="A907" s="13" t="s">
        <v>1487</v>
      </c>
      <c r="B907" s="24" t="s">
        <v>1529</v>
      </c>
      <c r="C907" s="24" t="s">
        <v>44</v>
      </c>
      <c r="D907" s="25">
        <v>155.87</v>
      </c>
      <c r="E907" s="25"/>
      <c r="F907" s="25"/>
      <c r="G907" s="38"/>
      <c r="H907" s="27" t="s">
        <v>95</v>
      </c>
      <c r="I907" s="24" t="s">
        <v>1533</v>
      </c>
      <c r="J907" s="24">
        <v>468000</v>
      </c>
      <c r="K907" s="24">
        <v>72947160</v>
      </c>
      <c r="L907" s="28" t="s">
        <v>1534</v>
      </c>
      <c r="M907" s="29" t="s">
        <v>50</v>
      </c>
      <c r="N907" s="30"/>
      <c r="O907" s="29" t="s">
        <v>50</v>
      </c>
      <c r="P907" s="24"/>
      <c r="Q907" s="24"/>
      <c r="R907" s="24"/>
      <c r="S907" s="24">
        <v>10</v>
      </c>
      <c r="T907" s="24">
        <v>15</v>
      </c>
      <c r="U907" s="24">
        <v>1</v>
      </c>
      <c r="V907" s="31">
        <f t="shared" si="83"/>
        <v>55.892410341951631</v>
      </c>
      <c r="W907" s="32">
        <f t="shared" si="70"/>
        <v>81.892410341951631</v>
      </c>
      <c r="X907" s="30"/>
      <c r="Y907" s="24"/>
      <c r="Z907" s="24"/>
    </row>
    <row r="908" spans="1:26" ht="15.75" hidden="1" customHeight="1">
      <c r="A908" s="13" t="s">
        <v>1487</v>
      </c>
      <c r="B908" s="24" t="s">
        <v>1529</v>
      </c>
      <c r="C908" s="24" t="s">
        <v>44</v>
      </c>
      <c r="D908" s="25">
        <v>172.67</v>
      </c>
      <c r="E908" s="25"/>
      <c r="F908" s="25"/>
      <c r="G908" s="38"/>
      <c r="H908" s="27" t="s">
        <v>110</v>
      </c>
      <c r="I908" s="24" t="s">
        <v>943</v>
      </c>
      <c r="J908" s="24">
        <v>468000</v>
      </c>
      <c r="K908" s="24">
        <v>80809560</v>
      </c>
      <c r="L908" s="28" t="s">
        <v>1535</v>
      </c>
      <c r="M908" s="29" t="s">
        <v>50</v>
      </c>
      <c r="N908" s="30"/>
      <c r="O908" s="29" t="s">
        <v>50</v>
      </c>
      <c r="P908" s="24"/>
      <c r="Q908" s="24"/>
      <c r="R908" s="24"/>
      <c r="S908" s="24">
        <v>10</v>
      </c>
      <c r="T908" s="24">
        <v>15</v>
      </c>
      <c r="U908" s="24">
        <v>0</v>
      </c>
      <c r="V908" s="31">
        <f t="shared" si="83"/>
        <v>50.454334858400422</v>
      </c>
      <c r="W908" s="32">
        <f t="shared" si="70"/>
        <v>75.454334858400415</v>
      </c>
      <c r="X908" s="30"/>
      <c r="Y908" s="24"/>
      <c r="Z908" s="24"/>
    </row>
    <row r="909" spans="1:26" ht="15.75" hidden="1" customHeight="1">
      <c r="A909" s="13" t="s">
        <v>1487</v>
      </c>
      <c r="B909" s="24" t="s">
        <v>1529</v>
      </c>
      <c r="C909" s="24" t="s">
        <v>44</v>
      </c>
      <c r="D909" s="25">
        <v>173.39</v>
      </c>
      <c r="E909" s="25"/>
      <c r="F909" s="25"/>
      <c r="G909" s="38"/>
      <c r="H909" s="27" t="s">
        <v>63</v>
      </c>
      <c r="I909" s="24" t="s">
        <v>943</v>
      </c>
      <c r="J909" s="24">
        <v>468000</v>
      </c>
      <c r="K909" s="24">
        <v>81146520</v>
      </c>
      <c r="L909" s="28" t="s">
        <v>1536</v>
      </c>
      <c r="M909" s="29" t="s">
        <v>50</v>
      </c>
      <c r="N909" s="30"/>
      <c r="O909" s="29" t="s">
        <v>50</v>
      </c>
      <c r="P909" s="24"/>
      <c r="Q909" s="24"/>
      <c r="R909" s="24"/>
      <c r="S909" s="24">
        <v>10</v>
      </c>
      <c r="T909" s="24">
        <v>15</v>
      </c>
      <c r="U909" s="24">
        <v>2</v>
      </c>
      <c r="V909" s="31">
        <f t="shared" si="83"/>
        <v>50.244823807601371</v>
      </c>
      <c r="W909" s="32">
        <f t="shared" si="70"/>
        <v>77.244823807601364</v>
      </c>
      <c r="X909" s="30"/>
      <c r="Y909" s="24"/>
      <c r="Z909" s="24"/>
    </row>
    <row r="910" spans="1:26" ht="15.75" hidden="1" customHeight="1">
      <c r="A910" s="13" t="s">
        <v>1487</v>
      </c>
      <c r="B910" s="24" t="s">
        <v>1529</v>
      </c>
      <c r="C910" s="24" t="s">
        <v>44</v>
      </c>
      <c r="D910" s="25">
        <v>179</v>
      </c>
      <c r="E910" s="25"/>
      <c r="F910" s="25"/>
      <c r="G910" s="38"/>
      <c r="H910" s="27" t="s">
        <v>77</v>
      </c>
      <c r="I910" s="24" t="s">
        <v>1537</v>
      </c>
      <c r="J910" s="24">
        <v>468000</v>
      </c>
      <c r="K910" s="24">
        <v>83772000</v>
      </c>
      <c r="L910" s="28" t="s">
        <v>1538</v>
      </c>
      <c r="M910" s="29" t="s">
        <v>50</v>
      </c>
      <c r="N910" s="30"/>
      <c r="O910" s="29" t="s">
        <v>50</v>
      </c>
      <c r="P910" s="24"/>
      <c r="Q910" s="24"/>
      <c r="R910" s="24"/>
      <c r="S910" s="24">
        <v>10</v>
      </c>
      <c r="T910" s="24">
        <v>15</v>
      </c>
      <c r="U910" s="24">
        <v>0</v>
      </c>
      <c r="V910" s="31">
        <f t="shared" si="83"/>
        <v>48.670111731843576</v>
      </c>
      <c r="W910" s="32">
        <f t="shared" si="70"/>
        <v>73.670111731843576</v>
      </c>
      <c r="X910" s="30"/>
      <c r="Y910" s="24"/>
      <c r="Z910" s="24"/>
    </row>
    <row r="911" spans="1:26" ht="15.75" hidden="1" customHeight="1">
      <c r="A911" s="13" t="s">
        <v>1487</v>
      </c>
      <c r="B911" s="24" t="s">
        <v>1529</v>
      </c>
      <c r="C911" s="24" t="s">
        <v>44</v>
      </c>
      <c r="D911" s="25">
        <v>179.18</v>
      </c>
      <c r="E911" s="25"/>
      <c r="F911" s="25"/>
      <c r="G911" s="38"/>
      <c r="H911" s="27" t="s">
        <v>196</v>
      </c>
      <c r="I911" s="24" t="s">
        <v>1539</v>
      </c>
      <c r="J911" s="24">
        <v>468000</v>
      </c>
      <c r="K911" s="24">
        <v>83856240</v>
      </c>
      <c r="L911" s="28" t="s">
        <v>1540</v>
      </c>
      <c r="M911" s="29" t="s">
        <v>50</v>
      </c>
      <c r="N911" s="30"/>
      <c r="O911" s="29" t="s">
        <v>50</v>
      </c>
      <c r="P911" s="24"/>
      <c r="Q911" s="24"/>
      <c r="R911" s="24"/>
      <c r="S911" s="24">
        <v>10</v>
      </c>
      <c r="T911" s="24">
        <v>15</v>
      </c>
      <c r="U911" s="24">
        <v>0</v>
      </c>
      <c r="V911" s="31">
        <f t="shared" si="83"/>
        <v>48.621218886036388</v>
      </c>
      <c r="W911" s="32">
        <f t="shared" si="70"/>
        <v>73.621218886036388</v>
      </c>
      <c r="X911" s="30"/>
      <c r="Y911" s="24"/>
      <c r="Z911" s="24"/>
    </row>
    <row r="912" spans="1:26" ht="15.75" hidden="1" customHeight="1">
      <c r="A912" s="13" t="s">
        <v>1487</v>
      </c>
      <c r="B912" s="24" t="s">
        <v>1529</v>
      </c>
      <c r="C912" s="24" t="s">
        <v>51</v>
      </c>
      <c r="D912" s="25">
        <v>182.47</v>
      </c>
      <c r="E912" s="25"/>
      <c r="F912" s="25"/>
      <c r="G912" s="38"/>
      <c r="H912" s="27" t="s">
        <v>52</v>
      </c>
      <c r="I912" s="24" t="s">
        <v>1541</v>
      </c>
      <c r="J912" s="24">
        <v>468000</v>
      </c>
      <c r="K912" s="24">
        <v>85395960</v>
      </c>
      <c r="L912" s="28" t="s">
        <v>1542</v>
      </c>
      <c r="M912" s="29" t="s">
        <v>50</v>
      </c>
      <c r="N912" s="30"/>
      <c r="O912" s="29" t="s">
        <v>50</v>
      </c>
      <c r="P912" s="24"/>
      <c r="Q912" s="24"/>
      <c r="R912" s="24"/>
      <c r="S912" s="24">
        <v>10</v>
      </c>
      <c r="T912" s="24">
        <v>15</v>
      </c>
      <c r="U912" s="24">
        <v>2</v>
      </c>
      <c r="V912" s="31">
        <f t="shared" si="83"/>
        <v>47.744560749712285</v>
      </c>
      <c r="W912" s="32">
        <f t="shared" si="70"/>
        <v>74.744560749712292</v>
      </c>
      <c r="X912" s="30"/>
      <c r="Y912" s="24"/>
      <c r="Z912" s="24"/>
    </row>
    <row r="913" spans="1:26" ht="15.75" hidden="1" customHeight="1">
      <c r="A913" s="13" t="s">
        <v>1487</v>
      </c>
      <c r="B913" s="24" t="s">
        <v>1529</v>
      </c>
      <c r="C913" s="24" t="s">
        <v>44</v>
      </c>
      <c r="D913" s="25">
        <v>189.63</v>
      </c>
      <c r="E913" s="25"/>
      <c r="F913" s="25"/>
      <c r="G913" s="38"/>
      <c r="H913" s="27" t="s">
        <v>52</v>
      </c>
      <c r="I913" s="24" t="s">
        <v>1543</v>
      </c>
      <c r="J913" s="24">
        <v>468000</v>
      </c>
      <c r="K913" s="24">
        <v>88746840</v>
      </c>
      <c r="L913" s="28" t="s">
        <v>1544</v>
      </c>
      <c r="M913" s="29" t="s">
        <v>50</v>
      </c>
      <c r="N913" s="30"/>
      <c r="O913" s="29" t="s">
        <v>50</v>
      </c>
      <c r="P913" s="24"/>
      <c r="Q913" s="24"/>
      <c r="R913" s="24"/>
      <c r="S913" s="24">
        <v>10</v>
      </c>
      <c r="T913" s="24">
        <v>15</v>
      </c>
      <c r="U913" s="24">
        <v>2</v>
      </c>
      <c r="V913" s="31">
        <f t="shared" si="83"/>
        <v>45.941834097980284</v>
      </c>
      <c r="W913" s="32">
        <f t="shared" si="70"/>
        <v>72.941834097980291</v>
      </c>
      <c r="X913" s="30"/>
      <c r="Y913" s="24"/>
      <c r="Z913" s="24"/>
    </row>
    <row r="914" spans="1:26" ht="15.75" hidden="1" customHeight="1">
      <c r="A914" s="13" t="s">
        <v>1487</v>
      </c>
      <c r="B914" s="24" t="s">
        <v>1529</v>
      </c>
      <c r="C914" s="24" t="s">
        <v>51</v>
      </c>
      <c r="D914" s="25">
        <v>225.68</v>
      </c>
      <c r="E914" s="25"/>
      <c r="F914" s="25"/>
      <c r="G914" s="38"/>
      <c r="H914" s="27" t="s">
        <v>63</v>
      </c>
      <c r="I914" s="24" t="s">
        <v>1501</v>
      </c>
      <c r="J914" s="24">
        <v>468000</v>
      </c>
      <c r="K914" s="24">
        <v>105618240</v>
      </c>
      <c r="L914" s="28" t="s">
        <v>1545</v>
      </c>
      <c r="M914" s="29" t="s">
        <v>50</v>
      </c>
      <c r="N914" s="30"/>
      <c r="O914" s="29" t="s">
        <v>50</v>
      </c>
      <c r="P914" s="24"/>
      <c r="Q914" s="24"/>
      <c r="R914" s="24"/>
      <c r="S914" s="24">
        <v>10</v>
      </c>
      <c r="T914" s="24">
        <v>15</v>
      </c>
      <c r="U914" s="24">
        <v>2</v>
      </c>
      <c r="V914" s="31">
        <f t="shared" si="83"/>
        <v>38.603110599078342</v>
      </c>
      <c r="W914" s="32">
        <f t="shared" si="70"/>
        <v>65.603110599078349</v>
      </c>
      <c r="X914" s="30"/>
      <c r="Y914" s="24"/>
      <c r="Z914" s="24" t="s">
        <v>80</v>
      </c>
    </row>
    <row r="915" spans="1:26" ht="15.75" hidden="1" customHeight="1">
      <c r="A915" s="13" t="s">
        <v>1487</v>
      </c>
      <c r="B915" s="24" t="s">
        <v>1529</v>
      </c>
      <c r="C915" s="24" t="s">
        <v>44</v>
      </c>
      <c r="D915" s="25">
        <v>272.98</v>
      </c>
      <c r="E915" s="25"/>
      <c r="F915" s="25"/>
      <c r="G915" s="38"/>
      <c r="H915" s="27" t="s">
        <v>434</v>
      </c>
      <c r="I915" s="24" t="s">
        <v>1537</v>
      </c>
      <c r="J915" s="24">
        <v>468000</v>
      </c>
      <c r="K915" s="24">
        <v>127754640</v>
      </c>
      <c r="L915" s="28" t="s">
        <v>1546</v>
      </c>
      <c r="M915" s="29" t="s">
        <v>50</v>
      </c>
      <c r="N915" s="30"/>
      <c r="O915" s="29" t="s">
        <v>50</v>
      </c>
      <c r="P915" s="24"/>
      <c r="Q915" s="24"/>
      <c r="R915" s="24"/>
      <c r="S915" s="24">
        <v>10</v>
      </c>
      <c r="T915" s="24">
        <v>15</v>
      </c>
      <c r="U915" s="24">
        <v>1</v>
      </c>
      <c r="V915" s="31">
        <f t="shared" si="83"/>
        <v>31.914242801670454</v>
      </c>
      <c r="W915" s="32">
        <f t="shared" si="70"/>
        <v>57.914242801670454</v>
      </c>
      <c r="X915" s="30"/>
      <c r="Y915" s="24"/>
      <c r="Z915" s="24" t="s">
        <v>80</v>
      </c>
    </row>
    <row r="916" spans="1:26" ht="15.75" hidden="1" customHeight="1">
      <c r="A916" s="13" t="s">
        <v>1487</v>
      </c>
      <c r="B916" s="24" t="s">
        <v>1529</v>
      </c>
      <c r="C916" s="24" t="s">
        <v>75</v>
      </c>
      <c r="D916" s="25">
        <v>345.33</v>
      </c>
      <c r="E916" s="53"/>
      <c r="F916" s="53"/>
      <c r="G916" s="38"/>
      <c r="H916" s="27" t="s">
        <v>63</v>
      </c>
      <c r="I916" s="24" t="s">
        <v>1547</v>
      </c>
      <c r="J916" s="24">
        <v>468000</v>
      </c>
      <c r="K916" s="24">
        <v>161614440</v>
      </c>
      <c r="L916" s="28" t="s">
        <v>1548</v>
      </c>
      <c r="M916" s="29" t="s">
        <v>50</v>
      </c>
      <c r="N916" s="30"/>
      <c r="O916" s="29" t="s">
        <v>50</v>
      </c>
      <c r="P916" s="24"/>
      <c r="Q916" s="24"/>
      <c r="R916" s="24"/>
      <c r="S916" s="24">
        <v>10</v>
      </c>
      <c r="T916" s="24">
        <v>15</v>
      </c>
      <c r="U916" s="24">
        <v>2</v>
      </c>
      <c r="V916" s="31">
        <f t="shared" si="83"/>
        <v>25.227897952682945</v>
      </c>
      <c r="W916" s="32">
        <f t="shared" si="70"/>
        <v>52.227897952682945</v>
      </c>
      <c r="X916" s="30"/>
      <c r="Y916" s="24"/>
      <c r="Z916" s="24" t="s">
        <v>80</v>
      </c>
    </row>
    <row r="917" spans="1:26" ht="15.75" hidden="1" customHeight="1">
      <c r="A917" s="13" t="s">
        <v>1487</v>
      </c>
      <c r="B917" s="24" t="s">
        <v>1549</v>
      </c>
      <c r="C917" s="24" t="s">
        <v>44</v>
      </c>
      <c r="D917" s="25">
        <v>224.81</v>
      </c>
      <c r="E917" s="56">
        <f>F917/30</f>
        <v>1196.2733333333333</v>
      </c>
      <c r="F917" s="56">
        <v>35888.199999999997</v>
      </c>
      <c r="G917" s="38" t="s">
        <v>1550</v>
      </c>
      <c r="H917" s="27" t="s">
        <v>95</v>
      </c>
      <c r="I917" s="24" t="s">
        <v>1551</v>
      </c>
      <c r="J917" s="24">
        <v>162000</v>
      </c>
      <c r="K917" s="24">
        <v>36419220</v>
      </c>
      <c r="L917" s="28" t="s">
        <v>1552</v>
      </c>
      <c r="M917" s="29" t="s">
        <v>50</v>
      </c>
      <c r="N917" s="30"/>
      <c r="O917" s="29" t="s">
        <v>50</v>
      </c>
      <c r="P917" s="24"/>
      <c r="Q917" s="24"/>
      <c r="R917" s="24"/>
      <c r="S917" s="24">
        <v>10</v>
      </c>
      <c r="T917" s="24">
        <v>15</v>
      </c>
      <c r="U917" s="24">
        <v>1</v>
      </c>
      <c r="V917" s="35">
        <v>65</v>
      </c>
      <c r="W917" s="24">
        <f t="shared" si="70"/>
        <v>91</v>
      </c>
      <c r="X917" s="30"/>
      <c r="Y917" s="24"/>
      <c r="Z917" s="24"/>
    </row>
    <row r="918" spans="1:26" ht="15.75" hidden="1" customHeight="1">
      <c r="A918" s="13" t="s">
        <v>1487</v>
      </c>
      <c r="B918" s="24" t="s">
        <v>1549</v>
      </c>
      <c r="C918" s="24" t="s">
        <v>44</v>
      </c>
      <c r="D918" s="25">
        <v>267.31</v>
      </c>
      <c r="E918" s="25"/>
      <c r="F918" s="25"/>
      <c r="G918" s="38"/>
      <c r="H918" s="27" t="s">
        <v>63</v>
      </c>
      <c r="I918" s="24" t="s">
        <v>879</v>
      </c>
      <c r="J918" s="24">
        <v>162000</v>
      </c>
      <c r="K918" s="24">
        <v>43304220</v>
      </c>
      <c r="L918" s="28" t="s">
        <v>1553</v>
      </c>
      <c r="M918" s="29" t="s">
        <v>50</v>
      </c>
      <c r="N918" s="30"/>
      <c r="O918" s="29" t="s">
        <v>50</v>
      </c>
      <c r="P918" s="24"/>
      <c r="Q918" s="24"/>
      <c r="R918" s="24"/>
      <c r="S918" s="24">
        <v>10</v>
      </c>
      <c r="T918" s="24">
        <v>15</v>
      </c>
      <c r="U918" s="24">
        <v>2</v>
      </c>
      <c r="V918" s="31">
        <f t="shared" ref="V918:V928" si="84">+V917*D917/D918</f>
        <v>54.665556844113574</v>
      </c>
      <c r="W918" s="32">
        <f t="shared" si="70"/>
        <v>81.665556844113581</v>
      </c>
      <c r="X918" s="30"/>
      <c r="Y918" s="24"/>
      <c r="Z918" s="24"/>
    </row>
    <row r="919" spans="1:26" ht="15.75" hidden="1" customHeight="1">
      <c r="A919" s="13" t="s">
        <v>1487</v>
      </c>
      <c r="B919" s="24" t="s">
        <v>1549</v>
      </c>
      <c r="C919" s="24" t="s">
        <v>51</v>
      </c>
      <c r="D919" s="25">
        <v>277.95999999999998</v>
      </c>
      <c r="E919" s="25"/>
      <c r="F919" s="25"/>
      <c r="G919" s="38"/>
      <c r="H919" s="27" t="s">
        <v>95</v>
      </c>
      <c r="I919" s="24" t="s">
        <v>1554</v>
      </c>
      <c r="J919" s="24">
        <v>162000</v>
      </c>
      <c r="K919" s="24">
        <v>45029520</v>
      </c>
      <c r="L919" s="28" t="s">
        <v>1555</v>
      </c>
      <c r="M919" s="29" t="s">
        <v>50</v>
      </c>
      <c r="N919" s="30"/>
      <c r="O919" s="29" t="s">
        <v>50</v>
      </c>
      <c r="P919" s="24"/>
      <c r="Q919" s="24"/>
      <c r="R919" s="24"/>
      <c r="S919" s="24">
        <v>10</v>
      </c>
      <c r="T919" s="24">
        <v>15</v>
      </c>
      <c r="U919" s="24">
        <v>1</v>
      </c>
      <c r="V919" s="31">
        <f t="shared" si="84"/>
        <v>52.571053388976836</v>
      </c>
      <c r="W919" s="32">
        <f t="shared" si="70"/>
        <v>78.571053388976836</v>
      </c>
      <c r="X919" s="30"/>
      <c r="Y919" s="24"/>
      <c r="Z919" s="24"/>
    </row>
    <row r="920" spans="1:26" ht="15.75" hidden="1" customHeight="1">
      <c r="A920" s="13" t="s">
        <v>1487</v>
      </c>
      <c r="B920" s="24" t="s">
        <v>1549</v>
      </c>
      <c r="C920" s="24" t="s">
        <v>44</v>
      </c>
      <c r="D920" s="25">
        <v>279.97000000000003</v>
      </c>
      <c r="E920" s="25"/>
      <c r="F920" s="25"/>
      <c r="G920" s="38"/>
      <c r="H920" s="27" t="s">
        <v>196</v>
      </c>
      <c r="I920" s="24" t="s">
        <v>1556</v>
      </c>
      <c r="J920" s="24">
        <v>162000</v>
      </c>
      <c r="K920" s="24">
        <v>45355140</v>
      </c>
      <c r="L920" s="28" t="s">
        <v>1557</v>
      </c>
      <c r="M920" s="29" t="s">
        <v>50</v>
      </c>
      <c r="N920" s="30"/>
      <c r="O920" s="29" t="s">
        <v>50</v>
      </c>
      <c r="P920" s="24"/>
      <c r="Q920" s="24"/>
      <c r="R920" s="24"/>
      <c r="S920" s="24">
        <v>10</v>
      </c>
      <c r="T920" s="24">
        <v>15</v>
      </c>
      <c r="U920" s="24">
        <v>0</v>
      </c>
      <c r="V920" s="31">
        <f t="shared" si="84"/>
        <v>52.193627888702352</v>
      </c>
      <c r="W920" s="32">
        <f t="shared" si="70"/>
        <v>77.193627888702352</v>
      </c>
      <c r="X920" s="30"/>
      <c r="Y920" s="24"/>
      <c r="Z920" s="24"/>
    </row>
    <row r="921" spans="1:26" ht="15.75" hidden="1" customHeight="1">
      <c r="A921" s="13" t="s">
        <v>1487</v>
      </c>
      <c r="B921" s="24" t="s">
        <v>1549</v>
      </c>
      <c r="C921" s="24" t="s">
        <v>44</v>
      </c>
      <c r="D921" s="25">
        <v>280.97000000000003</v>
      </c>
      <c r="E921" s="25"/>
      <c r="F921" s="25"/>
      <c r="G921" s="38"/>
      <c r="H921" s="27" t="s">
        <v>434</v>
      </c>
      <c r="I921" s="24" t="s">
        <v>1558</v>
      </c>
      <c r="J921" s="24">
        <v>162000</v>
      </c>
      <c r="K921" s="24">
        <v>45517140</v>
      </c>
      <c r="L921" s="28" t="s">
        <v>1559</v>
      </c>
      <c r="M921" s="29" t="s">
        <v>50</v>
      </c>
      <c r="N921" s="30"/>
      <c r="O921" s="29" t="s">
        <v>50</v>
      </c>
      <c r="P921" s="24"/>
      <c r="Q921" s="24"/>
      <c r="R921" s="24"/>
      <c r="S921" s="24">
        <v>10</v>
      </c>
      <c r="T921" s="24">
        <v>15</v>
      </c>
      <c r="U921" s="24">
        <v>1</v>
      </c>
      <c r="V921" s="31">
        <f t="shared" si="84"/>
        <v>52.007865608427942</v>
      </c>
      <c r="W921" s="32">
        <f t="shared" si="70"/>
        <v>78.007865608427949</v>
      </c>
      <c r="X921" s="30"/>
      <c r="Y921" s="24"/>
      <c r="Z921" s="24"/>
    </row>
    <row r="922" spans="1:26" ht="15.75" hidden="1" customHeight="1">
      <c r="A922" s="13" t="s">
        <v>1487</v>
      </c>
      <c r="B922" s="24" t="s">
        <v>1549</v>
      </c>
      <c r="C922" s="24" t="s">
        <v>44</v>
      </c>
      <c r="D922" s="25">
        <v>280.99</v>
      </c>
      <c r="E922" s="25"/>
      <c r="F922" s="25"/>
      <c r="G922" s="38"/>
      <c r="H922" s="27" t="s">
        <v>52</v>
      </c>
      <c r="I922" s="24" t="s">
        <v>1560</v>
      </c>
      <c r="J922" s="24">
        <v>162000</v>
      </c>
      <c r="K922" s="24">
        <v>45520380</v>
      </c>
      <c r="L922" s="28" t="s">
        <v>1561</v>
      </c>
      <c r="M922" s="29" t="s">
        <v>50</v>
      </c>
      <c r="N922" s="30"/>
      <c r="O922" s="29" t="s">
        <v>50</v>
      </c>
      <c r="P922" s="24"/>
      <c r="Q922" s="24"/>
      <c r="R922" s="24"/>
      <c r="S922" s="24">
        <v>10</v>
      </c>
      <c r="T922" s="24">
        <v>15</v>
      </c>
      <c r="U922" s="24">
        <v>2</v>
      </c>
      <c r="V922" s="31">
        <f t="shared" si="84"/>
        <v>52.004163849247298</v>
      </c>
      <c r="W922" s="32">
        <f t="shared" si="70"/>
        <v>79.004163849247306</v>
      </c>
      <c r="X922" s="30"/>
      <c r="Y922" s="24"/>
      <c r="Z922" s="24"/>
    </row>
    <row r="923" spans="1:26" ht="15.75" hidden="1" customHeight="1">
      <c r="A923" s="13" t="s">
        <v>1487</v>
      </c>
      <c r="B923" s="24" t="s">
        <v>1549</v>
      </c>
      <c r="C923" s="24" t="s">
        <v>44</v>
      </c>
      <c r="D923" s="25">
        <v>290</v>
      </c>
      <c r="E923" s="25"/>
      <c r="F923" s="25"/>
      <c r="G923" s="38"/>
      <c r="H923" s="27" t="s">
        <v>77</v>
      </c>
      <c r="I923" s="24" t="s">
        <v>1558</v>
      </c>
      <c r="J923" s="24">
        <v>162000</v>
      </c>
      <c r="K923" s="24">
        <v>46980000</v>
      </c>
      <c r="L923" s="28" t="s">
        <v>1562</v>
      </c>
      <c r="M923" s="29" t="s">
        <v>50</v>
      </c>
      <c r="N923" s="30"/>
      <c r="O923" s="29" t="s">
        <v>50</v>
      </c>
      <c r="P923" s="24"/>
      <c r="Q923" s="24"/>
      <c r="R923" s="24"/>
      <c r="S923" s="24">
        <v>10</v>
      </c>
      <c r="T923" s="24">
        <v>15</v>
      </c>
      <c r="U923" s="24">
        <v>0</v>
      </c>
      <c r="V923" s="31">
        <f t="shared" si="84"/>
        <v>50.388448275862068</v>
      </c>
      <c r="W923" s="32">
        <f t="shared" si="70"/>
        <v>75.388448275862061</v>
      </c>
      <c r="X923" s="30"/>
      <c r="Y923" s="24"/>
      <c r="Z923" s="24"/>
    </row>
    <row r="924" spans="1:26" ht="15.75" hidden="1" customHeight="1">
      <c r="A924" s="13" t="s">
        <v>1487</v>
      </c>
      <c r="B924" s="24" t="s">
        <v>1549</v>
      </c>
      <c r="C924" s="24" t="s">
        <v>44</v>
      </c>
      <c r="D924" s="25">
        <v>308.01</v>
      </c>
      <c r="E924" s="25"/>
      <c r="F924" s="25"/>
      <c r="G924" s="38"/>
      <c r="H924" s="27" t="s">
        <v>68</v>
      </c>
      <c r="I924" s="24" t="s">
        <v>1563</v>
      </c>
      <c r="J924" s="24">
        <v>162000</v>
      </c>
      <c r="K924" s="24">
        <v>49897620</v>
      </c>
      <c r="L924" s="28" t="s">
        <v>1564</v>
      </c>
      <c r="M924" s="29" t="s">
        <v>50</v>
      </c>
      <c r="N924" s="30"/>
      <c r="O924" s="29" t="s">
        <v>50</v>
      </c>
      <c r="P924" s="24"/>
      <c r="Q924" s="24"/>
      <c r="R924" s="24"/>
      <c r="S924" s="24">
        <v>10</v>
      </c>
      <c r="T924" s="24">
        <v>15</v>
      </c>
      <c r="U924" s="24">
        <v>0</v>
      </c>
      <c r="V924" s="31">
        <f t="shared" si="84"/>
        <v>47.442128502321353</v>
      </c>
      <c r="W924" s="32">
        <f t="shared" si="70"/>
        <v>72.442128502321353</v>
      </c>
      <c r="X924" s="30"/>
      <c r="Y924" s="24"/>
      <c r="Z924" s="24"/>
    </row>
    <row r="925" spans="1:26" ht="15.75" hidden="1" customHeight="1">
      <c r="A925" s="13" t="s">
        <v>1487</v>
      </c>
      <c r="B925" s="24" t="s">
        <v>1549</v>
      </c>
      <c r="C925" s="24" t="s">
        <v>51</v>
      </c>
      <c r="D925" s="25">
        <v>308.01</v>
      </c>
      <c r="E925" s="25"/>
      <c r="F925" s="25"/>
      <c r="G925" s="38"/>
      <c r="H925" s="27" t="s">
        <v>68</v>
      </c>
      <c r="I925" s="24" t="s">
        <v>1565</v>
      </c>
      <c r="J925" s="24">
        <v>162000</v>
      </c>
      <c r="K925" s="24">
        <v>49897620</v>
      </c>
      <c r="L925" s="28" t="s">
        <v>1566</v>
      </c>
      <c r="M925" s="29" t="s">
        <v>50</v>
      </c>
      <c r="N925" s="30"/>
      <c r="O925" s="29" t="s">
        <v>50</v>
      </c>
      <c r="P925" s="24"/>
      <c r="Q925" s="24"/>
      <c r="R925" s="24"/>
      <c r="S925" s="24">
        <v>10</v>
      </c>
      <c r="T925" s="24">
        <v>15</v>
      </c>
      <c r="U925" s="24">
        <v>0</v>
      </c>
      <c r="V925" s="31">
        <f t="shared" si="84"/>
        <v>47.442128502321353</v>
      </c>
      <c r="W925" s="32">
        <f t="shared" si="70"/>
        <v>72.442128502321353</v>
      </c>
      <c r="X925" s="30"/>
      <c r="Y925" s="24"/>
      <c r="Z925" s="24"/>
    </row>
    <row r="926" spans="1:26" ht="15.75" hidden="1" customHeight="1">
      <c r="A926" s="13" t="s">
        <v>1487</v>
      </c>
      <c r="B926" s="24" t="s">
        <v>1549</v>
      </c>
      <c r="C926" s="24" t="s">
        <v>51</v>
      </c>
      <c r="D926" s="25">
        <v>337.39</v>
      </c>
      <c r="E926" s="25"/>
      <c r="F926" s="25"/>
      <c r="G926" s="38"/>
      <c r="H926" s="27" t="s">
        <v>63</v>
      </c>
      <c r="I926" s="24" t="s">
        <v>1501</v>
      </c>
      <c r="J926" s="24">
        <v>162000</v>
      </c>
      <c r="K926" s="24">
        <v>54657180</v>
      </c>
      <c r="L926" s="28" t="s">
        <v>1567</v>
      </c>
      <c r="M926" s="29" t="s">
        <v>50</v>
      </c>
      <c r="N926" s="30"/>
      <c r="O926" s="29" t="s">
        <v>50</v>
      </c>
      <c r="P926" s="24"/>
      <c r="Q926" s="24"/>
      <c r="R926" s="24"/>
      <c r="S926" s="24">
        <v>10</v>
      </c>
      <c r="T926" s="24">
        <v>15</v>
      </c>
      <c r="U926" s="24">
        <v>2</v>
      </c>
      <c r="V926" s="31">
        <f t="shared" si="84"/>
        <v>43.310856871869348</v>
      </c>
      <c r="W926" s="32">
        <f t="shared" si="70"/>
        <v>70.310856871869348</v>
      </c>
      <c r="X926" s="30"/>
      <c r="Y926" s="24"/>
      <c r="Z926" s="24"/>
    </row>
    <row r="927" spans="1:26" ht="15.75" hidden="1" customHeight="1">
      <c r="A927" s="13" t="s">
        <v>1487</v>
      </c>
      <c r="B927" s="24" t="s">
        <v>1549</v>
      </c>
      <c r="C927" s="24" t="s">
        <v>44</v>
      </c>
      <c r="D927" s="25">
        <v>410.36</v>
      </c>
      <c r="E927" s="25"/>
      <c r="F927" s="25"/>
      <c r="G927" s="38"/>
      <c r="H927" s="27" t="s">
        <v>110</v>
      </c>
      <c r="I927" s="24" t="s">
        <v>943</v>
      </c>
      <c r="J927" s="24">
        <v>162000</v>
      </c>
      <c r="K927" s="24">
        <v>66478320</v>
      </c>
      <c r="L927" s="28" t="s">
        <v>1568</v>
      </c>
      <c r="M927" s="29" t="s">
        <v>50</v>
      </c>
      <c r="N927" s="30"/>
      <c r="O927" s="29" t="s">
        <v>50</v>
      </c>
      <c r="P927" s="24"/>
      <c r="Q927" s="24"/>
      <c r="R927" s="24"/>
      <c r="S927" s="24">
        <v>10</v>
      </c>
      <c r="T927" s="24">
        <v>15</v>
      </c>
      <c r="U927" s="24">
        <v>0</v>
      </c>
      <c r="V927" s="31">
        <f t="shared" si="84"/>
        <v>35.609343015888484</v>
      </c>
      <c r="W927" s="32">
        <f t="shared" si="70"/>
        <v>60.609343015888484</v>
      </c>
      <c r="X927" s="30"/>
      <c r="Y927" s="24"/>
      <c r="Z927" s="24" t="s">
        <v>80</v>
      </c>
    </row>
    <row r="928" spans="1:26" ht="15.75" hidden="1" customHeight="1">
      <c r="A928" s="13" t="s">
        <v>1487</v>
      </c>
      <c r="B928" s="24" t="s">
        <v>1549</v>
      </c>
      <c r="C928" s="24" t="s">
        <v>75</v>
      </c>
      <c r="D928" s="25">
        <v>748.76</v>
      </c>
      <c r="E928" s="53"/>
      <c r="F928" s="53"/>
      <c r="G928" s="38"/>
      <c r="H928" s="27" t="s">
        <v>63</v>
      </c>
      <c r="I928" s="24" t="s">
        <v>1547</v>
      </c>
      <c r="J928" s="24">
        <v>162000</v>
      </c>
      <c r="K928" s="24">
        <v>121299120</v>
      </c>
      <c r="L928" s="28" t="s">
        <v>1569</v>
      </c>
      <c r="M928" s="29" t="s">
        <v>50</v>
      </c>
      <c r="N928" s="30"/>
      <c r="O928" s="29" t="s">
        <v>50</v>
      </c>
      <c r="P928" s="24"/>
      <c r="Q928" s="24"/>
      <c r="R928" s="24"/>
      <c r="S928" s="24">
        <v>10</v>
      </c>
      <c r="T928" s="24">
        <v>15</v>
      </c>
      <c r="U928" s="24">
        <v>2</v>
      </c>
      <c r="V928" s="31">
        <f t="shared" si="84"/>
        <v>19.515799455099096</v>
      </c>
      <c r="W928" s="32">
        <f t="shared" si="70"/>
        <v>46.515799455099099</v>
      </c>
      <c r="X928" s="30"/>
      <c r="Y928" s="24"/>
      <c r="Z928" s="24" t="s">
        <v>80</v>
      </c>
    </row>
    <row r="929" spans="1:26" ht="15.75" hidden="1" customHeight="1">
      <c r="A929" s="13" t="s">
        <v>1487</v>
      </c>
      <c r="B929" s="24" t="s">
        <v>1570</v>
      </c>
      <c r="C929" s="24" t="s">
        <v>44</v>
      </c>
      <c r="D929" s="25">
        <v>406.77</v>
      </c>
      <c r="E929" s="56">
        <f>F929/10</f>
        <v>1136.3319999999999</v>
      </c>
      <c r="F929" s="56">
        <v>11363.32</v>
      </c>
      <c r="G929" s="38" t="s">
        <v>1571</v>
      </c>
      <c r="H929" s="27" t="s">
        <v>95</v>
      </c>
      <c r="I929" s="24" t="s">
        <v>1572</v>
      </c>
      <c r="J929" s="24">
        <v>24000</v>
      </c>
      <c r="K929" s="24">
        <v>9762480</v>
      </c>
      <c r="L929" s="28" t="s">
        <v>1573</v>
      </c>
      <c r="M929" s="29" t="s">
        <v>50</v>
      </c>
      <c r="N929" s="30"/>
      <c r="O929" s="29" t="s">
        <v>50</v>
      </c>
      <c r="P929" s="24"/>
      <c r="Q929" s="24"/>
      <c r="R929" s="24"/>
      <c r="S929" s="24">
        <v>10</v>
      </c>
      <c r="T929" s="24">
        <v>15</v>
      </c>
      <c r="U929" s="24">
        <v>1</v>
      </c>
      <c r="V929" s="35">
        <v>65</v>
      </c>
      <c r="W929" s="24">
        <f t="shared" si="70"/>
        <v>91</v>
      </c>
      <c r="X929" s="30"/>
      <c r="Y929" s="24"/>
      <c r="Z929" s="24"/>
    </row>
    <row r="930" spans="1:26" ht="15.75" hidden="1" customHeight="1">
      <c r="A930" s="13" t="s">
        <v>1487</v>
      </c>
      <c r="B930" s="24" t="s">
        <v>1570</v>
      </c>
      <c r="C930" s="24" t="s">
        <v>44</v>
      </c>
      <c r="D930" s="25">
        <v>473.96</v>
      </c>
      <c r="E930" s="25"/>
      <c r="F930" s="25"/>
      <c r="G930" s="38"/>
      <c r="H930" s="27" t="s">
        <v>52</v>
      </c>
      <c r="I930" s="24" t="s">
        <v>1574</v>
      </c>
      <c r="J930" s="24">
        <v>24000</v>
      </c>
      <c r="K930" s="24">
        <v>11375040</v>
      </c>
      <c r="L930" s="28" t="s">
        <v>1575</v>
      </c>
      <c r="M930" s="29" t="s">
        <v>50</v>
      </c>
      <c r="N930" s="30"/>
      <c r="O930" s="29" t="s">
        <v>50</v>
      </c>
      <c r="P930" s="24"/>
      <c r="Q930" s="24"/>
      <c r="R930" s="24"/>
      <c r="S930" s="24">
        <v>10</v>
      </c>
      <c r="T930" s="24">
        <v>15</v>
      </c>
      <c r="U930" s="24">
        <v>2</v>
      </c>
      <c r="V930" s="31">
        <f t="shared" ref="V930:V935" si="85">+V929*D929/D930</f>
        <v>55.785403831546965</v>
      </c>
      <c r="W930" s="32">
        <f t="shared" si="70"/>
        <v>82.785403831546972</v>
      </c>
      <c r="X930" s="30"/>
      <c r="Y930" s="24"/>
      <c r="Z930" s="24"/>
    </row>
    <row r="931" spans="1:26" ht="15.75" hidden="1" customHeight="1">
      <c r="A931" s="13" t="s">
        <v>1487</v>
      </c>
      <c r="B931" s="24" t="s">
        <v>1570</v>
      </c>
      <c r="C931" s="24" t="s">
        <v>44</v>
      </c>
      <c r="D931" s="25">
        <v>505.79</v>
      </c>
      <c r="E931" s="25"/>
      <c r="F931" s="25"/>
      <c r="G931" s="38"/>
      <c r="H931" s="27" t="s">
        <v>63</v>
      </c>
      <c r="I931" s="24" t="s">
        <v>879</v>
      </c>
      <c r="J931" s="24">
        <v>24000</v>
      </c>
      <c r="K931" s="24">
        <v>12138960</v>
      </c>
      <c r="L931" s="28" t="s">
        <v>1576</v>
      </c>
      <c r="M931" s="29" t="s">
        <v>50</v>
      </c>
      <c r="N931" s="30"/>
      <c r="O931" s="29" t="s">
        <v>50</v>
      </c>
      <c r="P931" s="24"/>
      <c r="Q931" s="24"/>
      <c r="R931" s="24"/>
      <c r="S931" s="24">
        <v>10</v>
      </c>
      <c r="T931" s="24">
        <v>15</v>
      </c>
      <c r="U931" s="24">
        <v>2</v>
      </c>
      <c r="V931" s="31">
        <f t="shared" si="85"/>
        <v>52.274758298898746</v>
      </c>
      <c r="W931" s="32">
        <f t="shared" si="70"/>
        <v>79.274758298898746</v>
      </c>
      <c r="X931" s="30"/>
      <c r="Y931" s="24"/>
      <c r="Z931" s="24"/>
    </row>
    <row r="932" spans="1:26" ht="15.75" hidden="1" customHeight="1">
      <c r="A932" s="13" t="s">
        <v>1487</v>
      </c>
      <c r="B932" s="24" t="s">
        <v>1570</v>
      </c>
      <c r="C932" s="24" t="s">
        <v>44</v>
      </c>
      <c r="D932" s="25">
        <v>761.34</v>
      </c>
      <c r="E932" s="25"/>
      <c r="F932" s="25"/>
      <c r="G932" s="38"/>
      <c r="H932" s="27" t="s">
        <v>68</v>
      </c>
      <c r="I932" s="24" t="s">
        <v>1448</v>
      </c>
      <c r="J932" s="24">
        <v>24000</v>
      </c>
      <c r="K932" s="24">
        <v>18272160</v>
      </c>
      <c r="L932" s="28" t="s">
        <v>1577</v>
      </c>
      <c r="M932" s="29" t="s">
        <v>50</v>
      </c>
      <c r="N932" s="30"/>
      <c r="O932" s="29" t="s">
        <v>50</v>
      </c>
      <c r="P932" s="24"/>
      <c r="Q932" s="24"/>
      <c r="R932" s="24"/>
      <c r="S932" s="24">
        <v>10</v>
      </c>
      <c r="T932" s="24">
        <v>15</v>
      </c>
      <c r="U932" s="24">
        <v>0</v>
      </c>
      <c r="V932" s="31">
        <f t="shared" si="85"/>
        <v>34.728307983292616</v>
      </c>
      <c r="W932" s="32">
        <f t="shared" si="70"/>
        <v>59.728307983292616</v>
      </c>
      <c r="X932" s="30"/>
      <c r="Y932" s="24"/>
      <c r="Z932" s="24" t="s">
        <v>80</v>
      </c>
    </row>
    <row r="933" spans="1:26" ht="15.75" hidden="1" customHeight="1">
      <c r="A933" s="13" t="s">
        <v>1487</v>
      </c>
      <c r="B933" s="24" t="s">
        <v>1570</v>
      </c>
      <c r="C933" s="24" t="s">
        <v>44</v>
      </c>
      <c r="D933" s="25">
        <v>832.1</v>
      </c>
      <c r="E933" s="25"/>
      <c r="F933" s="25"/>
      <c r="G933" s="38"/>
      <c r="H933" s="27" t="s">
        <v>110</v>
      </c>
      <c r="I933" s="24" t="s">
        <v>943</v>
      </c>
      <c r="J933" s="24">
        <v>24000</v>
      </c>
      <c r="K933" s="24">
        <v>19970400</v>
      </c>
      <c r="L933" s="28" t="s">
        <v>1578</v>
      </c>
      <c r="M933" s="29" t="s">
        <v>50</v>
      </c>
      <c r="N933" s="30"/>
      <c r="O933" s="29" t="s">
        <v>50</v>
      </c>
      <c r="P933" s="24"/>
      <c r="Q933" s="24"/>
      <c r="R933" s="24"/>
      <c r="S933" s="24">
        <v>10</v>
      </c>
      <c r="T933" s="24">
        <v>15</v>
      </c>
      <c r="U933" s="24">
        <v>0</v>
      </c>
      <c r="V933" s="31">
        <f t="shared" si="85"/>
        <v>31.775087128950851</v>
      </c>
      <c r="W933" s="32">
        <f t="shared" si="70"/>
        <v>56.775087128950851</v>
      </c>
      <c r="X933" s="30"/>
      <c r="Y933" s="24"/>
      <c r="Z933" s="24" t="s">
        <v>80</v>
      </c>
    </row>
    <row r="934" spans="1:26" ht="15.75" hidden="1" customHeight="1">
      <c r="A934" s="13" t="s">
        <v>1487</v>
      </c>
      <c r="B934" s="24" t="s">
        <v>1570</v>
      </c>
      <c r="C934" s="24" t="s">
        <v>51</v>
      </c>
      <c r="D934" s="25">
        <v>953.63</v>
      </c>
      <c r="E934" s="25"/>
      <c r="F934" s="25"/>
      <c r="G934" s="38"/>
      <c r="H934" s="27" t="s">
        <v>63</v>
      </c>
      <c r="I934" s="24" t="s">
        <v>1579</v>
      </c>
      <c r="J934" s="24">
        <v>24000</v>
      </c>
      <c r="K934" s="24">
        <v>22887120</v>
      </c>
      <c r="L934" s="28" t="s">
        <v>1580</v>
      </c>
      <c r="M934" s="29" t="s">
        <v>50</v>
      </c>
      <c r="N934" s="30"/>
      <c r="O934" s="29" t="s">
        <v>50</v>
      </c>
      <c r="P934" s="24"/>
      <c r="Q934" s="24"/>
      <c r="R934" s="24"/>
      <c r="S934" s="24">
        <v>10</v>
      </c>
      <c r="T934" s="24">
        <v>15</v>
      </c>
      <c r="U934" s="24">
        <v>2</v>
      </c>
      <c r="V934" s="31">
        <f t="shared" si="85"/>
        <v>27.725690257227647</v>
      </c>
      <c r="W934" s="32">
        <f t="shared" si="70"/>
        <v>54.725690257227647</v>
      </c>
      <c r="X934" s="30"/>
      <c r="Y934" s="24"/>
      <c r="Z934" s="24" t="s">
        <v>80</v>
      </c>
    </row>
    <row r="935" spans="1:26" ht="15.75" hidden="1" customHeight="1">
      <c r="A935" s="13" t="s">
        <v>1487</v>
      </c>
      <c r="B935" s="24" t="s">
        <v>1570</v>
      </c>
      <c r="C935" s="24" t="s">
        <v>44</v>
      </c>
      <c r="D935" s="25">
        <v>1114.93</v>
      </c>
      <c r="E935" s="53"/>
      <c r="F935" s="53"/>
      <c r="G935" s="38"/>
      <c r="H935" s="27" t="s">
        <v>189</v>
      </c>
      <c r="I935" s="24" t="s">
        <v>1547</v>
      </c>
      <c r="J935" s="24">
        <v>24000</v>
      </c>
      <c r="K935" s="24">
        <v>26758320</v>
      </c>
      <c r="L935" s="28" t="s">
        <v>1581</v>
      </c>
      <c r="M935" s="29" t="s">
        <v>50</v>
      </c>
      <c r="N935" s="30"/>
      <c r="O935" s="29" t="s">
        <v>50</v>
      </c>
      <c r="P935" s="24"/>
      <c r="Q935" s="24"/>
      <c r="R935" s="24"/>
      <c r="S935" s="24">
        <v>10</v>
      </c>
      <c r="T935" s="24">
        <v>15</v>
      </c>
      <c r="U935" s="24">
        <v>0</v>
      </c>
      <c r="V935" s="31">
        <f t="shared" si="85"/>
        <v>23.714538132438808</v>
      </c>
      <c r="W935" s="32">
        <f t="shared" si="70"/>
        <v>48.714538132438804</v>
      </c>
      <c r="X935" s="30"/>
      <c r="Y935" s="24"/>
      <c r="Z935" s="24" t="s">
        <v>80</v>
      </c>
    </row>
    <row r="936" spans="1:26" ht="15.75" hidden="1" customHeight="1">
      <c r="A936" s="13" t="s">
        <v>1487</v>
      </c>
      <c r="B936" s="24" t="s">
        <v>1582</v>
      </c>
      <c r="C936" s="24" t="s">
        <v>44</v>
      </c>
      <c r="D936" s="25">
        <v>406.77</v>
      </c>
      <c r="E936" s="56">
        <v>1136.3319999999999</v>
      </c>
      <c r="F936" s="56">
        <v>11363.32</v>
      </c>
      <c r="G936" s="38" t="s">
        <v>1571</v>
      </c>
      <c r="H936" s="27" t="s">
        <v>95</v>
      </c>
      <c r="I936" s="24" t="s">
        <v>1572</v>
      </c>
      <c r="J936" s="24">
        <v>2400</v>
      </c>
      <c r="K936" s="24">
        <v>976248</v>
      </c>
      <c r="L936" s="28" t="s">
        <v>1583</v>
      </c>
      <c r="M936" s="29" t="s">
        <v>50</v>
      </c>
      <c r="N936" s="30"/>
      <c r="O936" s="29" t="s">
        <v>50</v>
      </c>
      <c r="P936" s="24"/>
      <c r="Q936" s="24"/>
      <c r="R936" s="24"/>
      <c r="S936" s="24">
        <v>10</v>
      </c>
      <c r="T936" s="24">
        <v>15</v>
      </c>
      <c r="U936" s="24">
        <v>1</v>
      </c>
      <c r="V936" s="35">
        <v>65</v>
      </c>
      <c r="W936" s="24">
        <f t="shared" si="70"/>
        <v>91</v>
      </c>
      <c r="X936" s="30"/>
      <c r="Y936" s="24"/>
      <c r="Z936" s="24"/>
    </row>
    <row r="937" spans="1:26" ht="15.75" hidden="1" customHeight="1">
      <c r="A937" s="13" t="s">
        <v>1487</v>
      </c>
      <c r="B937" s="24" t="s">
        <v>1582</v>
      </c>
      <c r="C937" s="24" t="s">
        <v>44</v>
      </c>
      <c r="D937" s="25">
        <v>449.9</v>
      </c>
      <c r="E937" s="25"/>
      <c r="F937" s="25"/>
      <c r="G937" s="38"/>
      <c r="H937" s="27" t="s">
        <v>63</v>
      </c>
      <c r="I937" s="24" t="s">
        <v>943</v>
      </c>
      <c r="J937" s="24">
        <v>2400</v>
      </c>
      <c r="K937" s="24">
        <v>1079760</v>
      </c>
      <c r="L937" s="28" t="s">
        <v>1584</v>
      </c>
      <c r="M937" s="29" t="s">
        <v>50</v>
      </c>
      <c r="N937" s="30"/>
      <c r="O937" s="29" t="s">
        <v>50</v>
      </c>
      <c r="P937" s="24"/>
      <c r="Q937" s="24"/>
      <c r="R937" s="24"/>
      <c r="S937" s="24">
        <v>10</v>
      </c>
      <c r="T937" s="24">
        <v>15</v>
      </c>
      <c r="U937" s="24">
        <v>2</v>
      </c>
      <c r="V937" s="31">
        <f t="shared" ref="V937:V942" si="86">+V936*D936/D937</f>
        <v>58.768726383640811</v>
      </c>
      <c r="W937" s="32">
        <f t="shared" si="70"/>
        <v>85.768726383640811</v>
      </c>
      <c r="X937" s="30"/>
      <c r="Y937" s="24"/>
      <c r="Z937" s="24"/>
    </row>
    <row r="938" spans="1:26" ht="15.75" hidden="1" customHeight="1">
      <c r="A938" s="13" t="s">
        <v>1487</v>
      </c>
      <c r="B938" s="24" t="s">
        <v>1582</v>
      </c>
      <c r="C938" s="24" t="s">
        <v>44</v>
      </c>
      <c r="D938" s="25">
        <v>473.96</v>
      </c>
      <c r="E938" s="25"/>
      <c r="F938" s="25"/>
      <c r="G938" s="38"/>
      <c r="H938" s="27" t="s">
        <v>52</v>
      </c>
      <c r="I938" s="24" t="s">
        <v>1574</v>
      </c>
      <c r="J938" s="24">
        <v>2400</v>
      </c>
      <c r="K938" s="24">
        <v>1137504</v>
      </c>
      <c r="L938" s="28" t="s">
        <v>1575</v>
      </c>
      <c r="M938" s="29" t="s">
        <v>50</v>
      </c>
      <c r="N938" s="30"/>
      <c r="O938" s="29" t="s">
        <v>50</v>
      </c>
      <c r="P938" s="24"/>
      <c r="Q938" s="24"/>
      <c r="R938" s="24"/>
      <c r="S938" s="24">
        <v>10</v>
      </c>
      <c r="T938" s="24">
        <v>15</v>
      </c>
      <c r="U938" s="24">
        <v>2</v>
      </c>
      <c r="V938" s="31">
        <f t="shared" si="86"/>
        <v>55.785403831546965</v>
      </c>
      <c r="W938" s="32">
        <f t="shared" si="70"/>
        <v>82.785403831546972</v>
      </c>
      <c r="X938" s="30"/>
      <c r="Y938" s="24"/>
      <c r="Z938" s="24"/>
    </row>
    <row r="939" spans="1:26" ht="15.75" hidden="1" customHeight="1">
      <c r="A939" s="13" t="s">
        <v>1487</v>
      </c>
      <c r="B939" s="24" t="s">
        <v>1582</v>
      </c>
      <c r="C939" s="24" t="s">
        <v>44</v>
      </c>
      <c r="D939" s="25">
        <v>543.35</v>
      </c>
      <c r="E939" s="25"/>
      <c r="F939" s="25"/>
      <c r="G939" s="38"/>
      <c r="H939" s="27" t="s">
        <v>434</v>
      </c>
      <c r="I939" s="24" t="s">
        <v>1585</v>
      </c>
      <c r="J939" s="24">
        <v>2400</v>
      </c>
      <c r="K939" s="24">
        <v>1304040</v>
      </c>
      <c r="L939" s="28" t="s">
        <v>1586</v>
      </c>
      <c r="M939" s="29" t="s">
        <v>50</v>
      </c>
      <c r="N939" s="30"/>
      <c r="O939" s="29" t="s">
        <v>50</v>
      </c>
      <c r="P939" s="24"/>
      <c r="Q939" s="24"/>
      <c r="R939" s="24"/>
      <c r="S939" s="24">
        <v>10</v>
      </c>
      <c r="T939" s="24">
        <v>15</v>
      </c>
      <c r="U939" s="24">
        <v>1</v>
      </c>
      <c r="V939" s="31">
        <f t="shared" si="86"/>
        <v>48.661176037544855</v>
      </c>
      <c r="W939" s="32">
        <f t="shared" si="70"/>
        <v>74.661176037544863</v>
      </c>
      <c r="X939" s="30"/>
      <c r="Y939" s="24"/>
      <c r="Z939" s="24"/>
    </row>
    <row r="940" spans="1:26" ht="15.75" hidden="1" customHeight="1">
      <c r="A940" s="13" t="s">
        <v>1487</v>
      </c>
      <c r="B940" s="24" t="s">
        <v>1582</v>
      </c>
      <c r="C940" s="24" t="s">
        <v>44</v>
      </c>
      <c r="D940" s="25">
        <v>678.67</v>
      </c>
      <c r="E940" s="25"/>
      <c r="F940" s="25"/>
      <c r="G940" s="38"/>
      <c r="H940" s="27" t="s">
        <v>68</v>
      </c>
      <c r="I940" s="24" t="s">
        <v>1448</v>
      </c>
      <c r="J940" s="24">
        <v>2400</v>
      </c>
      <c r="K940" s="24">
        <v>1628808</v>
      </c>
      <c r="L940" s="28" t="s">
        <v>1587</v>
      </c>
      <c r="M940" s="29" t="s">
        <v>50</v>
      </c>
      <c r="N940" s="30"/>
      <c r="O940" s="29" t="s">
        <v>50</v>
      </c>
      <c r="P940" s="24"/>
      <c r="Q940" s="24"/>
      <c r="R940" s="24"/>
      <c r="S940" s="24">
        <v>10</v>
      </c>
      <c r="T940" s="24">
        <v>15</v>
      </c>
      <c r="U940" s="24">
        <v>0</v>
      </c>
      <c r="V940" s="31">
        <f t="shared" si="86"/>
        <v>38.958624957637731</v>
      </c>
      <c r="W940" s="32">
        <f t="shared" si="70"/>
        <v>63.958624957637731</v>
      </c>
      <c r="X940" s="30"/>
      <c r="Y940" s="24"/>
      <c r="Z940" s="24" t="s">
        <v>80</v>
      </c>
    </row>
    <row r="941" spans="1:26" ht="15.75" hidden="1" customHeight="1">
      <c r="A941" s="13" t="s">
        <v>1487</v>
      </c>
      <c r="B941" s="24" t="s">
        <v>1582</v>
      </c>
      <c r="C941" s="24" t="s">
        <v>44</v>
      </c>
      <c r="D941" s="25">
        <v>832.1</v>
      </c>
      <c r="E941" s="25"/>
      <c r="F941" s="25"/>
      <c r="G941" s="38"/>
      <c r="H941" s="27" t="s">
        <v>110</v>
      </c>
      <c r="I941" s="24" t="s">
        <v>943</v>
      </c>
      <c r="J941" s="24">
        <v>2400</v>
      </c>
      <c r="K941" s="24">
        <v>1997040</v>
      </c>
      <c r="L941" s="28" t="s">
        <v>1578</v>
      </c>
      <c r="M941" s="29" t="s">
        <v>50</v>
      </c>
      <c r="N941" s="30"/>
      <c r="O941" s="29" t="s">
        <v>50</v>
      </c>
      <c r="P941" s="24"/>
      <c r="Q941" s="24"/>
      <c r="R941" s="24"/>
      <c r="S941" s="24">
        <v>10</v>
      </c>
      <c r="T941" s="24">
        <v>15</v>
      </c>
      <c r="U941" s="24">
        <v>0</v>
      </c>
      <c r="V941" s="31">
        <f t="shared" si="86"/>
        <v>31.775087128950844</v>
      </c>
      <c r="W941" s="32">
        <f t="shared" si="70"/>
        <v>56.775087128950844</v>
      </c>
      <c r="X941" s="30"/>
      <c r="Y941" s="24"/>
      <c r="Z941" s="24" t="s">
        <v>80</v>
      </c>
    </row>
    <row r="942" spans="1:26" ht="15.75" hidden="1" customHeight="1">
      <c r="A942" s="13" t="s">
        <v>1487</v>
      </c>
      <c r="B942" s="24" t="s">
        <v>1582</v>
      </c>
      <c r="C942" s="24" t="s">
        <v>51</v>
      </c>
      <c r="D942" s="25">
        <v>877.99</v>
      </c>
      <c r="E942" s="53"/>
      <c r="F942" s="53"/>
      <c r="G942" s="38"/>
      <c r="H942" s="27" t="s">
        <v>63</v>
      </c>
      <c r="I942" s="24" t="s">
        <v>1547</v>
      </c>
      <c r="J942" s="24">
        <v>2400</v>
      </c>
      <c r="K942" s="24">
        <v>2107176</v>
      </c>
      <c r="L942" s="28" t="s">
        <v>1588</v>
      </c>
      <c r="M942" s="29" t="s">
        <v>50</v>
      </c>
      <c r="N942" s="30"/>
      <c r="O942" s="29" t="s">
        <v>50</v>
      </c>
      <c r="P942" s="24"/>
      <c r="Q942" s="24"/>
      <c r="R942" s="24"/>
      <c r="S942" s="24">
        <v>10</v>
      </c>
      <c r="T942" s="24">
        <v>15</v>
      </c>
      <c r="U942" s="24">
        <v>2</v>
      </c>
      <c r="V942" s="31">
        <f t="shared" si="86"/>
        <v>30.114295151425413</v>
      </c>
      <c r="W942" s="32">
        <f t="shared" si="70"/>
        <v>57.114295151425409</v>
      </c>
      <c r="X942" s="30"/>
      <c r="Y942" s="24"/>
      <c r="Z942" s="24" t="s">
        <v>80</v>
      </c>
    </row>
    <row r="943" spans="1:26" ht="15.75" hidden="1" customHeight="1">
      <c r="A943" s="13" t="s">
        <v>1487</v>
      </c>
      <c r="B943" s="24" t="s">
        <v>1589</v>
      </c>
      <c r="C943" s="24" t="s">
        <v>44</v>
      </c>
      <c r="D943" s="25">
        <v>10021.33</v>
      </c>
      <c r="E943" s="60">
        <f>F943/4</f>
        <v>11225.002500000001</v>
      </c>
      <c r="F943" s="60">
        <v>44900.01</v>
      </c>
      <c r="G943" s="38" t="s">
        <v>1590</v>
      </c>
      <c r="H943" s="27" t="s">
        <v>189</v>
      </c>
      <c r="I943" s="24" t="s">
        <v>1547</v>
      </c>
      <c r="J943" s="24">
        <v>600</v>
      </c>
      <c r="K943" s="24">
        <v>6012798</v>
      </c>
      <c r="L943" s="28" t="s">
        <v>1581</v>
      </c>
      <c r="M943" s="29" t="s">
        <v>50</v>
      </c>
      <c r="N943" s="30"/>
      <c r="O943" s="29" t="s">
        <v>50</v>
      </c>
      <c r="P943" s="24"/>
      <c r="Q943" s="24"/>
      <c r="R943" s="24"/>
      <c r="S943" s="24">
        <v>10</v>
      </c>
      <c r="T943" s="24">
        <v>15</v>
      </c>
      <c r="U943" s="24">
        <v>0</v>
      </c>
      <c r="V943" s="35">
        <v>65</v>
      </c>
      <c r="W943" s="24">
        <f t="shared" si="70"/>
        <v>90</v>
      </c>
      <c r="X943" s="30"/>
      <c r="Y943" s="24"/>
      <c r="Z943" s="24"/>
    </row>
    <row r="944" spans="1:26" ht="15.75" hidden="1" customHeight="1">
      <c r="A944" s="13" t="s">
        <v>1487</v>
      </c>
      <c r="B944" s="24" t="s">
        <v>1591</v>
      </c>
      <c r="C944" s="24" t="s">
        <v>44</v>
      </c>
      <c r="D944" s="25">
        <v>935.84</v>
      </c>
      <c r="E944" s="56">
        <f>F944/50</f>
        <v>5633.9174000000003</v>
      </c>
      <c r="F944" s="56">
        <v>281695.87</v>
      </c>
      <c r="G944" s="38" t="s">
        <v>1592</v>
      </c>
      <c r="H944" s="27" t="s">
        <v>434</v>
      </c>
      <c r="I944" s="24" t="s">
        <v>1593</v>
      </c>
      <c r="J944" s="24">
        <v>133200</v>
      </c>
      <c r="K944" s="24">
        <v>124653888</v>
      </c>
      <c r="L944" s="28" t="s">
        <v>1594</v>
      </c>
      <c r="M944" s="29" t="s">
        <v>50</v>
      </c>
      <c r="N944" s="30"/>
      <c r="O944" s="29" t="s">
        <v>50</v>
      </c>
      <c r="P944" s="24"/>
      <c r="Q944" s="24"/>
      <c r="R944" s="24"/>
      <c r="S944" s="24">
        <v>10</v>
      </c>
      <c r="T944" s="24">
        <v>15</v>
      </c>
      <c r="U944" s="24">
        <v>1</v>
      </c>
      <c r="V944" s="35">
        <v>65</v>
      </c>
      <c r="W944" s="24">
        <f t="shared" si="70"/>
        <v>91</v>
      </c>
      <c r="X944" s="30"/>
      <c r="Y944" s="24"/>
      <c r="Z944" s="24"/>
    </row>
    <row r="945" spans="1:26" ht="15.75" hidden="1" customHeight="1">
      <c r="A945" s="13" t="s">
        <v>1487</v>
      </c>
      <c r="B945" s="24" t="s">
        <v>1591</v>
      </c>
      <c r="C945" s="24" t="s">
        <v>44</v>
      </c>
      <c r="D945" s="25">
        <v>971.84</v>
      </c>
      <c r="E945" s="25"/>
      <c r="F945" s="25"/>
      <c r="G945" s="38"/>
      <c r="H945" s="27" t="s">
        <v>95</v>
      </c>
      <c r="I945" s="24" t="s">
        <v>1595</v>
      </c>
      <c r="J945" s="24">
        <v>133200</v>
      </c>
      <c r="K945" s="24">
        <v>129449088</v>
      </c>
      <c r="L945" s="28" t="s">
        <v>1596</v>
      </c>
      <c r="M945" s="29" t="s">
        <v>50</v>
      </c>
      <c r="N945" s="30"/>
      <c r="O945" s="29" t="s">
        <v>50</v>
      </c>
      <c r="P945" s="24"/>
      <c r="Q945" s="24"/>
      <c r="R945" s="24"/>
      <c r="S945" s="24">
        <v>10</v>
      </c>
      <c r="T945" s="24">
        <v>15</v>
      </c>
      <c r="U945" s="24">
        <v>1</v>
      </c>
      <c r="V945" s="31">
        <f t="shared" ref="V945:V952" si="87">+V944*D944/D945</f>
        <v>62.592196246295686</v>
      </c>
      <c r="W945" s="32">
        <f t="shared" si="70"/>
        <v>88.592196246295686</v>
      </c>
      <c r="X945" s="30"/>
      <c r="Y945" s="24"/>
      <c r="Z945" s="24"/>
    </row>
    <row r="946" spans="1:26" ht="15.75" hidden="1" customHeight="1">
      <c r="A946" s="13" t="s">
        <v>1487</v>
      </c>
      <c r="B946" s="24" t="s">
        <v>1591</v>
      </c>
      <c r="C946" s="24" t="s">
        <v>44</v>
      </c>
      <c r="D946" s="25">
        <v>1097.99</v>
      </c>
      <c r="E946" s="25"/>
      <c r="F946" s="25"/>
      <c r="G946" s="38"/>
      <c r="H946" s="27" t="s">
        <v>52</v>
      </c>
      <c r="I946" s="24" t="s">
        <v>1597</v>
      </c>
      <c r="J946" s="24">
        <v>133200</v>
      </c>
      <c r="K946" s="24">
        <v>146252268</v>
      </c>
      <c r="L946" s="28" t="s">
        <v>1598</v>
      </c>
      <c r="M946" s="29" t="s">
        <v>50</v>
      </c>
      <c r="N946" s="30"/>
      <c r="O946" s="29" t="s">
        <v>50</v>
      </c>
      <c r="P946" s="24"/>
      <c r="Q946" s="24"/>
      <c r="R946" s="24"/>
      <c r="S946" s="24">
        <v>10</v>
      </c>
      <c r="T946" s="24">
        <v>15</v>
      </c>
      <c r="U946" s="24">
        <v>2</v>
      </c>
      <c r="V946" s="31">
        <f t="shared" si="87"/>
        <v>55.400868860372135</v>
      </c>
      <c r="W946" s="32">
        <f t="shared" si="70"/>
        <v>82.400868860372128</v>
      </c>
      <c r="X946" s="30"/>
      <c r="Y946" s="24"/>
      <c r="Z946" s="24"/>
    </row>
    <row r="947" spans="1:26" ht="15.75" hidden="1" customHeight="1">
      <c r="A947" s="13" t="s">
        <v>1487</v>
      </c>
      <c r="B947" s="24" t="s">
        <v>1591</v>
      </c>
      <c r="C947" s="24" t="s">
        <v>44</v>
      </c>
      <c r="D947" s="25">
        <v>1129.92</v>
      </c>
      <c r="E947" s="25"/>
      <c r="F947" s="25"/>
      <c r="G947" s="38"/>
      <c r="H947" s="27" t="s">
        <v>68</v>
      </c>
      <c r="I947" s="24" t="s">
        <v>890</v>
      </c>
      <c r="J947" s="24">
        <v>133200</v>
      </c>
      <c r="K947" s="24">
        <v>150505344</v>
      </c>
      <c r="L947" s="28" t="s">
        <v>1599</v>
      </c>
      <c r="M947" s="29" t="s">
        <v>50</v>
      </c>
      <c r="N947" s="30"/>
      <c r="O947" s="29" t="s">
        <v>50</v>
      </c>
      <c r="P947" s="24"/>
      <c r="Q947" s="24"/>
      <c r="R947" s="24"/>
      <c r="S947" s="24">
        <v>10</v>
      </c>
      <c r="T947" s="24">
        <v>15</v>
      </c>
      <c r="U947" s="24">
        <v>0</v>
      </c>
      <c r="V947" s="31">
        <f t="shared" si="87"/>
        <v>53.835315774568109</v>
      </c>
      <c r="W947" s="32">
        <f t="shared" si="70"/>
        <v>78.835315774568102</v>
      </c>
      <c r="X947" s="30"/>
      <c r="Y947" s="24"/>
      <c r="Z947" s="24"/>
    </row>
    <row r="948" spans="1:26" ht="15.75" hidden="1" customHeight="1">
      <c r="A948" s="13" t="s">
        <v>1487</v>
      </c>
      <c r="B948" s="24" t="s">
        <v>1591</v>
      </c>
      <c r="C948" s="24" t="s">
        <v>51</v>
      </c>
      <c r="D948" s="25">
        <v>1129.92</v>
      </c>
      <c r="E948" s="25"/>
      <c r="F948" s="25"/>
      <c r="G948" s="38"/>
      <c r="H948" s="27" t="s">
        <v>68</v>
      </c>
      <c r="I948" s="24" t="s">
        <v>1600</v>
      </c>
      <c r="J948" s="24">
        <v>133200</v>
      </c>
      <c r="K948" s="24">
        <v>150505344</v>
      </c>
      <c r="L948" s="28" t="s">
        <v>1601</v>
      </c>
      <c r="M948" s="29" t="s">
        <v>50</v>
      </c>
      <c r="N948" s="30"/>
      <c r="O948" s="29" t="s">
        <v>50</v>
      </c>
      <c r="P948" s="24"/>
      <c r="Q948" s="24"/>
      <c r="R948" s="24"/>
      <c r="S948" s="24">
        <v>10</v>
      </c>
      <c r="T948" s="24">
        <v>15</v>
      </c>
      <c r="U948" s="24">
        <v>0</v>
      </c>
      <c r="V948" s="31">
        <f t="shared" si="87"/>
        <v>53.835315774568109</v>
      </c>
      <c r="W948" s="32">
        <f t="shared" si="70"/>
        <v>78.835315774568102</v>
      </c>
      <c r="X948" s="30"/>
      <c r="Y948" s="24"/>
      <c r="Z948" s="24"/>
    </row>
    <row r="949" spans="1:26" ht="15.75" hidden="1" customHeight="1">
      <c r="A949" s="13" t="s">
        <v>1487</v>
      </c>
      <c r="B949" s="24" t="s">
        <v>1591</v>
      </c>
      <c r="C949" s="24" t="s">
        <v>44</v>
      </c>
      <c r="D949" s="25">
        <v>1338</v>
      </c>
      <c r="E949" s="25"/>
      <c r="F949" s="25"/>
      <c r="G949" s="38"/>
      <c r="H949" s="27" t="s">
        <v>47</v>
      </c>
      <c r="I949" s="24" t="s">
        <v>1600</v>
      </c>
      <c r="J949" s="24">
        <v>133200</v>
      </c>
      <c r="K949" s="24">
        <v>178221600</v>
      </c>
      <c r="L949" s="28" t="s">
        <v>109</v>
      </c>
      <c r="M949" s="29" t="s">
        <v>50</v>
      </c>
      <c r="N949" s="30"/>
      <c r="O949" s="29" t="s">
        <v>50</v>
      </c>
      <c r="P949" s="24"/>
      <c r="Q949" s="24"/>
      <c r="R949" s="24"/>
      <c r="S949" s="24">
        <v>10</v>
      </c>
      <c r="T949" s="24">
        <v>15</v>
      </c>
      <c r="U949" s="24">
        <v>0</v>
      </c>
      <c r="V949" s="31">
        <f t="shared" si="87"/>
        <v>45.463079222720481</v>
      </c>
      <c r="W949" s="32">
        <f t="shared" si="70"/>
        <v>70.463079222720481</v>
      </c>
      <c r="X949" s="30"/>
      <c r="Y949" s="24"/>
      <c r="Z949" s="24"/>
    </row>
    <row r="950" spans="1:26" ht="15.75" hidden="1" customHeight="1">
      <c r="A950" s="13" t="s">
        <v>1487</v>
      </c>
      <c r="B950" s="24" t="s">
        <v>1591</v>
      </c>
      <c r="C950" s="24" t="s">
        <v>44</v>
      </c>
      <c r="D950" s="25">
        <v>1442.79</v>
      </c>
      <c r="E950" s="25"/>
      <c r="F950" s="25"/>
      <c r="G950" s="38"/>
      <c r="H950" s="27" t="s">
        <v>110</v>
      </c>
      <c r="I950" s="24" t="s">
        <v>1600</v>
      </c>
      <c r="J950" s="24">
        <v>133200</v>
      </c>
      <c r="K950" s="24">
        <v>192179628</v>
      </c>
      <c r="L950" s="28" t="s">
        <v>1602</v>
      </c>
      <c r="M950" s="29" t="s">
        <v>50</v>
      </c>
      <c r="N950" s="30"/>
      <c r="O950" s="29" t="s">
        <v>50</v>
      </c>
      <c r="P950" s="24"/>
      <c r="Q950" s="24"/>
      <c r="R950" s="24"/>
      <c r="S950" s="24">
        <v>10</v>
      </c>
      <c r="T950" s="24">
        <v>15</v>
      </c>
      <c r="U950" s="24">
        <v>0</v>
      </c>
      <c r="V950" s="31">
        <f t="shared" si="87"/>
        <v>42.161090664615088</v>
      </c>
      <c r="W950" s="32">
        <f t="shared" si="70"/>
        <v>67.161090664615088</v>
      </c>
      <c r="X950" s="30"/>
      <c r="Y950" s="24"/>
      <c r="Z950" s="24"/>
    </row>
    <row r="951" spans="1:26" ht="15.75" hidden="1" customHeight="1">
      <c r="A951" s="13" t="s">
        <v>1487</v>
      </c>
      <c r="B951" s="24" t="s">
        <v>1591</v>
      </c>
      <c r="C951" s="24" t="s">
        <v>51</v>
      </c>
      <c r="D951" s="25">
        <v>3081.76</v>
      </c>
      <c r="E951" s="25"/>
      <c r="F951" s="25"/>
      <c r="G951" s="38"/>
      <c r="H951" s="27" t="s">
        <v>95</v>
      </c>
      <c r="I951" s="24" t="s">
        <v>1603</v>
      </c>
      <c r="J951" s="24">
        <v>133200</v>
      </c>
      <c r="K951" s="24">
        <v>410490432</v>
      </c>
      <c r="L951" s="28" t="s">
        <v>1604</v>
      </c>
      <c r="M951" s="29" t="s">
        <v>50</v>
      </c>
      <c r="N951" s="30"/>
      <c r="O951" s="29" t="s">
        <v>50</v>
      </c>
      <c r="P951" s="24"/>
      <c r="Q951" s="24"/>
      <c r="R951" s="24"/>
      <c r="S951" s="24">
        <v>10</v>
      </c>
      <c r="T951" s="24">
        <v>15</v>
      </c>
      <c r="U951" s="24">
        <v>1</v>
      </c>
      <c r="V951" s="31">
        <f t="shared" si="87"/>
        <v>19.738590935050098</v>
      </c>
      <c r="W951" s="32">
        <f t="shared" si="70"/>
        <v>45.738590935050098</v>
      </c>
      <c r="X951" s="30"/>
      <c r="Y951" s="24"/>
      <c r="Z951" s="24" t="s">
        <v>80</v>
      </c>
    </row>
    <row r="952" spans="1:26" ht="15.75" hidden="1" customHeight="1">
      <c r="A952" s="13" t="s">
        <v>1487</v>
      </c>
      <c r="B952" s="24" t="s">
        <v>1591</v>
      </c>
      <c r="C952" s="24" t="s">
        <v>44</v>
      </c>
      <c r="D952" s="25">
        <v>3163.15</v>
      </c>
      <c r="E952" s="53"/>
      <c r="F952" s="53"/>
      <c r="G952" s="38"/>
      <c r="H952" s="27" t="s">
        <v>63</v>
      </c>
      <c r="I952" s="24" t="s">
        <v>1259</v>
      </c>
      <c r="J952" s="24">
        <v>133200</v>
      </c>
      <c r="K952" s="24">
        <v>421331580</v>
      </c>
      <c r="L952" s="28" t="s">
        <v>1605</v>
      </c>
      <c r="M952" s="29" t="s">
        <v>50</v>
      </c>
      <c r="N952" s="30"/>
      <c r="O952" s="29" t="s">
        <v>50</v>
      </c>
      <c r="P952" s="24"/>
      <c r="Q952" s="24"/>
      <c r="R952" s="24"/>
      <c r="S952" s="24">
        <v>10</v>
      </c>
      <c r="T952" s="24">
        <v>15</v>
      </c>
      <c r="U952" s="24">
        <v>2</v>
      </c>
      <c r="V952" s="31">
        <f t="shared" si="87"/>
        <v>19.230703570807577</v>
      </c>
      <c r="W952" s="32">
        <f t="shared" si="70"/>
        <v>46.230703570807577</v>
      </c>
      <c r="X952" s="30"/>
      <c r="Y952" s="24"/>
      <c r="Z952" s="24" t="s">
        <v>80</v>
      </c>
    </row>
    <row r="953" spans="1:26" ht="15.75" hidden="1" customHeight="1">
      <c r="A953" s="13" t="s">
        <v>1487</v>
      </c>
      <c r="B953" s="24" t="s">
        <v>1606</v>
      </c>
      <c r="C953" s="24" t="s">
        <v>44</v>
      </c>
      <c r="D953" s="25">
        <v>2638.42</v>
      </c>
      <c r="E953" s="56">
        <f>F953/120</f>
        <v>4115.0716666666667</v>
      </c>
      <c r="F953" s="56">
        <v>493808.6</v>
      </c>
      <c r="G953" s="38" t="s">
        <v>1607</v>
      </c>
      <c r="H953" s="27" t="s">
        <v>434</v>
      </c>
      <c r="I953" s="24" t="s">
        <v>1608</v>
      </c>
      <c r="J953" s="24">
        <v>12000</v>
      </c>
      <c r="K953" s="24">
        <v>31661040</v>
      </c>
      <c r="L953" s="28" t="s">
        <v>1609</v>
      </c>
      <c r="M953" s="29" t="s">
        <v>50</v>
      </c>
      <c r="N953" s="30"/>
      <c r="O953" s="29" t="s">
        <v>50</v>
      </c>
      <c r="P953" s="24"/>
      <c r="Q953" s="24"/>
      <c r="R953" s="24"/>
      <c r="S953" s="24">
        <v>10</v>
      </c>
      <c r="T953" s="24">
        <v>15</v>
      </c>
      <c r="U953" s="24">
        <v>1</v>
      </c>
      <c r="V953" s="35">
        <v>65</v>
      </c>
      <c r="W953" s="24">
        <f t="shared" si="70"/>
        <v>91</v>
      </c>
      <c r="X953" s="30"/>
      <c r="Y953" s="24"/>
      <c r="Z953" s="24"/>
    </row>
    <row r="954" spans="1:26" ht="15.75" hidden="1" customHeight="1">
      <c r="A954" s="13" t="s">
        <v>1487</v>
      </c>
      <c r="B954" s="24" t="s">
        <v>1606</v>
      </c>
      <c r="C954" s="24" t="s">
        <v>44</v>
      </c>
      <c r="D954" s="25">
        <v>2810.47</v>
      </c>
      <c r="E954" s="25"/>
      <c r="F954" s="25"/>
      <c r="G954" s="38"/>
      <c r="H954" s="27" t="s">
        <v>95</v>
      </c>
      <c r="I954" s="24" t="s">
        <v>1610</v>
      </c>
      <c r="J954" s="24">
        <v>12000</v>
      </c>
      <c r="K954" s="24">
        <v>33725640</v>
      </c>
      <c r="L954" s="28" t="s">
        <v>1611</v>
      </c>
      <c r="M954" s="29" t="s">
        <v>50</v>
      </c>
      <c r="N954" s="30"/>
      <c r="O954" s="29" t="s">
        <v>50</v>
      </c>
      <c r="P954" s="24"/>
      <c r="Q954" s="24"/>
      <c r="R954" s="24"/>
      <c r="S954" s="24">
        <v>10</v>
      </c>
      <c r="T954" s="24">
        <v>15</v>
      </c>
      <c r="U954" s="24">
        <v>1</v>
      </c>
      <c r="V954" s="31">
        <f t="shared" ref="V954:V960" si="88">+V953*D953/D954</f>
        <v>61.020861279430143</v>
      </c>
      <c r="W954" s="32">
        <f t="shared" si="70"/>
        <v>87.020861279430136</v>
      </c>
      <c r="X954" s="30"/>
      <c r="Y954" s="24"/>
      <c r="Z954" s="24"/>
    </row>
    <row r="955" spans="1:26" ht="15.75" hidden="1" customHeight="1">
      <c r="A955" s="13" t="s">
        <v>1487</v>
      </c>
      <c r="B955" s="24" t="s">
        <v>1606</v>
      </c>
      <c r="C955" s="24" t="s">
        <v>44</v>
      </c>
      <c r="D955" s="25">
        <v>2822.37</v>
      </c>
      <c r="E955" s="25"/>
      <c r="F955" s="25"/>
      <c r="G955" s="38"/>
      <c r="H955" s="27" t="s">
        <v>222</v>
      </c>
      <c r="I955" s="24" t="s">
        <v>1612</v>
      </c>
      <c r="J955" s="24">
        <v>12000</v>
      </c>
      <c r="K955" s="24">
        <v>33868440</v>
      </c>
      <c r="L955" s="28" t="s">
        <v>1613</v>
      </c>
      <c r="M955" s="29" t="s">
        <v>50</v>
      </c>
      <c r="N955" s="30"/>
      <c r="O955" s="29" t="s">
        <v>50</v>
      </c>
      <c r="P955" s="24"/>
      <c r="Q955" s="24"/>
      <c r="R955" s="24"/>
      <c r="S955" s="24">
        <v>10</v>
      </c>
      <c r="T955" s="24">
        <v>15</v>
      </c>
      <c r="U955" s="24">
        <v>0</v>
      </c>
      <c r="V955" s="31">
        <f t="shared" si="88"/>
        <v>60.763578127601988</v>
      </c>
      <c r="W955" s="32">
        <f t="shared" si="70"/>
        <v>85.763578127601988</v>
      </c>
      <c r="X955" s="30"/>
      <c r="Y955" s="24"/>
      <c r="Z955" s="24"/>
    </row>
    <row r="956" spans="1:26" ht="15.75" hidden="1" customHeight="1">
      <c r="A956" s="13" t="s">
        <v>1487</v>
      </c>
      <c r="B956" s="24" t="s">
        <v>1606</v>
      </c>
      <c r="C956" s="24" t="s">
        <v>44</v>
      </c>
      <c r="D956" s="25">
        <v>2915.4</v>
      </c>
      <c r="E956" s="25"/>
      <c r="F956" s="25"/>
      <c r="G956" s="38"/>
      <c r="H956" s="27" t="s">
        <v>63</v>
      </c>
      <c r="I956" s="24" t="s">
        <v>1614</v>
      </c>
      <c r="J956" s="24">
        <v>12000</v>
      </c>
      <c r="K956" s="24">
        <v>34984800</v>
      </c>
      <c r="L956" s="28" t="s">
        <v>1615</v>
      </c>
      <c r="M956" s="29" t="s">
        <v>50</v>
      </c>
      <c r="N956" s="30"/>
      <c r="O956" s="29" t="s">
        <v>50</v>
      </c>
      <c r="P956" s="24"/>
      <c r="Q956" s="24"/>
      <c r="R956" s="24"/>
      <c r="S956" s="24">
        <v>10</v>
      </c>
      <c r="T956" s="24">
        <v>15</v>
      </c>
      <c r="U956" s="24">
        <v>2</v>
      </c>
      <c r="V956" s="31">
        <f t="shared" si="88"/>
        <v>58.824620978253414</v>
      </c>
      <c r="W956" s="32">
        <f t="shared" si="70"/>
        <v>85.824620978253421</v>
      </c>
      <c r="X956" s="30"/>
      <c r="Y956" s="24"/>
      <c r="Z956" s="24"/>
    </row>
    <row r="957" spans="1:26" ht="15.75" hidden="1" customHeight="1">
      <c r="A957" s="13" t="s">
        <v>1487</v>
      </c>
      <c r="B957" s="24" t="s">
        <v>1606</v>
      </c>
      <c r="C957" s="24" t="s">
        <v>44</v>
      </c>
      <c r="D957" s="25">
        <v>2918</v>
      </c>
      <c r="E957" s="25"/>
      <c r="F957" s="25"/>
      <c r="G957" s="38"/>
      <c r="H957" s="27" t="s">
        <v>479</v>
      </c>
      <c r="I957" s="24" t="s">
        <v>1616</v>
      </c>
      <c r="J957" s="24">
        <v>12000</v>
      </c>
      <c r="K957" s="24">
        <v>35016000</v>
      </c>
      <c r="L957" s="28" t="s">
        <v>1617</v>
      </c>
      <c r="M957" s="29" t="s">
        <v>50</v>
      </c>
      <c r="N957" s="30"/>
      <c r="O957" s="29" t="s">
        <v>50</v>
      </c>
      <c r="P957" s="24"/>
      <c r="Q957" s="24"/>
      <c r="R957" s="24"/>
      <c r="S957" s="24">
        <v>10</v>
      </c>
      <c r="T957" s="24">
        <v>15</v>
      </c>
      <c r="U957" s="24">
        <v>0</v>
      </c>
      <c r="V957" s="31">
        <f t="shared" si="88"/>
        <v>58.772206991089796</v>
      </c>
      <c r="W957" s="32">
        <f t="shared" si="70"/>
        <v>83.772206991089803</v>
      </c>
      <c r="X957" s="30"/>
      <c r="Y957" s="24"/>
      <c r="Z957" s="24"/>
    </row>
    <row r="958" spans="1:26" ht="15.75" hidden="1" customHeight="1">
      <c r="A958" s="13" t="s">
        <v>1487</v>
      </c>
      <c r="B958" s="24" t="s">
        <v>1606</v>
      </c>
      <c r="C958" s="24" t="s">
        <v>44</v>
      </c>
      <c r="D958" s="25">
        <v>3098.52</v>
      </c>
      <c r="E958" s="25"/>
      <c r="F958" s="25"/>
      <c r="G958" s="38"/>
      <c r="H958" s="27" t="s">
        <v>52</v>
      </c>
      <c r="I958" s="24" t="s">
        <v>1618</v>
      </c>
      <c r="J958" s="24">
        <v>12000</v>
      </c>
      <c r="K958" s="24">
        <v>37182240</v>
      </c>
      <c r="L958" s="28" t="s">
        <v>1619</v>
      </c>
      <c r="M958" s="29" t="s">
        <v>50</v>
      </c>
      <c r="N958" s="30"/>
      <c r="O958" s="29" t="s">
        <v>50</v>
      </c>
      <c r="P958" s="24"/>
      <c r="Q958" s="24"/>
      <c r="R958" s="24"/>
      <c r="S958" s="24">
        <v>10</v>
      </c>
      <c r="T958" s="24">
        <v>15</v>
      </c>
      <c r="U958" s="24">
        <v>2</v>
      </c>
      <c r="V958" s="31">
        <f t="shared" si="88"/>
        <v>55.348133947820259</v>
      </c>
      <c r="W958" s="32">
        <f t="shared" si="70"/>
        <v>82.348133947820259</v>
      </c>
      <c r="X958" s="30"/>
      <c r="Y958" s="24"/>
      <c r="Z958" s="24"/>
    </row>
    <row r="959" spans="1:26" ht="15.75" hidden="1" customHeight="1">
      <c r="A959" s="13" t="s">
        <v>1487</v>
      </c>
      <c r="B959" s="24" t="s">
        <v>1606</v>
      </c>
      <c r="C959" s="24" t="s">
        <v>44</v>
      </c>
      <c r="D959" s="25">
        <v>3237.04</v>
      </c>
      <c r="E959" s="25"/>
      <c r="F959" s="25"/>
      <c r="G959" s="38"/>
      <c r="H959" s="27" t="s">
        <v>189</v>
      </c>
      <c r="I959" s="24" t="s">
        <v>574</v>
      </c>
      <c r="J959" s="24">
        <v>12000</v>
      </c>
      <c r="K959" s="24">
        <v>38844480</v>
      </c>
      <c r="L959" s="28" t="s">
        <v>1620</v>
      </c>
      <c r="M959" s="29" t="s">
        <v>50</v>
      </c>
      <c r="N959" s="30"/>
      <c r="O959" s="29" t="s">
        <v>50</v>
      </c>
      <c r="P959" s="24"/>
      <c r="Q959" s="24"/>
      <c r="R959" s="24"/>
      <c r="S959" s="24">
        <v>10</v>
      </c>
      <c r="T959" s="24">
        <v>15</v>
      </c>
      <c r="U959" s="24">
        <v>0</v>
      </c>
      <c r="V959" s="31">
        <f t="shared" si="88"/>
        <v>52.979666609000823</v>
      </c>
      <c r="W959" s="32">
        <f t="shared" si="70"/>
        <v>77.979666609000816</v>
      </c>
      <c r="X959" s="30"/>
      <c r="Y959" s="24"/>
      <c r="Z959" s="24"/>
    </row>
    <row r="960" spans="1:26" ht="15.75" hidden="1" customHeight="1">
      <c r="A960" s="13" t="s">
        <v>1487</v>
      </c>
      <c r="B960" s="24" t="s">
        <v>1606</v>
      </c>
      <c r="C960" s="24" t="s">
        <v>44</v>
      </c>
      <c r="D960" s="25">
        <v>3594.67</v>
      </c>
      <c r="E960" s="53"/>
      <c r="F960" s="53"/>
      <c r="G960" s="38"/>
      <c r="H960" s="27" t="s">
        <v>68</v>
      </c>
      <c r="I960" s="24" t="s">
        <v>574</v>
      </c>
      <c r="J960" s="24">
        <v>12000</v>
      </c>
      <c r="K960" s="24">
        <v>43136040</v>
      </c>
      <c r="L960" s="28" t="s">
        <v>1621</v>
      </c>
      <c r="M960" s="29" t="s">
        <v>50</v>
      </c>
      <c r="N960" s="30"/>
      <c r="O960" s="29" t="s">
        <v>50</v>
      </c>
      <c r="P960" s="24"/>
      <c r="Q960" s="24"/>
      <c r="R960" s="24"/>
      <c r="S960" s="24">
        <v>10</v>
      </c>
      <c r="T960" s="24">
        <v>15</v>
      </c>
      <c r="U960" s="24">
        <v>0</v>
      </c>
      <c r="V960" s="31">
        <f t="shared" si="88"/>
        <v>47.708774379845721</v>
      </c>
      <c r="W960" s="32">
        <f t="shared" si="70"/>
        <v>72.708774379845721</v>
      </c>
      <c r="X960" s="30"/>
      <c r="Y960" s="24"/>
      <c r="Z960" s="24"/>
    </row>
    <row r="961" spans="1:26" ht="15.75" hidden="1" customHeight="1">
      <c r="A961" s="13" t="s">
        <v>1487</v>
      </c>
      <c r="B961" s="24" t="s">
        <v>1622</v>
      </c>
      <c r="C961" s="24" t="s">
        <v>44</v>
      </c>
      <c r="D961" s="25">
        <v>5276.63</v>
      </c>
      <c r="E961" s="56">
        <f>F961/120</f>
        <v>8229.8359166666669</v>
      </c>
      <c r="F961" s="56">
        <v>987580.31</v>
      </c>
      <c r="G961" s="38" t="s">
        <v>1607</v>
      </c>
      <c r="H961" s="27" t="s">
        <v>434</v>
      </c>
      <c r="I961" s="24" t="s">
        <v>1608</v>
      </c>
      <c r="J961" s="24">
        <v>84000</v>
      </c>
      <c r="K961" s="24">
        <v>443236920</v>
      </c>
      <c r="L961" s="28" t="s">
        <v>1623</v>
      </c>
      <c r="M961" s="29" t="s">
        <v>50</v>
      </c>
      <c r="N961" s="30"/>
      <c r="O961" s="29" t="s">
        <v>50</v>
      </c>
      <c r="P961" s="24"/>
      <c r="Q961" s="24"/>
      <c r="R961" s="24"/>
      <c r="S961" s="24">
        <v>10</v>
      </c>
      <c r="T961" s="24">
        <v>15</v>
      </c>
      <c r="U961" s="24">
        <v>1</v>
      </c>
      <c r="V961" s="35">
        <v>65</v>
      </c>
      <c r="W961" s="24">
        <f t="shared" si="70"/>
        <v>91</v>
      </c>
      <c r="X961" s="30"/>
      <c r="Y961" s="24"/>
      <c r="Z961" s="24"/>
    </row>
    <row r="962" spans="1:26" ht="15.75" hidden="1" customHeight="1">
      <c r="A962" s="13" t="s">
        <v>1487</v>
      </c>
      <c r="B962" s="24" t="s">
        <v>1622</v>
      </c>
      <c r="C962" s="24" t="s">
        <v>44</v>
      </c>
      <c r="D962" s="25">
        <v>5620.73</v>
      </c>
      <c r="E962" s="25"/>
      <c r="F962" s="25"/>
      <c r="G962" s="38"/>
      <c r="H962" s="27" t="s">
        <v>95</v>
      </c>
      <c r="I962" s="24" t="s">
        <v>1624</v>
      </c>
      <c r="J962" s="24">
        <v>84000</v>
      </c>
      <c r="K962" s="24">
        <v>472141320</v>
      </c>
      <c r="L962" s="28" t="s">
        <v>1625</v>
      </c>
      <c r="M962" s="29" t="s">
        <v>50</v>
      </c>
      <c r="N962" s="30"/>
      <c r="O962" s="29" t="s">
        <v>50</v>
      </c>
      <c r="P962" s="24"/>
      <c r="Q962" s="24"/>
      <c r="R962" s="24"/>
      <c r="S962" s="24">
        <v>10</v>
      </c>
      <c r="T962" s="24">
        <v>15</v>
      </c>
      <c r="U962" s="24">
        <v>1</v>
      </c>
      <c r="V962" s="31">
        <f t="shared" ref="V962:V969" si="89">+V961*D961/D962</f>
        <v>61.020712612062852</v>
      </c>
      <c r="W962" s="32">
        <f t="shared" si="70"/>
        <v>87.020712612062852</v>
      </c>
      <c r="X962" s="30"/>
      <c r="Y962" s="24"/>
      <c r="Z962" s="24"/>
    </row>
    <row r="963" spans="1:26" ht="15.75" hidden="1" customHeight="1">
      <c r="A963" s="13" t="s">
        <v>1487</v>
      </c>
      <c r="B963" s="24" t="s">
        <v>1622</v>
      </c>
      <c r="C963" s="24" t="s">
        <v>44</v>
      </c>
      <c r="D963" s="25">
        <v>5644.53</v>
      </c>
      <c r="E963" s="25"/>
      <c r="F963" s="25"/>
      <c r="G963" s="38"/>
      <c r="H963" s="27" t="s">
        <v>222</v>
      </c>
      <c r="I963" s="24" t="s">
        <v>1626</v>
      </c>
      <c r="J963" s="24">
        <v>84000</v>
      </c>
      <c r="K963" s="24">
        <v>474140520</v>
      </c>
      <c r="L963" s="28" t="s">
        <v>1627</v>
      </c>
      <c r="M963" s="29" t="s">
        <v>50</v>
      </c>
      <c r="N963" s="30"/>
      <c r="O963" s="29" t="s">
        <v>50</v>
      </c>
      <c r="P963" s="24"/>
      <c r="Q963" s="24"/>
      <c r="R963" s="24"/>
      <c r="S963" s="24">
        <v>10</v>
      </c>
      <c r="T963" s="24">
        <v>15</v>
      </c>
      <c r="U963" s="24">
        <v>0</v>
      </c>
      <c r="V963" s="31">
        <f t="shared" si="89"/>
        <v>60.76342051508275</v>
      </c>
      <c r="W963" s="32">
        <f t="shared" si="70"/>
        <v>85.763420515082743</v>
      </c>
      <c r="X963" s="30"/>
      <c r="Y963" s="24"/>
      <c r="Z963" s="24"/>
    </row>
    <row r="964" spans="1:26" ht="15.75" hidden="1" customHeight="1">
      <c r="A964" s="13" t="s">
        <v>1487</v>
      </c>
      <c r="B964" s="24" t="s">
        <v>1622</v>
      </c>
      <c r="C964" s="24" t="s">
        <v>44</v>
      </c>
      <c r="D964" s="25">
        <v>5830.58</v>
      </c>
      <c r="E964" s="25"/>
      <c r="F964" s="25"/>
      <c r="G964" s="38"/>
      <c r="H964" s="27" t="s">
        <v>63</v>
      </c>
      <c r="I964" s="24" t="s">
        <v>1614</v>
      </c>
      <c r="J964" s="24">
        <v>84000</v>
      </c>
      <c r="K964" s="24">
        <v>489768720</v>
      </c>
      <c r="L964" s="28" t="s">
        <v>1628</v>
      </c>
      <c r="M964" s="29" t="s">
        <v>50</v>
      </c>
      <c r="N964" s="30"/>
      <c r="O964" s="29" t="s">
        <v>50</v>
      </c>
      <c r="P964" s="24"/>
      <c r="Q964" s="24"/>
      <c r="R964" s="24"/>
      <c r="S964" s="24">
        <v>10</v>
      </c>
      <c r="T964" s="24">
        <v>15</v>
      </c>
      <c r="U964" s="24">
        <v>2</v>
      </c>
      <c r="V964" s="31">
        <f t="shared" si="89"/>
        <v>58.824499449454429</v>
      </c>
      <c r="W964" s="32">
        <f t="shared" si="70"/>
        <v>85.824499449454436</v>
      </c>
      <c r="X964" s="30"/>
      <c r="Y964" s="24"/>
      <c r="Z964" s="24"/>
    </row>
    <row r="965" spans="1:26" ht="15.75" hidden="1" customHeight="1">
      <c r="A965" s="13" t="s">
        <v>1487</v>
      </c>
      <c r="B965" s="24" t="s">
        <v>1622</v>
      </c>
      <c r="C965" s="24" t="s">
        <v>44</v>
      </c>
      <c r="D965" s="25">
        <v>5836</v>
      </c>
      <c r="E965" s="25"/>
      <c r="F965" s="25"/>
      <c r="G965" s="38"/>
      <c r="H965" s="27" t="s">
        <v>479</v>
      </c>
      <c r="I965" s="24" t="s">
        <v>1629</v>
      </c>
      <c r="J965" s="24">
        <v>84000</v>
      </c>
      <c r="K965" s="24">
        <v>490224000</v>
      </c>
      <c r="L965" s="28" t="s">
        <v>1630</v>
      </c>
      <c r="M965" s="29" t="s">
        <v>50</v>
      </c>
      <c r="N965" s="30"/>
      <c r="O965" s="29" t="s">
        <v>50</v>
      </c>
      <c r="P965" s="24"/>
      <c r="Q965" s="24"/>
      <c r="R965" s="24"/>
      <c r="S965" s="24">
        <v>10</v>
      </c>
      <c r="T965" s="24">
        <v>15</v>
      </c>
      <c r="U965" s="24">
        <v>0</v>
      </c>
      <c r="V965" s="31">
        <f t="shared" si="89"/>
        <v>58.769868060315289</v>
      </c>
      <c r="W965" s="32">
        <f t="shared" si="70"/>
        <v>83.769868060315289</v>
      </c>
      <c r="X965" s="30"/>
      <c r="Y965" s="24"/>
      <c r="Z965" s="24"/>
    </row>
    <row r="966" spans="1:26" ht="15.75" hidden="1" customHeight="1">
      <c r="A966" s="13" t="s">
        <v>1487</v>
      </c>
      <c r="B966" s="24" t="s">
        <v>1622</v>
      </c>
      <c r="C966" s="24" t="s">
        <v>44</v>
      </c>
      <c r="D966" s="25">
        <v>6192.38</v>
      </c>
      <c r="E966" s="25"/>
      <c r="F966" s="25"/>
      <c r="G966" s="38"/>
      <c r="H966" s="27" t="s">
        <v>52</v>
      </c>
      <c r="I966" s="24" t="s">
        <v>1631</v>
      </c>
      <c r="J966" s="24">
        <v>84000</v>
      </c>
      <c r="K966" s="24">
        <v>520159920</v>
      </c>
      <c r="L966" s="28" t="s">
        <v>1619</v>
      </c>
      <c r="M966" s="29" t="s">
        <v>50</v>
      </c>
      <c r="N966" s="30"/>
      <c r="O966" s="29" t="s">
        <v>50</v>
      </c>
      <c r="P966" s="24"/>
      <c r="Q966" s="24"/>
      <c r="R966" s="24"/>
      <c r="S966" s="24">
        <v>10</v>
      </c>
      <c r="T966" s="24">
        <v>15</v>
      </c>
      <c r="U966" s="24">
        <v>2</v>
      </c>
      <c r="V966" s="31">
        <f t="shared" si="89"/>
        <v>55.387581188492952</v>
      </c>
      <c r="W966" s="32">
        <f t="shared" si="70"/>
        <v>82.387581188492959</v>
      </c>
      <c r="X966" s="30"/>
      <c r="Y966" s="24"/>
      <c r="Z966" s="24"/>
    </row>
    <row r="967" spans="1:26" ht="15.75" hidden="1" customHeight="1">
      <c r="A967" s="13" t="s">
        <v>1487</v>
      </c>
      <c r="B967" s="24" t="s">
        <v>1622</v>
      </c>
      <c r="C967" s="24" t="s">
        <v>44</v>
      </c>
      <c r="D967" s="25">
        <v>6473.84</v>
      </c>
      <c r="E967" s="25"/>
      <c r="F967" s="25"/>
      <c r="G967" s="38"/>
      <c r="H967" s="27" t="s">
        <v>189</v>
      </c>
      <c r="I967" s="24" t="s">
        <v>574</v>
      </c>
      <c r="J967" s="24">
        <v>84000</v>
      </c>
      <c r="K967" s="24">
        <v>543802560</v>
      </c>
      <c r="L967" s="28" t="s">
        <v>1620</v>
      </c>
      <c r="M967" s="29" t="s">
        <v>50</v>
      </c>
      <c r="N967" s="30"/>
      <c r="O967" s="29" t="s">
        <v>50</v>
      </c>
      <c r="P967" s="24"/>
      <c r="Q967" s="24"/>
      <c r="R967" s="24"/>
      <c r="S967" s="24">
        <v>10</v>
      </c>
      <c r="T967" s="24">
        <v>15</v>
      </c>
      <c r="U967" s="24">
        <v>0</v>
      </c>
      <c r="V967" s="31">
        <f t="shared" si="89"/>
        <v>52.979522200116158</v>
      </c>
      <c r="W967" s="32">
        <f t="shared" si="70"/>
        <v>77.979522200116151</v>
      </c>
      <c r="X967" s="30"/>
      <c r="Y967" s="24"/>
      <c r="Z967" s="24"/>
    </row>
    <row r="968" spans="1:26" ht="15.75" hidden="1" customHeight="1">
      <c r="A968" s="13" t="s">
        <v>1487</v>
      </c>
      <c r="B968" s="24" t="s">
        <v>1622</v>
      </c>
      <c r="C968" s="24" t="s">
        <v>44</v>
      </c>
      <c r="D968" s="25">
        <v>7189.34</v>
      </c>
      <c r="E968" s="25"/>
      <c r="F968" s="25"/>
      <c r="G968" s="38"/>
      <c r="H968" s="27" t="s">
        <v>68</v>
      </c>
      <c r="I968" s="24" t="s">
        <v>574</v>
      </c>
      <c r="J968" s="24">
        <v>84000</v>
      </c>
      <c r="K968" s="24">
        <v>603904560</v>
      </c>
      <c r="L968" s="28" t="s">
        <v>1632</v>
      </c>
      <c r="M968" s="29" t="s">
        <v>50</v>
      </c>
      <c r="N968" s="30"/>
      <c r="O968" s="29" t="s">
        <v>50</v>
      </c>
      <c r="P968" s="24"/>
      <c r="Q968" s="24"/>
      <c r="R968" s="24"/>
      <c r="S968" s="24">
        <v>10</v>
      </c>
      <c r="T968" s="24">
        <v>15</v>
      </c>
      <c r="U968" s="24">
        <v>0</v>
      </c>
      <c r="V968" s="31">
        <f t="shared" si="89"/>
        <v>47.706875735463896</v>
      </c>
      <c r="W968" s="32">
        <f t="shared" si="70"/>
        <v>72.706875735463896</v>
      </c>
      <c r="X968" s="30"/>
      <c r="Y968" s="24"/>
      <c r="Z968" s="24"/>
    </row>
    <row r="969" spans="1:26" ht="15.75" hidden="1" customHeight="1">
      <c r="A969" s="13" t="s">
        <v>1487</v>
      </c>
      <c r="B969" s="24" t="s">
        <v>1622</v>
      </c>
      <c r="C969" s="24" t="s">
        <v>44</v>
      </c>
      <c r="D969" s="25">
        <v>8186</v>
      </c>
      <c r="E969" s="53"/>
      <c r="F969" s="53"/>
      <c r="G969" s="38"/>
      <c r="H969" s="27" t="s">
        <v>47</v>
      </c>
      <c r="I969" s="24" t="s">
        <v>574</v>
      </c>
      <c r="J969" s="24">
        <v>84000</v>
      </c>
      <c r="K969" s="24">
        <v>687624000</v>
      </c>
      <c r="L969" s="28" t="s">
        <v>109</v>
      </c>
      <c r="M969" s="29" t="s">
        <v>50</v>
      </c>
      <c r="N969" s="30"/>
      <c r="O969" s="29" t="s">
        <v>50</v>
      </c>
      <c r="P969" s="24"/>
      <c r="Q969" s="24"/>
      <c r="R969" s="24"/>
      <c r="S969" s="24">
        <v>10</v>
      </c>
      <c r="T969" s="24">
        <v>15</v>
      </c>
      <c r="U969" s="24">
        <v>0</v>
      </c>
      <c r="V969" s="31">
        <f t="shared" si="89"/>
        <v>41.898479110676767</v>
      </c>
      <c r="W969" s="32">
        <f t="shared" si="70"/>
        <v>66.89847911067676</v>
      </c>
      <c r="X969" s="30"/>
      <c r="Y969" s="24"/>
      <c r="Z969" s="24"/>
    </row>
    <row r="970" spans="1:26" ht="15.75" hidden="1" customHeight="1">
      <c r="A970" s="13" t="s">
        <v>1487</v>
      </c>
      <c r="B970" s="24" t="s">
        <v>1633</v>
      </c>
      <c r="C970" s="24" t="s">
        <v>44</v>
      </c>
      <c r="D970" s="25">
        <v>17994.419999999998</v>
      </c>
      <c r="E970" s="56">
        <f>F970/60</f>
        <v>26558.033833333335</v>
      </c>
      <c r="F970" s="56">
        <v>1593482.03</v>
      </c>
      <c r="G970" s="38" t="s">
        <v>1634</v>
      </c>
      <c r="H970" s="27" t="s">
        <v>434</v>
      </c>
      <c r="I970" s="24" t="s">
        <v>1635</v>
      </c>
      <c r="J970" s="24">
        <v>3600</v>
      </c>
      <c r="K970" s="24">
        <v>64779912</v>
      </c>
      <c r="L970" s="28" t="s">
        <v>1636</v>
      </c>
      <c r="M970" s="29" t="s">
        <v>50</v>
      </c>
      <c r="N970" s="30"/>
      <c r="O970" s="29" t="s">
        <v>50</v>
      </c>
      <c r="P970" s="24"/>
      <c r="Q970" s="24"/>
      <c r="R970" s="24"/>
      <c r="S970" s="24">
        <v>10</v>
      </c>
      <c r="T970" s="24">
        <v>15</v>
      </c>
      <c r="U970" s="24">
        <v>1</v>
      </c>
      <c r="V970" s="35">
        <v>65</v>
      </c>
      <c r="W970" s="24">
        <f t="shared" si="70"/>
        <v>91</v>
      </c>
      <c r="X970" s="30"/>
      <c r="Y970" s="24"/>
      <c r="Z970" s="24"/>
    </row>
    <row r="971" spans="1:26" ht="15.75" hidden="1" customHeight="1">
      <c r="A971" s="13" t="s">
        <v>1487</v>
      </c>
      <c r="B971" s="24" t="s">
        <v>1633</v>
      </c>
      <c r="C971" s="24" t="s">
        <v>44</v>
      </c>
      <c r="D971" s="25">
        <v>18460</v>
      </c>
      <c r="E971" s="25"/>
      <c r="F971" s="25"/>
      <c r="G971" s="38"/>
      <c r="H971" s="27" t="s">
        <v>77</v>
      </c>
      <c r="I971" s="24" t="s">
        <v>1635</v>
      </c>
      <c r="J971" s="24">
        <v>3600</v>
      </c>
      <c r="K971" s="24">
        <v>66456000</v>
      </c>
      <c r="L971" s="28" t="s">
        <v>1637</v>
      </c>
      <c r="M971" s="29" t="s">
        <v>50</v>
      </c>
      <c r="N971" s="30"/>
      <c r="O971" s="29" t="s">
        <v>50</v>
      </c>
      <c r="P971" s="24"/>
      <c r="Q971" s="24"/>
      <c r="R971" s="24"/>
      <c r="S971" s="24">
        <v>10</v>
      </c>
      <c r="T971" s="24">
        <v>15</v>
      </c>
      <c r="U971" s="24">
        <v>0</v>
      </c>
      <c r="V971" s="31">
        <f t="shared" ref="V971:V976" si="90">+V970*D970/D971</f>
        <v>63.360633802816892</v>
      </c>
      <c r="W971" s="32">
        <f t="shared" si="70"/>
        <v>88.360633802816892</v>
      </c>
      <c r="X971" s="30"/>
      <c r="Y971" s="24"/>
      <c r="Z971" s="24"/>
    </row>
    <row r="972" spans="1:26" ht="15.75" hidden="1" customHeight="1">
      <c r="A972" s="13" t="s">
        <v>1487</v>
      </c>
      <c r="B972" s="24" t="s">
        <v>1633</v>
      </c>
      <c r="C972" s="24" t="s">
        <v>44</v>
      </c>
      <c r="D972" s="25">
        <v>18594.150000000001</v>
      </c>
      <c r="E972" s="25"/>
      <c r="F972" s="25"/>
      <c r="G972" s="38"/>
      <c r="H972" s="27" t="s">
        <v>95</v>
      </c>
      <c r="I972" s="24" t="s">
        <v>1638</v>
      </c>
      <c r="J972" s="24">
        <v>3600</v>
      </c>
      <c r="K972" s="24">
        <v>66938940</v>
      </c>
      <c r="L972" s="28" t="s">
        <v>1639</v>
      </c>
      <c r="M972" s="29" t="s">
        <v>50</v>
      </c>
      <c r="N972" s="30"/>
      <c r="O972" s="29" t="s">
        <v>50</v>
      </c>
      <c r="P972" s="24"/>
      <c r="Q972" s="24"/>
      <c r="R972" s="24"/>
      <c r="S972" s="24">
        <v>10</v>
      </c>
      <c r="T972" s="24">
        <v>15</v>
      </c>
      <c r="U972" s="24">
        <v>1</v>
      </c>
      <c r="V972" s="31">
        <f t="shared" si="90"/>
        <v>62.903509974911451</v>
      </c>
      <c r="W972" s="32">
        <f t="shared" si="70"/>
        <v>88.903509974911458</v>
      </c>
      <c r="X972" s="30"/>
      <c r="Y972" s="24"/>
      <c r="Z972" s="24"/>
    </row>
    <row r="973" spans="1:26" ht="15.75" hidden="1" customHeight="1">
      <c r="A973" s="13" t="s">
        <v>1487</v>
      </c>
      <c r="B973" s="24" t="s">
        <v>1633</v>
      </c>
      <c r="C973" s="24" t="s">
        <v>44</v>
      </c>
      <c r="D973" s="25">
        <v>18929.78</v>
      </c>
      <c r="E973" s="25"/>
      <c r="F973" s="25"/>
      <c r="G973" s="38"/>
      <c r="H973" s="27" t="s">
        <v>63</v>
      </c>
      <c r="I973" s="24" t="s">
        <v>974</v>
      </c>
      <c r="J973" s="24">
        <v>3600</v>
      </c>
      <c r="K973" s="24">
        <v>68147208</v>
      </c>
      <c r="L973" s="28" t="s">
        <v>1640</v>
      </c>
      <c r="M973" s="29" t="s">
        <v>50</v>
      </c>
      <c r="N973" s="30"/>
      <c r="O973" s="29" t="s">
        <v>50</v>
      </c>
      <c r="P973" s="24"/>
      <c r="Q973" s="24"/>
      <c r="R973" s="24"/>
      <c r="S973" s="24">
        <v>10</v>
      </c>
      <c r="T973" s="24">
        <v>15</v>
      </c>
      <c r="U973" s="24">
        <v>2</v>
      </c>
      <c r="V973" s="31">
        <f t="shared" si="90"/>
        <v>61.788214126101828</v>
      </c>
      <c r="W973" s="32">
        <f t="shared" si="70"/>
        <v>88.788214126101821</v>
      </c>
      <c r="X973" s="30"/>
      <c r="Y973" s="24"/>
      <c r="Z973" s="24"/>
    </row>
    <row r="974" spans="1:26" ht="15.75" hidden="1" customHeight="1">
      <c r="A974" s="13" t="s">
        <v>1487</v>
      </c>
      <c r="B974" s="24" t="s">
        <v>1633</v>
      </c>
      <c r="C974" s="24" t="s">
        <v>44</v>
      </c>
      <c r="D974" s="25">
        <v>21807.83</v>
      </c>
      <c r="E974" s="25"/>
      <c r="F974" s="25"/>
      <c r="G974" s="38"/>
      <c r="H974" s="27" t="s">
        <v>189</v>
      </c>
      <c r="I974" s="24" t="s">
        <v>557</v>
      </c>
      <c r="J974" s="24">
        <v>3600</v>
      </c>
      <c r="K974" s="24">
        <v>78508188</v>
      </c>
      <c r="L974" s="28" t="s">
        <v>1641</v>
      </c>
      <c r="M974" s="29" t="s">
        <v>50</v>
      </c>
      <c r="N974" s="30"/>
      <c r="O974" s="29" t="s">
        <v>50</v>
      </c>
      <c r="P974" s="24"/>
      <c r="Q974" s="24"/>
      <c r="R974" s="24"/>
      <c r="S974" s="24">
        <v>10</v>
      </c>
      <c r="T974" s="24">
        <v>15</v>
      </c>
      <c r="U974" s="24">
        <v>0</v>
      </c>
      <c r="V974" s="31">
        <f t="shared" si="90"/>
        <v>53.633823264396305</v>
      </c>
      <c r="W974" s="32">
        <f t="shared" si="70"/>
        <v>78.633823264396312</v>
      </c>
      <c r="X974" s="30"/>
      <c r="Y974" s="24"/>
      <c r="Z974" s="24"/>
    </row>
    <row r="975" spans="1:26" ht="15.75" hidden="1" customHeight="1">
      <c r="A975" s="13" t="s">
        <v>1487</v>
      </c>
      <c r="B975" s="24" t="s">
        <v>1633</v>
      </c>
      <c r="C975" s="24" t="s">
        <v>44</v>
      </c>
      <c r="D975" s="25">
        <v>22375.02</v>
      </c>
      <c r="E975" s="25"/>
      <c r="F975" s="25"/>
      <c r="G975" s="38"/>
      <c r="H975" s="27" t="s">
        <v>68</v>
      </c>
      <c r="I975" s="24" t="s">
        <v>557</v>
      </c>
      <c r="J975" s="24">
        <v>3600</v>
      </c>
      <c r="K975" s="24">
        <v>80550072</v>
      </c>
      <c r="L975" s="28" t="s">
        <v>1642</v>
      </c>
      <c r="M975" s="29" t="s">
        <v>50</v>
      </c>
      <c r="N975" s="30"/>
      <c r="O975" s="29" t="s">
        <v>50</v>
      </c>
      <c r="P975" s="24"/>
      <c r="Q975" s="24"/>
      <c r="R975" s="24"/>
      <c r="S975" s="24">
        <v>10</v>
      </c>
      <c r="T975" s="24">
        <v>15</v>
      </c>
      <c r="U975" s="24">
        <v>0</v>
      </c>
      <c r="V975" s="31">
        <f t="shared" si="90"/>
        <v>52.274246011847133</v>
      </c>
      <c r="W975" s="32">
        <f t="shared" si="70"/>
        <v>77.27424601184714</v>
      </c>
      <c r="X975" s="30"/>
      <c r="Y975" s="24"/>
      <c r="Z975" s="24"/>
    </row>
    <row r="976" spans="1:26" ht="15.75" hidden="1" customHeight="1">
      <c r="A976" s="13" t="s">
        <v>1487</v>
      </c>
      <c r="B976" s="24" t="s">
        <v>1633</v>
      </c>
      <c r="C976" s="24" t="s">
        <v>44</v>
      </c>
      <c r="D976" s="25">
        <v>23185.22</v>
      </c>
      <c r="E976" s="53"/>
      <c r="F976" s="53"/>
      <c r="G976" s="38"/>
      <c r="H976" s="27" t="s">
        <v>52</v>
      </c>
      <c r="I976" s="24" t="s">
        <v>1643</v>
      </c>
      <c r="J976" s="24">
        <v>3600</v>
      </c>
      <c r="K976" s="24">
        <v>83466792</v>
      </c>
      <c r="L976" s="28" t="s">
        <v>1644</v>
      </c>
      <c r="M976" s="29" t="s">
        <v>50</v>
      </c>
      <c r="N976" s="30"/>
      <c r="O976" s="29" t="s">
        <v>50</v>
      </c>
      <c r="P976" s="24"/>
      <c r="Q976" s="24"/>
      <c r="R976" s="24"/>
      <c r="S976" s="24">
        <v>10</v>
      </c>
      <c r="T976" s="24">
        <v>15</v>
      </c>
      <c r="U976" s="24">
        <v>2</v>
      </c>
      <c r="V976" s="31">
        <f t="shared" si="90"/>
        <v>50.447539423822583</v>
      </c>
      <c r="W976" s="32">
        <f t="shared" si="70"/>
        <v>77.447539423822576</v>
      </c>
      <c r="X976" s="30"/>
      <c r="Y976" s="24"/>
      <c r="Z976" s="24"/>
    </row>
    <row r="977" spans="1:26" ht="15.75" hidden="1" customHeight="1">
      <c r="A977" s="13" t="s">
        <v>1487</v>
      </c>
      <c r="B977" s="24" t="s">
        <v>1645</v>
      </c>
      <c r="C977" s="24" t="s">
        <v>44</v>
      </c>
      <c r="D977" s="25">
        <v>2042.31</v>
      </c>
      <c r="E977" s="56">
        <f>F977/50</f>
        <v>3689.3625999999999</v>
      </c>
      <c r="F977" s="56">
        <v>184468.13</v>
      </c>
      <c r="G977" s="38" t="s">
        <v>1646</v>
      </c>
      <c r="H977" s="27" t="s">
        <v>52</v>
      </c>
      <c r="I977" s="24" t="s">
        <v>1647</v>
      </c>
      <c r="J977" s="24">
        <v>12000</v>
      </c>
      <c r="K977" s="24">
        <v>24507720</v>
      </c>
      <c r="L977" s="28" t="s">
        <v>1648</v>
      </c>
      <c r="M977" s="29" t="s">
        <v>50</v>
      </c>
      <c r="N977" s="30"/>
      <c r="O977" s="29" t="s">
        <v>50</v>
      </c>
      <c r="P977" s="24"/>
      <c r="Q977" s="24"/>
      <c r="R977" s="24"/>
      <c r="S977" s="24">
        <v>10</v>
      </c>
      <c r="T977" s="24">
        <v>15</v>
      </c>
      <c r="U977" s="24">
        <v>2</v>
      </c>
      <c r="V977" s="35">
        <v>65</v>
      </c>
      <c r="W977" s="24">
        <f t="shared" si="70"/>
        <v>92</v>
      </c>
      <c r="X977" s="30"/>
      <c r="Y977" s="24"/>
      <c r="Z977" s="24"/>
    </row>
    <row r="978" spans="1:26" ht="15.75" hidden="1" customHeight="1">
      <c r="A978" s="13" t="s">
        <v>1487</v>
      </c>
      <c r="B978" s="24" t="s">
        <v>1645</v>
      </c>
      <c r="C978" s="24" t="s">
        <v>44</v>
      </c>
      <c r="D978" s="25">
        <v>2362.65</v>
      </c>
      <c r="E978" s="25"/>
      <c r="F978" s="25"/>
      <c r="G978" s="38"/>
      <c r="H978" s="27" t="s">
        <v>68</v>
      </c>
      <c r="I978" s="24" t="s">
        <v>542</v>
      </c>
      <c r="J978" s="24">
        <v>12000</v>
      </c>
      <c r="K978" s="24">
        <v>28351800</v>
      </c>
      <c r="L978" s="28" t="s">
        <v>1649</v>
      </c>
      <c r="M978" s="29" t="s">
        <v>50</v>
      </c>
      <c r="N978" s="30"/>
      <c r="O978" s="29" t="s">
        <v>50</v>
      </c>
      <c r="P978" s="24"/>
      <c r="Q978" s="24"/>
      <c r="R978" s="24"/>
      <c r="S978" s="24">
        <v>10</v>
      </c>
      <c r="T978" s="24">
        <v>15</v>
      </c>
      <c r="U978" s="24">
        <v>0</v>
      </c>
      <c r="V978" s="31">
        <f t="shared" ref="V978:V983" si="91">+V977*D977/D978</f>
        <v>56.186972255729792</v>
      </c>
      <c r="W978" s="32">
        <f t="shared" si="70"/>
        <v>81.186972255729785</v>
      </c>
      <c r="X978" s="30"/>
      <c r="Y978" s="24"/>
      <c r="Z978" s="24"/>
    </row>
    <row r="979" spans="1:26" ht="15.75" hidden="1" customHeight="1">
      <c r="A979" s="13" t="s">
        <v>1487</v>
      </c>
      <c r="B979" s="24" t="s">
        <v>1645</v>
      </c>
      <c r="C979" s="24" t="s">
        <v>44</v>
      </c>
      <c r="D979" s="25">
        <v>2537.4299999999998</v>
      </c>
      <c r="E979" s="25"/>
      <c r="F979" s="25"/>
      <c r="G979" s="38"/>
      <c r="H979" s="27" t="s">
        <v>95</v>
      </c>
      <c r="I979" s="24" t="s">
        <v>1650</v>
      </c>
      <c r="J979" s="24">
        <v>12000</v>
      </c>
      <c r="K979" s="24">
        <v>30449160</v>
      </c>
      <c r="L979" s="28" t="s">
        <v>1651</v>
      </c>
      <c r="M979" s="29" t="s">
        <v>50</v>
      </c>
      <c r="N979" s="30"/>
      <c r="O979" s="29" t="s">
        <v>50</v>
      </c>
      <c r="P979" s="24"/>
      <c r="Q979" s="24"/>
      <c r="R979" s="24"/>
      <c r="S979" s="24">
        <v>10</v>
      </c>
      <c r="T979" s="24">
        <v>15</v>
      </c>
      <c r="U979" s="24">
        <v>1</v>
      </c>
      <c r="V979" s="31">
        <f t="shared" si="91"/>
        <v>52.316773270592691</v>
      </c>
      <c r="W979" s="32">
        <f t="shared" si="70"/>
        <v>78.316773270592691</v>
      </c>
      <c r="X979" s="30"/>
      <c r="Y979" s="24"/>
      <c r="Z979" s="24"/>
    </row>
    <row r="980" spans="1:26" ht="15.75" hidden="1" customHeight="1">
      <c r="A980" s="13" t="s">
        <v>1487</v>
      </c>
      <c r="B980" s="24" t="s">
        <v>1645</v>
      </c>
      <c r="C980" s="24" t="s">
        <v>44</v>
      </c>
      <c r="D980" s="25">
        <v>2538.34</v>
      </c>
      <c r="E980" s="25"/>
      <c r="F980" s="25"/>
      <c r="G980" s="38"/>
      <c r="H980" s="27" t="s">
        <v>63</v>
      </c>
      <c r="I980" s="24" t="s">
        <v>542</v>
      </c>
      <c r="J980" s="24">
        <v>12000</v>
      </c>
      <c r="K980" s="24">
        <v>30460080</v>
      </c>
      <c r="L980" s="28" t="s">
        <v>1652</v>
      </c>
      <c r="M980" s="29" t="s">
        <v>50</v>
      </c>
      <c r="N980" s="30"/>
      <c r="O980" s="29" t="s">
        <v>50</v>
      </c>
      <c r="P980" s="24"/>
      <c r="Q980" s="24"/>
      <c r="R980" s="24"/>
      <c r="S980" s="24">
        <v>10</v>
      </c>
      <c r="T980" s="24">
        <v>15</v>
      </c>
      <c r="U980" s="24">
        <v>2</v>
      </c>
      <c r="V980" s="31">
        <f t="shared" si="91"/>
        <v>52.298017602054884</v>
      </c>
      <c r="W980" s="32">
        <f t="shared" si="70"/>
        <v>79.298017602054884</v>
      </c>
      <c r="X980" s="30"/>
      <c r="Y980" s="24"/>
      <c r="Z980" s="24"/>
    </row>
    <row r="981" spans="1:26" ht="15.75" hidden="1" customHeight="1">
      <c r="A981" s="13" t="s">
        <v>1487</v>
      </c>
      <c r="B981" s="24" t="s">
        <v>1645</v>
      </c>
      <c r="C981" s="24" t="s">
        <v>44</v>
      </c>
      <c r="D981" s="25">
        <v>2590</v>
      </c>
      <c r="E981" s="25"/>
      <c r="F981" s="25"/>
      <c r="G981" s="38"/>
      <c r="H981" s="27" t="s">
        <v>545</v>
      </c>
      <c r="I981" s="24" t="s">
        <v>1653</v>
      </c>
      <c r="J981" s="24">
        <v>12000</v>
      </c>
      <c r="K981" s="24">
        <v>31080000</v>
      </c>
      <c r="L981" s="28" t="s">
        <v>1654</v>
      </c>
      <c r="M981" s="29" t="s">
        <v>50</v>
      </c>
      <c r="N981" s="30"/>
      <c r="O981" s="29" t="s">
        <v>50</v>
      </c>
      <c r="P981" s="24"/>
      <c r="Q981" s="24"/>
      <c r="R981" s="24"/>
      <c r="S981" s="24">
        <v>10</v>
      </c>
      <c r="T981" s="24">
        <v>15</v>
      </c>
      <c r="U981" s="24">
        <v>0</v>
      </c>
      <c r="V981" s="31">
        <f t="shared" si="91"/>
        <v>51.254884169884164</v>
      </c>
      <c r="W981" s="32">
        <f t="shared" si="70"/>
        <v>76.254884169884164</v>
      </c>
      <c r="X981" s="30"/>
      <c r="Y981" s="24"/>
      <c r="Z981" s="24"/>
    </row>
    <row r="982" spans="1:26" ht="15.75" hidden="1" customHeight="1">
      <c r="A982" s="13" t="s">
        <v>1487</v>
      </c>
      <c r="B982" s="24" t="s">
        <v>1645</v>
      </c>
      <c r="C982" s="24" t="s">
        <v>44</v>
      </c>
      <c r="D982" s="25">
        <v>2630.06</v>
      </c>
      <c r="E982" s="25"/>
      <c r="F982" s="25"/>
      <c r="G982" s="38"/>
      <c r="H982" s="27" t="s">
        <v>189</v>
      </c>
      <c r="I982" s="24" t="s">
        <v>542</v>
      </c>
      <c r="J982" s="24">
        <v>12000</v>
      </c>
      <c r="K982" s="24">
        <v>31560720</v>
      </c>
      <c r="L982" s="28" t="s">
        <v>1655</v>
      </c>
      <c r="M982" s="29" t="s">
        <v>50</v>
      </c>
      <c r="N982" s="30"/>
      <c r="O982" s="29" t="s">
        <v>50</v>
      </c>
      <c r="P982" s="24"/>
      <c r="Q982" s="24"/>
      <c r="R982" s="24"/>
      <c r="S982" s="24">
        <v>10</v>
      </c>
      <c r="T982" s="24">
        <v>15</v>
      </c>
      <c r="U982" s="24">
        <v>0</v>
      </c>
      <c r="V982" s="31">
        <f t="shared" si="91"/>
        <v>50.474190702873699</v>
      </c>
      <c r="W982" s="32">
        <f t="shared" si="70"/>
        <v>75.474190702873699</v>
      </c>
      <c r="X982" s="30"/>
      <c r="Y982" s="24"/>
      <c r="Z982" s="24"/>
    </row>
    <row r="983" spans="1:26" ht="15.75" hidden="1" customHeight="1">
      <c r="A983" s="13" t="s">
        <v>1487</v>
      </c>
      <c r="B983" s="24" t="s">
        <v>1645</v>
      </c>
      <c r="C983" s="24" t="s">
        <v>44</v>
      </c>
      <c r="D983" s="25">
        <v>2858</v>
      </c>
      <c r="E983" s="53"/>
      <c r="F983" s="53"/>
      <c r="G983" s="38"/>
      <c r="H983" s="27" t="s">
        <v>77</v>
      </c>
      <c r="I983" s="24" t="s">
        <v>1656</v>
      </c>
      <c r="J983" s="24">
        <v>12000</v>
      </c>
      <c r="K983" s="24">
        <v>34296000</v>
      </c>
      <c r="L983" s="28" t="s">
        <v>1657</v>
      </c>
      <c r="M983" s="29" t="s">
        <v>50</v>
      </c>
      <c r="N983" s="30"/>
      <c r="O983" s="29" t="s">
        <v>50</v>
      </c>
      <c r="P983" s="24"/>
      <c r="Q983" s="24"/>
      <c r="R983" s="24"/>
      <c r="S983" s="24">
        <v>10</v>
      </c>
      <c r="T983" s="24">
        <v>15</v>
      </c>
      <c r="U983" s="24">
        <v>0</v>
      </c>
      <c r="V983" s="31">
        <f t="shared" si="91"/>
        <v>46.448617914625608</v>
      </c>
      <c r="W983" s="32">
        <f t="shared" si="70"/>
        <v>71.448617914625601</v>
      </c>
      <c r="X983" s="30"/>
      <c r="Y983" s="24"/>
      <c r="Z983" s="24"/>
    </row>
    <row r="984" spans="1:26" ht="15.75" hidden="1" customHeight="1">
      <c r="A984" s="13" t="s">
        <v>1487</v>
      </c>
      <c r="B984" s="24" t="s">
        <v>1658</v>
      </c>
      <c r="C984" s="24" t="s">
        <v>44</v>
      </c>
      <c r="D984" s="25">
        <v>3567.36</v>
      </c>
      <c r="E984" s="56">
        <f>F984/50</f>
        <v>5674.4040000000005</v>
      </c>
      <c r="F984" s="56">
        <v>283720.2</v>
      </c>
      <c r="G984" s="38" t="s">
        <v>1646</v>
      </c>
      <c r="H984" s="27" t="s">
        <v>68</v>
      </c>
      <c r="I984" s="24" t="s">
        <v>542</v>
      </c>
      <c r="J984" s="24">
        <v>24000</v>
      </c>
      <c r="K984" s="24">
        <v>85616640</v>
      </c>
      <c r="L984" s="28" t="s">
        <v>1659</v>
      </c>
      <c r="M984" s="29" t="s">
        <v>50</v>
      </c>
      <c r="N984" s="30"/>
      <c r="O984" s="29" t="s">
        <v>50</v>
      </c>
      <c r="P984" s="24"/>
      <c r="Q984" s="24"/>
      <c r="R984" s="24"/>
      <c r="S984" s="24">
        <v>10</v>
      </c>
      <c r="T984" s="24">
        <v>15</v>
      </c>
      <c r="U984" s="24">
        <v>0</v>
      </c>
      <c r="V984" s="35">
        <v>65</v>
      </c>
      <c r="W984" s="24">
        <f t="shared" si="70"/>
        <v>90</v>
      </c>
      <c r="X984" s="30"/>
      <c r="Y984" s="24"/>
      <c r="Z984" s="24"/>
    </row>
    <row r="985" spans="1:26" ht="15.75" hidden="1" customHeight="1">
      <c r="A985" s="13" t="s">
        <v>1487</v>
      </c>
      <c r="B985" s="24" t="s">
        <v>1658</v>
      </c>
      <c r="C985" s="24" t="s">
        <v>44</v>
      </c>
      <c r="D985" s="25">
        <v>3902.68</v>
      </c>
      <c r="E985" s="25"/>
      <c r="F985" s="25"/>
      <c r="G985" s="38"/>
      <c r="H985" s="27" t="s">
        <v>95</v>
      </c>
      <c r="I985" s="24" t="s">
        <v>1660</v>
      </c>
      <c r="J985" s="24">
        <v>24000</v>
      </c>
      <c r="K985" s="24">
        <v>93664320</v>
      </c>
      <c r="L985" s="28" t="s">
        <v>1661</v>
      </c>
      <c r="M985" s="29" t="s">
        <v>50</v>
      </c>
      <c r="N985" s="30"/>
      <c r="O985" s="29" t="s">
        <v>50</v>
      </c>
      <c r="P985" s="24"/>
      <c r="Q985" s="24"/>
      <c r="R985" s="24"/>
      <c r="S985" s="24">
        <v>10</v>
      </c>
      <c r="T985" s="24">
        <v>15</v>
      </c>
      <c r="U985" s="24">
        <v>1</v>
      </c>
      <c r="V985" s="31">
        <f t="shared" ref="V985:V989" si="92">+V984*D984/D985</f>
        <v>59.41517111318376</v>
      </c>
      <c r="W985" s="32">
        <f t="shared" si="70"/>
        <v>85.41517111318376</v>
      </c>
      <c r="X985" s="30"/>
      <c r="Y985" s="24"/>
      <c r="Z985" s="24"/>
    </row>
    <row r="986" spans="1:26" ht="15.75" hidden="1" customHeight="1">
      <c r="A986" s="13" t="s">
        <v>1487</v>
      </c>
      <c r="B986" s="24" t="s">
        <v>1658</v>
      </c>
      <c r="C986" s="24" t="s">
        <v>44</v>
      </c>
      <c r="D986" s="25">
        <v>3904.08</v>
      </c>
      <c r="E986" s="25"/>
      <c r="F986" s="25"/>
      <c r="G986" s="38"/>
      <c r="H986" s="27" t="s">
        <v>63</v>
      </c>
      <c r="I986" s="24" t="s">
        <v>1180</v>
      </c>
      <c r="J986" s="24">
        <v>24000</v>
      </c>
      <c r="K986" s="24">
        <v>93697920</v>
      </c>
      <c r="L986" s="28" t="s">
        <v>1662</v>
      </c>
      <c r="M986" s="29" t="s">
        <v>50</v>
      </c>
      <c r="N986" s="30"/>
      <c r="O986" s="29" t="s">
        <v>50</v>
      </c>
      <c r="P986" s="24"/>
      <c r="Q986" s="24"/>
      <c r="R986" s="24"/>
      <c r="S986" s="24">
        <v>10</v>
      </c>
      <c r="T986" s="24">
        <v>15</v>
      </c>
      <c r="U986" s="24">
        <v>2</v>
      </c>
      <c r="V986" s="31">
        <f t="shared" si="92"/>
        <v>59.39386487981804</v>
      </c>
      <c r="W986" s="32">
        <f t="shared" si="70"/>
        <v>86.39386487981804</v>
      </c>
      <c r="X986" s="30"/>
      <c r="Y986" s="24"/>
      <c r="Z986" s="24"/>
    </row>
    <row r="987" spans="1:26" ht="15.75" hidden="1" customHeight="1">
      <c r="A987" s="13" t="s">
        <v>1487</v>
      </c>
      <c r="B987" s="24" t="s">
        <v>1658</v>
      </c>
      <c r="C987" s="24" t="s">
        <v>44</v>
      </c>
      <c r="D987" s="25">
        <v>4045</v>
      </c>
      <c r="E987" s="25"/>
      <c r="F987" s="25"/>
      <c r="G987" s="38"/>
      <c r="H987" s="27" t="s">
        <v>545</v>
      </c>
      <c r="I987" s="24" t="s">
        <v>1663</v>
      </c>
      <c r="J987" s="24">
        <v>24000</v>
      </c>
      <c r="K987" s="24">
        <v>97080000</v>
      </c>
      <c r="L987" s="28" t="s">
        <v>1664</v>
      </c>
      <c r="M987" s="29" t="s">
        <v>50</v>
      </c>
      <c r="N987" s="30"/>
      <c r="O987" s="29" t="s">
        <v>50</v>
      </c>
      <c r="P987" s="24"/>
      <c r="Q987" s="24"/>
      <c r="R987" s="24"/>
      <c r="S987" s="24">
        <v>10</v>
      </c>
      <c r="T987" s="24">
        <v>15</v>
      </c>
      <c r="U987" s="24">
        <v>0</v>
      </c>
      <c r="V987" s="31">
        <f t="shared" si="92"/>
        <v>57.32469715698393</v>
      </c>
      <c r="W987" s="32">
        <f t="shared" si="70"/>
        <v>82.32469715698393</v>
      </c>
      <c r="X987" s="30"/>
      <c r="Y987" s="24"/>
      <c r="Z987" s="24"/>
    </row>
    <row r="988" spans="1:26" ht="15.75" hidden="1" customHeight="1">
      <c r="A988" s="13" t="s">
        <v>1487</v>
      </c>
      <c r="B988" s="24" t="s">
        <v>1658</v>
      </c>
      <c r="C988" s="24" t="s">
        <v>44</v>
      </c>
      <c r="D988" s="25">
        <v>4045.07</v>
      </c>
      <c r="E988" s="25"/>
      <c r="F988" s="25"/>
      <c r="G988" s="38"/>
      <c r="H988" s="27" t="s">
        <v>189</v>
      </c>
      <c r="I988" s="24" t="s">
        <v>542</v>
      </c>
      <c r="J988" s="24">
        <v>24000</v>
      </c>
      <c r="K988" s="24">
        <v>97081680</v>
      </c>
      <c r="L988" s="28" t="s">
        <v>1655</v>
      </c>
      <c r="M988" s="29" t="s">
        <v>50</v>
      </c>
      <c r="N988" s="30"/>
      <c r="O988" s="29" t="s">
        <v>50</v>
      </c>
      <c r="P988" s="24"/>
      <c r="Q988" s="24"/>
      <c r="R988" s="24"/>
      <c r="S988" s="24">
        <v>10</v>
      </c>
      <c r="T988" s="24">
        <v>15</v>
      </c>
      <c r="U988" s="24">
        <v>0</v>
      </c>
      <c r="V988" s="31">
        <f t="shared" si="92"/>
        <v>57.323705152197611</v>
      </c>
      <c r="W988" s="32">
        <f t="shared" si="70"/>
        <v>82.323705152197618</v>
      </c>
      <c r="X988" s="30"/>
      <c r="Y988" s="24"/>
      <c r="Z988" s="24"/>
    </row>
    <row r="989" spans="1:26" ht="15.75" hidden="1" customHeight="1">
      <c r="A989" s="13" t="s">
        <v>1487</v>
      </c>
      <c r="B989" s="24" t="s">
        <v>1658</v>
      </c>
      <c r="C989" s="24" t="s">
        <v>44</v>
      </c>
      <c r="D989" s="25">
        <v>4397</v>
      </c>
      <c r="E989" s="53"/>
      <c r="F989" s="53"/>
      <c r="G989" s="38"/>
      <c r="H989" s="27" t="s">
        <v>77</v>
      </c>
      <c r="I989" s="24" t="s">
        <v>1665</v>
      </c>
      <c r="J989" s="24">
        <v>24000</v>
      </c>
      <c r="K989" s="24">
        <v>105528000</v>
      </c>
      <c r="L989" s="28" t="s">
        <v>1666</v>
      </c>
      <c r="M989" s="29" t="s">
        <v>50</v>
      </c>
      <c r="N989" s="30"/>
      <c r="O989" s="29" t="s">
        <v>50</v>
      </c>
      <c r="P989" s="24"/>
      <c r="Q989" s="24"/>
      <c r="R989" s="24"/>
      <c r="S989" s="24">
        <v>10</v>
      </c>
      <c r="T989" s="24">
        <v>15</v>
      </c>
      <c r="U989" s="24">
        <v>0</v>
      </c>
      <c r="V989" s="31">
        <f t="shared" si="92"/>
        <v>52.735592449397316</v>
      </c>
      <c r="W989" s="32">
        <f t="shared" si="70"/>
        <v>77.735592449397316</v>
      </c>
      <c r="X989" s="30"/>
      <c r="Y989" s="24"/>
      <c r="Z989" s="24"/>
    </row>
    <row r="990" spans="1:26" ht="15.75" hidden="1" customHeight="1">
      <c r="A990" s="13" t="s">
        <v>1487</v>
      </c>
      <c r="B990" s="24" t="s">
        <v>1667</v>
      </c>
      <c r="C990" s="24" t="s">
        <v>44</v>
      </c>
      <c r="D990" s="25">
        <v>12000</v>
      </c>
      <c r="E990" s="56">
        <f>F990/50</f>
        <v>17705.353999999999</v>
      </c>
      <c r="F990" s="56">
        <v>885267.7</v>
      </c>
      <c r="G990" s="38" t="s">
        <v>1646</v>
      </c>
      <c r="H990" s="27" t="s">
        <v>479</v>
      </c>
      <c r="I990" s="24" t="s">
        <v>1668</v>
      </c>
      <c r="J990" s="24">
        <v>7200</v>
      </c>
      <c r="K990" s="24">
        <v>86400000</v>
      </c>
      <c r="L990" s="28" t="s">
        <v>1669</v>
      </c>
      <c r="M990" s="29" t="s">
        <v>50</v>
      </c>
      <c r="N990" s="30"/>
      <c r="O990" s="29" t="s">
        <v>50</v>
      </c>
      <c r="P990" s="24"/>
      <c r="Q990" s="24"/>
      <c r="R990" s="24"/>
      <c r="S990" s="24">
        <v>10</v>
      </c>
      <c r="T990" s="24">
        <v>15</v>
      </c>
      <c r="U990" s="24">
        <v>0</v>
      </c>
      <c r="V990" s="35">
        <v>65</v>
      </c>
      <c r="W990" s="24">
        <f t="shared" si="70"/>
        <v>90</v>
      </c>
      <c r="X990" s="30"/>
      <c r="Y990" s="24"/>
      <c r="Z990" s="24"/>
    </row>
    <row r="991" spans="1:26" ht="15.75" hidden="1" customHeight="1">
      <c r="A991" s="13" t="s">
        <v>1487</v>
      </c>
      <c r="B991" s="24" t="s">
        <v>1667</v>
      </c>
      <c r="C991" s="24" t="s">
        <v>44</v>
      </c>
      <c r="D991" s="25">
        <v>12177.19</v>
      </c>
      <c r="E991" s="25"/>
      <c r="F991" s="25"/>
      <c r="G991" s="38"/>
      <c r="H991" s="27" t="s">
        <v>95</v>
      </c>
      <c r="I991" s="24" t="s">
        <v>1670</v>
      </c>
      <c r="J991" s="24">
        <v>7200</v>
      </c>
      <c r="K991" s="24">
        <v>87675768</v>
      </c>
      <c r="L991" s="28" t="s">
        <v>1671</v>
      </c>
      <c r="M991" s="29" t="s">
        <v>50</v>
      </c>
      <c r="N991" s="30"/>
      <c r="O991" s="29" t="s">
        <v>50</v>
      </c>
      <c r="P991" s="24"/>
      <c r="Q991" s="24"/>
      <c r="R991" s="24"/>
      <c r="S991" s="24">
        <v>10</v>
      </c>
      <c r="T991" s="24">
        <v>15</v>
      </c>
      <c r="U991" s="24">
        <v>1</v>
      </c>
      <c r="V991" s="31">
        <f t="shared" ref="V991:V996" si="93">+V990*D990/D991</f>
        <v>64.054186556997138</v>
      </c>
      <c r="W991" s="32">
        <f t="shared" si="70"/>
        <v>90.054186556997138</v>
      </c>
      <c r="X991" s="30"/>
      <c r="Y991" s="24"/>
      <c r="Z991" s="24"/>
    </row>
    <row r="992" spans="1:26" ht="15.75" hidden="1" customHeight="1">
      <c r="A992" s="13" t="s">
        <v>1487</v>
      </c>
      <c r="B992" s="24" t="s">
        <v>1667</v>
      </c>
      <c r="C992" s="24" t="s">
        <v>44</v>
      </c>
      <c r="D992" s="25">
        <v>12181.58</v>
      </c>
      <c r="E992" s="25"/>
      <c r="F992" s="25"/>
      <c r="G992" s="38"/>
      <c r="H992" s="27" t="s">
        <v>63</v>
      </c>
      <c r="I992" s="24" t="s">
        <v>542</v>
      </c>
      <c r="J992" s="24">
        <v>7200</v>
      </c>
      <c r="K992" s="24">
        <v>87707376</v>
      </c>
      <c r="L992" s="28" t="s">
        <v>1672</v>
      </c>
      <c r="M992" s="29" t="s">
        <v>50</v>
      </c>
      <c r="N992" s="30"/>
      <c r="O992" s="29" t="s">
        <v>50</v>
      </c>
      <c r="P992" s="24"/>
      <c r="Q992" s="24"/>
      <c r="R992" s="24"/>
      <c r="S992" s="24">
        <v>10</v>
      </c>
      <c r="T992" s="24">
        <v>15</v>
      </c>
      <c r="U992" s="24">
        <v>2</v>
      </c>
      <c r="V992" s="31">
        <f t="shared" si="93"/>
        <v>64.031102697679614</v>
      </c>
      <c r="W992" s="32">
        <f t="shared" si="70"/>
        <v>91.031102697679614</v>
      </c>
      <c r="X992" s="30"/>
      <c r="Y992" s="24"/>
      <c r="Z992" s="24"/>
    </row>
    <row r="993" spans="1:26" ht="15.75" hidden="1" customHeight="1">
      <c r="A993" s="13" t="s">
        <v>1487</v>
      </c>
      <c r="B993" s="24" t="s">
        <v>1667</v>
      </c>
      <c r="C993" s="24" t="s">
        <v>44</v>
      </c>
      <c r="D993" s="25">
        <v>12590</v>
      </c>
      <c r="E993" s="25"/>
      <c r="F993" s="25"/>
      <c r="G993" s="38"/>
      <c r="H993" s="27" t="s">
        <v>545</v>
      </c>
      <c r="I993" s="24" t="s">
        <v>1673</v>
      </c>
      <c r="J993" s="24">
        <v>7200</v>
      </c>
      <c r="K993" s="24">
        <v>90648000</v>
      </c>
      <c r="L993" s="28" t="s">
        <v>1674</v>
      </c>
      <c r="M993" s="29" t="s">
        <v>50</v>
      </c>
      <c r="N993" s="30"/>
      <c r="O993" s="29" t="s">
        <v>50</v>
      </c>
      <c r="P993" s="24"/>
      <c r="Q993" s="24"/>
      <c r="R993" s="24"/>
      <c r="S993" s="24">
        <v>10</v>
      </c>
      <c r="T993" s="24">
        <v>15</v>
      </c>
      <c r="U993" s="24">
        <v>0</v>
      </c>
      <c r="V993" s="31">
        <f t="shared" si="93"/>
        <v>61.953931691818902</v>
      </c>
      <c r="W993" s="32">
        <f t="shared" si="70"/>
        <v>86.953931691818894</v>
      </c>
      <c r="X993" s="30"/>
      <c r="Y993" s="24"/>
      <c r="Z993" s="24"/>
    </row>
    <row r="994" spans="1:26" ht="15.75" hidden="1" customHeight="1">
      <c r="A994" s="13" t="s">
        <v>1487</v>
      </c>
      <c r="B994" s="24" t="s">
        <v>1667</v>
      </c>
      <c r="C994" s="24" t="s">
        <v>44</v>
      </c>
      <c r="D994" s="25">
        <v>12621.47</v>
      </c>
      <c r="E994" s="25"/>
      <c r="F994" s="25"/>
      <c r="G994" s="38"/>
      <c r="H994" s="27" t="s">
        <v>189</v>
      </c>
      <c r="I994" s="24" t="s">
        <v>542</v>
      </c>
      <c r="J994" s="24">
        <v>7200</v>
      </c>
      <c r="K994" s="24">
        <v>90874584</v>
      </c>
      <c r="L994" s="28" t="s">
        <v>1655</v>
      </c>
      <c r="M994" s="29" t="s">
        <v>50</v>
      </c>
      <c r="N994" s="30"/>
      <c r="O994" s="29" t="s">
        <v>50</v>
      </c>
      <c r="P994" s="24"/>
      <c r="Q994" s="24"/>
      <c r="R994" s="24"/>
      <c r="S994" s="24">
        <v>10</v>
      </c>
      <c r="T994" s="24">
        <v>15</v>
      </c>
      <c r="U994" s="24">
        <v>0</v>
      </c>
      <c r="V994" s="31">
        <f t="shared" si="93"/>
        <v>61.799457590914535</v>
      </c>
      <c r="W994" s="32">
        <f t="shared" si="70"/>
        <v>86.799457590914528</v>
      </c>
      <c r="X994" s="30"/>
      <c r="Y994" s="24"/>
      <c r="Z994" s="24"/>
    </row>
    <row r="995" spans="1:26" ht="15.75" hidden="1" customHeight="1">
      <c r="A995" s="13" t="s">
        <v>1487</v>
      </c>
      <c r="B995" s="24" t="s">
        <v>1667</v>
      </c>
      <c r="C995" s="24" t="s">
        <v>44</v>
      </c>
      <c r="D995" s="25">
        <v>13719</v>
      </c>
      <c r="E995" s="25"/>
      <c r="F995" s="25"/>
      <c r="G995" s="38"/>
      <c r="H995" s="27" t="s">
        <v>77</v>
      </c>
      <c r="I995" s="24" t="s">
        <v>1675</v>
      </c>
      <c r="J995" s="24">
        <v>7200</v>
      </c>
      <c r="K995" s="24">
        <v>98776800</v>
      </c>
      <c r="L995" s="28" t="s">
        <v>1676</v>
      </c>
      <c r="M995" s="29" t="s">
        <v>50</v>
      </c>
      <c r="N995" s="30"/>
      <c r="O995" s="29" t="s">
        <v>50</v>
      </c>
      <c r="P995" s="24"/>
      <c r="Q995" s="24"/>
      <c r="R995" s="24"/>
      <c r="S995" s="24">
        <v>10</v>
      </c>
      <c r="T995" s="24">
        <v>15</v>
      </c>
      <c r="U995" s="24">
        <v>0</v>
      </c>
      <c r="V995" s="31">
        <f t="shared" si="93"/>
        <v>56.855455937021652</v>
      </c>
      <c r="W995" s="32">
        <f t="shared" si="70"/>
        <v>81.855455937021645</v>
      </c>
      <c r="X995" s="30"/>
      <c r="Y995" s="24"/>
      <c r="Z995" s="24"/>
    </row>
    <row r="996" spans="1:26" ht="15.75" hidden="1" customHeight="1">
      <c r="A996" s="13" t="s">
        <v>1487</v>
      </c>
      <c r="B996" s="24" t="s">
        <v>1667</v>
      </c>
      <c r="C996" s="24" t="s">
        <v>44</v>
      </c>
      <c r="D996" s="25">
        <v>14460.15</v>
      </c>
      <c r="E996" s="53"/>
      <c r="F996" s="53"/>
      <c r="G996" s="38"/>
      <c r="H996" s="27" t="s">
        <v>68</v>
      </c>
      <c r="I996" s="24" t="s">
        <v>542</v>
      </c>
      <c r="J996" s="24">
        <v>7200</v>
      </c>
      <c r="K996" s="24">
        <v>104113080</v>
      </c>
      <c r="L996" s="28" t="s">
        <v>1677</v>
      </c>
      <c r="M996" s="29" t="s">
        <v>50</v>
      </c>
      <c r="N996" s="30"/>
      <c r="O996" s="29" t="s">
        <v>50</v>
      </c>
      <c r="P996" s="24"/>
      <c r="Q996" s="24"/>
      <c r="R996" s="24"/>
      <c r="S996" s="24">
        <v>10</v>
      </c>
      <c r="T996" s="24">
        <v>15</v>
      </c>
      <c r="U996" s="24">
        <v>0</v>
      </c>
      <c r="V996" s="31">
        <f t="shared" si="93"/>
        <v>53.941349156129085</v>
      </c>
      <c r="W996" s="32">
        <f t="shared" si="70"/>
        <v>78.941349156129093</v>
      </c>
      <c r="X996" s="30"/>
      <c r="Y996" s="24"/>
      <c r="Z996" s="24"/>
    </row>
    <row r="997" spans="1:26" ht="15.75" hidden="1" customHeight="1">
      <c r="A997" s="13" t="s">
        <v>1487</v>
      </c>
      <c r="B997" s="24" t="s">
        <v>1678</v>
      </c>
      <c r="C997" s="24" t="s">
        <v>44</v>
      </c>
      <c r="D997" s="25">
        <v>15809.62</v>
      </c>
      <c r="E997" s="56">
        <f>F997/50</f>
        <v>28375.148399999998</v>
      </c>
      <c r="F997" s="56">
        <v>1418757.42</v>
      </c>
      <c r="G997" s="38" t="s">
        <v>1646</v>
      </c>
      <c r="H997" s="27" t="s">
        <v>52</v>
      </c>
      <c r="I997" s="24" t="s">
        <v>1679</v>
      </c>
      <c r="J997" s="24">
        <v>13200</v>
      </c>
      <c r="K997" s="24">
        <v>208686984</v>
      </c>
      <c r="L997" s="28" t="s">
        <v>1648</v>
      </c>
      <c r="M997" s="29" t="s">
        <v>50</v>
      </c>
      <c r="N997" s="30"/>
      <c r="O997" s="29" t="s">
        <v>50</v>
      </c>
      <c r="P997" s="24"/>
      <c r="Q997" s="24"/>
      <c r="R997" s="24"/>
      <c r="S997" s="24">
        <v>10</v>
      </c>
      <c r="T997" s="24">
        <v>15</v>
      </c>
      <c r="U997" s="24">
        <v>2</v>
      </c>
      <c r="V997" s="35">
        <v>65</v>
      </c>
      <c r="W997" s="24">
        <f t="shared" si="70"/>
        <v>92</v>
      </c>
      <c r="X997" s="30"/>
      <c r="Y997" s="24"/>
      <c r="Z997" s="24"/>
    </row>
    <row r="998" spans="1:26" ht="15.75" hidden="1" customHeight="1">
      <c r="A998" s="13" t="s">
        <v>1487</v>
      </c>
      <c r="B998" s="24" t="s">
        <v>1678</v>
      </c>
      <c r="C998" s="24" t="s">
        <v>44</v>
      </c>
      <c r="D998" s="25">
        <v>18117.599999999999</v>
      </c>
      <c r="E998" s="25"/>
      <c r="F998" s="25"/>
      <c r="G998" s="38"/>
      <c r="H998" s="27" t="s">
        <v>68</v>
      </c>
      <c r="I998" s="24" t="s">
        <v>542</v>
      </c>
      <c r="J998" s="24">
        <v>13200</v>
      </c>
      <c r="K998" s="24">
        <v>239152320</v>
      </c>
      <c r="L998" s="28" t="s">
        <v>1680</v>
      </c>
      <c r="M998" s="29" t="s">
        <v>50</v>
      </c>
      <c r="N998" s="30"/>
      <c r="O998" s="29" t="s">
        <v>50</v>
      </c>
      <c r="P998" s="24"/>
      <c r="Q998" s="24"/>
      <c r="R998" s="24"/>
      <c r="S998" s="24">
        <v>10</v>
      </c>
      <c r="T998" s="24">
        <v>15</v>
      </c>
      <c r="U998" s="24">
        <v>0</v>
      </c>
      <c r="V998" s="31">
        <f t="shared" ref="V998:V1003" si="94">+V997*D997/D998</f>
        <v>56.719725570715774</v>
      </c>
      <c r="W998" s="32">
        <f t="shared" si="70"/>
        <v>81.719725570715781</v>
      </c>
      <c r="X998" s="30"/>
      <c r="Y998" s="24"/>
      <c r="Z998" s="24"/>
    </row>
    <row r="999" spans="1:26" ht="15.75" hidden="1" customHeight="1">
      <c r="A999" s="13" t="s">
        <v>1487</v>
      </c>
      <c r="B999" s="24" t="s">
        <v>1678</v>
      </c>
      <c r="C999" s="24" t="s">
        <v>44</v>
      </c>
      <c r="D999" s="25">
        <v>19515.54</v>
      </c>
      <c r="E999" s="25"/>
      <c r="F999" s="25"/>
      <c r="G999" s="38"/>
      <c r="H999" s="27" t="s">
        <v>95</v>
      </c>
      <c r="I999" s="24" t="s">
        <v>1681</v>
      </c>
      <c r="J999" s="24">
        <v>13200</v>
      </c>
      <c r="K999" s="24">
        <v>257605128</v>
      </c>
      <c r="L999" s="28" t="s">
        <v>1682</v>
      </c>
      <c r="M999" s="29" t="s">
        <v>50</v>
      </c>
      <c r="N999" s="30"/>
      <c r="O999" s="29" t="s">
        <v>50</v>
      </c>
      <c r="P999" s="24"/>
      <c r="Q999" s="24"/>
      <c r="R999" s="24"/>
      <c r="S999" s="24">
        <v>10</v>
      </c>
      <c r="T999" s="24">
        <v>15</v>
      </c>
      <c r="U999" s="24">
        <v>1</v>
      </c>
      <c r="V999" s="31">
        <f t="shared" si="94"/>
        <v>52.656769938213344</v>
      </c>
      <c r="W999" s="32">
        <f t="shared" si="70"/>
        <v>78.656769938213344</v>
      </c>
      <c r="X999" s="30"/>
      <c r="Y999" s="24"/>
      <c r="Z999" s="24"/>
    </row>
    <row r="1000" spans="1:26" ht="15.75" hidden="1" customHeight="1">
      <c r="A1000" s="13" t="s">
        <v>1487</v>
      </c>
      <c r="B1000" s="24" t="s">
        <v>1678</v>
      </c>
      <c r="C1000" s="24" t="s">
        <v>44</v>
      </c>
      <c r="D1000" s="25">
        <v>19522.580000000002</v>
      </c>
      <c r="E1000" s="25"/>
      <c r="F1000" s="25"/>
      <c r="G1000" s="38"/>
      <c r="H1000" s="27" t="s">
        <v>63</v>
      </c>
      <c r="I1000" s="24" t="s">
        <v>542</v>
      </c>
      <c r="J1000" s="24">
        <v>13200</v>
      </c>
      <c r="K1000" s="24">
        <v>257698056</v>
      </c>
      <c r="L1000" s="28" t="s">
        <v>1683</v>
      </c>
      <c r="M1000" s="29" t="s">
        <v>50</v>
      </c>
      <c r="N1000" s="30"/>
      <c r="O1000" s="29" t="s">
        <v>50</v>
      </c>
      <c r="P1000" s="24"/>
      <c r="Q1000" s="24"/>
      <c r="R1000" s="24"/>
      <c r="S1000" s="24">
        <v>10</v>
      </c>
      <c r="T1000" s="24">
        <v>15</v>
      </c>
      <c r="U1000" s="24">
        <v>2</v>
      </c>
      <c r="V1000" s="31">
        <f t="shared" si="94"/>
        <v>52.637781481750871</v>
      </c>
      <c r="W1000" s="32">
        <f t="shared" si="70"/>
        <v>79.637781481750864</v>
      </c>
      <c r="X1000" s="30"/>
      <c r="Y1000" s="24"/>
      <c r="Z1000" s="24"/>
    </row>
    <row r="1001" spans="1:26" ht="15.75" hidden="1" customHeight="1">
      <c r="A1001" s="13" t="s">
        <v>1487</v>
      </c>
      <c r="B1001" s="24" t="s">
        <v>1678</v>
      </c>
      <c r="C1001" s="24" t="s">
        <v>44</v>
      </c>
      <c r="D1001" s="25">
        <v>20180</v>
      </c>
      <c r="E1001" s="25"/>
      <c r="F1001" s="25"/>
      <c r="G1001" s="38"/>
      <c r="H1001" s="27" t="s">
        <v>545</v>
      </c>
      <c r="I1001" s="24" t="s">
        <v>1684</v>
      </c>
      <c r="J1001" s="24">
        <v>13200</v>
      </c>
      <c r="K1001" s="24">
        <v>266376000</v>
      </c>
      <c r="L1001" s="28" t="s">
        <v>1685</v>
      </c>
      <c r="M1001" s="29" t="s">
        <v>50</v>
      </c>
      <c r="N1001" s="30"/>
      <c r="O1001" s="29" t="s">
        <v>50</v>
      </c>
      <c r="P1001" s="24"/>
      <c r="Q1001" s="24"/>
      <c r="R1001" s="24"/>
      <c r="S1001" s="24">
        <v>10</v>
      </c>
      <c r="T1001" s="24">
        <v>15</v>
      </c>
      <c r="U1001" s="24">
        <v>0</v>
      </c>
      <c r="V1001" s="31">
        <f t="shared" si="94"/>
        <v>50.922958374628344</v>
      </c>
      <c r="W1001" s="32">
        <f t="shared" si="70"/>
        <v>75.922958374628337</v>
      </c>
      <c r="X1001" s="30"/>
      <c r="Y1001" s="24"/>
      <c r="Z1001" s="24"/>
    </row>
    <row r="1002" spans="1:26" ht="15.75" hidden="1" customHeight="1">
      <c r="A1002" s="13" t="s">
        <v>1487</v>
      </c>
      <c r="B1002" s="24" t="s">
        <v>1678</v>
      </c>
      <c r="C1002" s="24" t="s">
        <v>44</v>
      </c>
      <c r="D1002" s="25">
        <v>20227.560000000001</v>
      </c>
      <c r="E1002" s="25"/>
      <c r="F1002" s="25"/>
      <c r="G1002" s="38"/>
      <c r="H1002" s="27" t="s">
        <v>189</v>
      </c>
      <c r="I1002" s="24" t="s">
        <v>542</v>
      </c>
      <c r="J1002" s="24">
        <v>13200</v>
      </c>
      <c r="K1002" s="24">
        <v>267003792</v>
      </c>
      <c r="L1002" s="28" t="s">
        <v>1655</v>
      </c>
      <c r="M1002" s="29" t="s">
        <v>50</v>
      </c>
      <c r="N1002" s="30"/>
      <c r="O1002" s="29" t="s">
        <v>50</v>
      </c>
      <c r="P1002" s="24"/>
      <c r="Q1002" s="24"/>
      <c r="R1002" s="24"/>
      <c r="S1002" s="24">
        <v>10</v>
      </c>
      <c r="T1002" s="24">
        <v>15</v>
      </c>
      <c r="U1002" s="24">
        <v>0</v>
      </c>
      <c r="V1002" s="31">
        <f t="shared" si="94"/>
        <v>50.803225895758061</v>
      </c>
      <c r="W1002" s="32">
        <f t="shared" si="70"/>
        <v>75.803225895758061</v>
      </c>
      <c r="X1002" s="30"/>
      <c r="Y1002" s="24"/>
      <c r="Z1002" s="24"/>
    </row>
    <row r="1003" spans="1:26" ht="15.75" hidden="1" customHeight="1">
      <c r="A1003" s="13" t="s">
        <v>1487</v>
      </c>
      <c r="B1003" s="24" t="s">
        <v>1678</v>
      </c>
      <c r="C1003" s="24" t="s">
        <v>44</v>
      </c>
      <c r="D1003" s="25">
        <v>21987</v>
      </c>
      <c r="E1003" s="53"/>
      <c r="F1003" s="53"/>
      <c r="G1003" s="38"/>
      <c r="H1003" s="27" t="s">
        <v>77</v>
      </c>
      <c r="I1003" s="24" t="s">
        <v>1686</v>
      </c>
      <c r="J1003" s="24">
        <v>13200</v>
      </c>
      <c r="K1003" s="24">
        <v>290228400</v>
      </c>
      <c r="L1003" s="28" t="s">
        <v>1687</v>
      </c>
      <c r="M1003" s="29" t="s">
        <v>50</v>
      </c>
      <c r="N1003" s="30"/>
      <c r="O1003" s="29" t="s">
        <v>50</v>
      </c>
      <c r="P1003" s="24"/>
      <c r="Q1003" s="24"/>
      <c r="R1003" s="24"/>
      <c r="S1003" s="24">
        <v>10</v>
      </c>
      <c r="T1003" s="24">
        <v>15</v>
      </c>
      <c r="U1003" s="24">
        <v>0</v>
      </c>
      <c r="V1003" s="31">
        <f t="shared" si="94"/>
        <v>46.737858734706876</v>
      </c>
      <c r="W1003" s="32">
        <f t="shared" si="70"/>
        <v>71.737858734706876</v>
      </c>
      <c r="X1003" s="30"/>
      <c r="Y1003" s="24"/>
      <c r="Z1003" s="24"/>
    </row>
    <row r="1004" spans="1:26" ht="15.75" hidden="1" customHeight="1">
      <c r="A1004" s="13" t="s">
        <v>1688</v>
      </c>
      <c r="B1004" s="24" t="s">
        <v>1689</v>
      </c>
      <c r="C1004" s="24" t="s">
        <v>44</v>
      </c>
      <c r="D1004" s="25">
        <v>1225</v>
      </c>
      <c r="E1004" s="56">
        <v>31302.39</v>
      </c>
      <c r="F1004" s="56">
        <v>3756287.18</v>
      </c>
      <c r="G1004" s="38" t="s">
        <v>1690</v>
      </c>
      <c r="H1004" s="27" t="s">
        <v>77</v>
      </c>
      <c r="I1004" s="24" t="s">
        <v>1691</v>
      </c>
      <c r="J1004" s="24">
        <v>28800</v>
      </c>
      <c r="K1004" s="24">
        <v>35280000</v>
      </c>
      <c r="L1004" s="28" t="s">
        <v>1692</v>
      </c>
      <c r="M1004" s="29" t="s">
        <v>50</v>
      </c>
      <c r="N1004" s="30"/>
      <c r="O1004" s="29" t="s">
        <v>50</v>
      </c>
      <c r="P1004" s="24"/>
      <c r="Q1004" s="24"/>
      <c r="R1004" s="24"/>
      <c r="S1004" s="24">
        <v>10</v>
      </c>
      <c r="T1004" s="24">
        <v>15</v>
      </c>
      <c r="U1004" s="24">
        <v>0</v>
      </c>
      <c r="V1004" s="35">
        <v>65</v>
      </c>
      <c r="W1004" s="24">
        <f t="shared" si="70"/>
        <v>90</v>
      </c>
      <c r="X1004" s="30"/>
      <c r="Y1004" s="24"/>
      <c r="Z1004" s="24"/>
    </row>
    <row r="1005" spans="1:26" ht="15.75" hidden="1" customHeight="1">
      <c r="A1005" s="13" t="s">
        <v>1688</v>
      </c>
      <c r="B1005" s="24" t="s">
        <v>1689</v>
      </c>
      <c r="C1005" s="24" t="s">
        <v>44</v>
      </c>
      <c r="D1005" s="25">
        <v>1339.95</v>
      </c>
      <c r="E1005" s="56">
        <v>31302.39</v>
      </c>
      <c r="F1005" s="56">
        <v>3756287.18</v>
      </c>
      <c r="G1005" s="38" t="s">
        <v>1693</v>
      </c>
      <c r="H1005" s="27" t="s">
        <v>63</v>
      </c>
      <c r="I1005" s="24" t="s">
        <v>1128</v>
      </c>
      <c r="J1005" s="24">
        <v>28800</v>
      </c>
      <c r="K1005" s="24">
        <v>38590560</v>
      </c>
      <c r="L1005" s="28" t="s">
        <v>1694</v>
      </c>
      <c r="M1005" s="29" t="s">
        <v>50</v>
      </c>
      <c r="N1005" s="30"/>
      <c r="O1005" s="29" t="s">
        <v>50</v>
      </c>
      <c r="P1005" s="24"/>
      <c r="Q1005" s="24"/>
      <c r="R1005" s="24"/>
      <c r="S1005" s="24">
        <v>10</v>
      </c>
      <c r="T1005" s="24">
        <v>15</v>
      </c>
      <c r="U1005" s="24">
        <v>2</v>
      </c>
      <c r="V1005" s="31">
        <f t="shared" ref="V1005:V1021" si="95">+V1004*D1004/D1005</f>
        <v>59.423859099220117</v>
      </c>
      <c r="W1005" s="32">
        <f t="shared" si="70"/>
        <v>86.423859099220124</v>
      </c>
      <c r="X1005" s="30"/>
      <c r="Y1005" s="24"/>
      <c r="Z1005" s="24"/>
    </row>
    <row r="1006" spans="1:26" ht="15.75" hidden="1" customHeight="1">
      <c r="A1006" s="13" t="s">
        <v>1688</v>
      </c>
      <c r="B1006" s="24" t="s">
        <v>1689</v>
      </c>
      <c r="C1006" s="24" t="s">
        <v>44</v>
      </c>
      <c r="D1006" s="25">
        <v>1369.69</v>
      </c>
      <c r="E1006" s="24"/>
      <c r="F1006" s="24"/>
      <c r="G1006" s="38"/>
      <c r="H1006" s="27" t="s">
        <v>196</v>
      </c>
      <c r="I1006" s="24" t="s">
        <v>1695</v>
      </c>
      <c r="J1006" s="24">
        <v>28800</v>
      </c>
      <c r="K1006" s="24">
        <v>39447072</v>
      </c>
      <c r="L1006" s="28" t="s">
        <v>1696</v>
      </c>
      <c r="M1006" s="29" t="s">
        <v>50</v>
      </c>
      <c r="N1006" s="30"/>
      <c r="O1006" s="29" t="s">
        <v>50</v>
      </c>
      <c r="P1006" s="24"/>
      <c r="Q1006" s="24"/>
      <c r="R1006" s="24"/>
      <c r="S1006" s="24">
        <v>10</v>
      </c>
      <c r="T1006" s="24">
        <v>15</v>
      </c>
      <c r="U1006" s="24">
        <v>0</v>
      </c>
      <c r="V1006" s="31">
        <f t="shared" si="95"/>
        <v>58.133592272704043</v>
      </c>
      <c r="W1006" s="32">
        <f t="shared" si="70"/>
        <v>83.13359227270405</v>
      </c>
      <c r="X1006" s="30"/>
      <c r="Y1006" s="24"/>
      <c r="Z1006" s="24"/>
    </row>
    <row r="1007" spans="1:26" ht="15.75" hidden="1" customHeight="1">
      <c r="A1007" s="13" t="s">
        <v>1688</v>
      </c>
      <c r="B1007" s="24" t="s">
        <v>1689</v>
      </c>
      <c r="C1007" s="24" t="s">
        <v>44</v>
      </c>
      <c r="D1007" s="25">
        <v>1390.74</v>
      </c>
      <c r="E1007" s="24"/>
      <c r="F1007" s="24"/>
      <c r="G1007" s="38"/>
      <c r="H1007" s="27" t="s">
        <v>95</v>
      </c>
      <c r="I1007" s="24" t="s">
        <v>1697</v>
      </c>
      <c r="J1007" s="24">
        <v>28800</v>
      </c>
      <c r="K1007" s="24">
        <v>40053312</v>
      </c>
      <c r="L1007" s="28" t="s">
        <v>1698</v>
      </c>
      <c r="M1007" s="29" t="s">
        <v>50</v>
      </c>
      <c r="N1007" s="30"/>
      <c r="O1007" s="29" t="s">
        <v>50</v>
      </c>
      <c r="P1007" s="24"/>
      <c r="Q1007" s="24"/>
      <c r="R1007" s="24"/>
      <c r="S1007" s="24">
        <v>10</v>
      </c>
      <c r="T1007" s="24">
        <v>15</v>
      </c>
      <c r="U1007" s="24">
        <v>1</v>
      </c>
      <c r="V1007" s="31">
        <f t="shared" si="95"/>
        <v>57.253692278930643</v>
      </c>
      <c r="W1007" s="32">
        <f t="shared" si="70"/>
        <v>83.253692278930643</v>
      </c>
      <c r="X1007" s="30"/>
      <c r="Y1007" s="24"/>
      <c r="Z1007" s="24"/>
    </row>
    <row r="1008" spans="1:26" ht="15.75" hidden="1" customHeight="1">
      <c r="A1008" s="13" t="s">
        <v>1688</v>
      </c>
      <c r="B1008" s="24" t="s">
        <v>1689</v>
      </c>
      <c r="C1008" s="24" t="s">
        <v>294</v>
      </c>
      <c r="D1008" s="25">
        <v>1409.06</v>
      </c>
      <c r="E1008" s="24"/>
      <c r="F1008" s="24"/>
      <c r="G1008" s="38"/>
      <c r="H1008" s="27" t="s">
        <v>196</v>
      </c>
      <c r="I1008" s="24" t="s">
        <v>1699</v>
      </c>
      <c r="J1008" s="24">
        <v>28800</v>
      </c>
      <c r="K1008" s="24">
        <v>40580928</v>
      </c>
      <c r="L1008" s="28" t="s">
        <v>1700</v>
      </c>
      <c r="M1008" s="29" t="s">
        <v>50</v>
      </c>
      <c r="N1008" s="30"/>
      <c r="O1008" s="29" t="s">
        <v>50</v>
      </c>
      <c r="P1008" s="24"/>
      <c r="Q1008" s="24"/>
      <c r="R1008" s="24"/>
      <c r="S1008" s="24">
        <v>10</v>
      </c>
      <c r="T1008" s="24">
        <v>15</v>
      </c>
      <c r="U1008" s="24">
        <v>0</v>
      </c>
      <c r="V1008" s="31">
        <f t="shared" si="95"/>
        <v>56.50930407505713</v>
      </c>
      <c r="W1008" s="32">
        <f t="shared" si="70"/>
        <v>81.50930407505713</v>
      </c>
      <c r="X1008" s="30"/>
      <c r="Y1008" s="24"/>
      <c r="Z1008" s="24"/>
    </row>
    <row r="1009" spans="1:32" ht="15.75" hidden="1" customHeight="1">
      <c r="A1009" s="13" t="s">
        <v>1688</v>
      </c>
      <c r="B1009" s="24" t="s">
        <v>1689</v>
      </c>
      <c r="C1009" s="24" t="s">
        <v>51</v>
      </c>
      <c r="D1009" s="25">
        <v>1415.84</v>
      </c>
      <c r="E1009" s="24"/>
      <c r="F1009" s="24"/>
      <c r="G1009" s="38"/>
      <c r="H1009" s="27" t="s">
        <v>63</v>
      </c>
      <c r="I1009" s="24" t="s">
        <v>1342</v>
      </c>
      <c r="J1009" s="24">
        <v>28800</v>
      </c>
      <c r="K1009" s="24">
        <v>40776192</v>
      </c>
      <c r="L1009" s="28" t="s">
        <v>1701</v>
      </c>
      <c r="M1009" s="29" t="s">
        <v>50</v>
      </c>
      <c r="N1009" s="30"/>
      <c r="O1009" s="29" t="s">
        <v>50</v>
      </c>
      <c r="P1009" s="24"/>
      <c r="Q1009" s="24"/>
      <c r="R1009" s="24"/>
      <c r="S1009" s="24">
        <v>10</v>
      </c>
      <c r="T1009" s="24">
        <v>15</v>
      </c>
      <c r="U1009" s="24">
        <v>2</v>
      </c>
      <c r="V1009" s="31">
        <f t="shared" si="95"/>
        <v>56.238699288055152</v>
      </c>
      <c r="W1009" s="32">
        <f t="shared" si="70"/>
        <v>83.238699288055159</v>
      </c>
      <c r="X1009" s="30"/>
      <c r="Y1009" s="24"/>
      <c r="Z1009" s="24"/>
    </row>
    <row r="1010" spans="1:32" ht="15.75" hidden="1" customHeight="1">
      <c r="A1010" s="13" t="s">
        <v>1688</v>
      </c>
      <c r="B1010" s="24" t="s">
        <v>1689</v>
      </c>
      <c r="C1010" s="24" t="s">
        <v>44</v>
      </c>
      <c r="D1010" s="25">
        <v>1468.56</v>
      </c>
      <c r="E1010" s="24"/>
      <c r="F1010" s="24"/>
      <c r="G1010" s="38"/>
      <c r="H1010" s="27" t="s">
        <v>71</v>
      </c>
      <c r="I1010" s="24" t="s">
        <v>1702</v>
      </c>
      <c r="J1010" s="24">
        <v>28800</v>
      </c>
      <c r="K1010" s="24">
        <v>42294528</v>
      </c>
      <c r="L1010" s="28" t="s">
        <v>1703</v>
      </c>
      <c r="M1010" s="29" t="s">
        <v>50</v>
      </c>
      <c r="N1010" s="30"/>
      <c r="O1010" s="29" t="s">
        <v>50</v>
      </c>
      <c r="P1010" s="24"/>
      <c r="Q1010" s="24"/>
      <c r="R1010" s="24"/>
      <c r="S1010" s="24">
        <v>10</v>
      </c>
      <c r="T1010" s="24">
        <v>15</v>
      </c>
      <c r="U1010" s="24">
        <v>1</v>
      </c>
      <c r="V1010" s="31">
        <f t="shared" si="95"/>
        <v>54.219779920466308</v>
      </c>
      <c r="W1010" s="32">
        <f t="shared" si="70"/>
        <v>80.219779920466308</v>
      </c>
      <c r="X1010" s="30"/>
      <c r="Y1010" s="24"/>
      <c r="Z1010" s="24"/>
    </row>
    <row r="1011" spans="1:32" ht="15.75" hidden="1" customHeight="1">
      <c r="A1011" s="13" t="s">
        <v>1688</v>
      </c>
      <c r="B1011" s="24" t="s">
        <v>1689</v>
      </c>
      <c r="C1011" s="24" t="s">
        <v>75</v>
      </c>
      <c r="D1011" s="25">
        <v>1643.53</v>
      </c>
      <c r="E1011" s="24"/>
      <c r="F1011" s="24"/>
      <c r="G1011" s="38"/>
      <c r="H1011" s="27" t="s">
        <v>95</v>
      </c>
      <c r="I1011" s="24" t="s">
        <v>1704</v>
      </c>
      <c r="J1011" s="24">
        <v>28800</v>
      </c>
      <c r="K1011" s="24">
        <v>47333664</v>
      </c>
      <c r="L1011" s="28" t="s">
        <v>1705</v>
      </c>
      <c r="M1011" s="29" t="s">
        <v>50</v>
      </c>
      <c r="N1011" s="30"/>
      <c r="O1011" s="29" t="s">
        <v>50</v>
      </c>
      <c r="P1011" s="24"/>
      <c r="Q1011" s="24"/>
      <c r="R1011" s="24"/>
      <c r="S1011" s="24">
        <v>10</v>
      </c>
      <c r="T1011" s="24">
        <v>15</v>
      </c>
      <c r="U1011" s="24">
        <v>1</v>
      </c>
      <c r="V1011" s="31">
        <f t="shared" si="95"/>
        <v>48.447548873461393</v>
      </c>
      <c r="W1011" s="32">
        <f t="shared" si="70"/>
        <v>74.447548873461386</v>
      </c>
      <c r="X1011" s="30"/>
      <c r="Y1011" s="24"/>
      <c r="Z1011" s="24"/>
    </row>
    <row r="1012" spans="1:32" ht="15.75" hidden="1" customHeight="1">
      <c r="A1012" s="13" t="s">
        <v>1688</v>
      </c>
      <c r="B1012" s="24" t="s">
        <v>1689</v>
      </c>
      <c r="C1012" s="24" t="s">
        <v>75</v>
      </c>
      <c r="D1012" s="25">
        <v>1654.15</v>
      </c>
      <c r="E1012" s="24"/>
      <c r="F1012" s="24"/>
      <c r="G1012" s="38"/>
      <c r="H1012" s="27" t="s">
        <v>63</v>
      </c>
      <c r="I1012" s="24" t="s">
        <v>513</v>
      </c>
      <c r="J1012" s="24">
        <v>28800</v>
      </c>
      <c r="K1012" s="24">
        <v>47639520</v>
      </c>
      <c r="L1012" s="28" t="s">
        <v>1706</v>
      </c>
      <c r="M1012" s="29" t="s">
        <v>50</v>
      </c>
      <c r="N1012" s="30"/>
      <c r="O1012" s="29" t="s">
        <v>50</v>
      </c>
      <c r="P1012" s="24"/>
      <c r="Q1012" s="24"/>
      <c r="R1012" s="24"/>
      <c r="S1012" s="24">
        <v>10</v>
      </c>
      <c r="T1012" s="24">
        <v>15</v>
      </c>
      <c r="U1012" s="24">
        <v>2</v>
      </c>
      <c r="V1012" s="31">
        <f t="shared" si="95"/>
        <v>48.13650515370432</v>
      </c>
      <c r="W1012" s="32">
        <f t="shared" si="70"/>
        <v>75.13650515370432</v>
      </c>
      <c r="X1012" s="30"/>
      <c r="Y1012" s="24"/>
      <c r="Z1012" s="24"/>
    </row>
    <row r="1013" spans="1:32" ht="15.75" hidden="1" customHeight="1">
      <c r="A1013" s="13" t="s">
        <v>1688</v>
      </c>
      <c r="B1013" s="24" t="s">
        <v>1689</v>
      </c>
      <c r="C1013" s="24" t="s">
        <v>51</v>
      </c>
      <c r="D1013" s="25">
        <v>1676.01</v>
      </c>
      <c r="E1013" s="24"/>
      <c r="F1013" s="24"/>
      <c r="G1013" s="38"/>
      <c r="H1013" s="27" t="s">
        <v>196</v>
      </c>
      <c r="I1013" s="24" t="s">
        <v>1707</v>
      </c>
      <c r="J1013" s="24">
        <v>28800</v>
      </c>
      <c r="K1013" s="24">
        <v>48269088</v>
      </c>
      <c r="L1013" s="28" t="s">
        <v>1708</v>
      </c>
      <c r="M1013" s="29" t="s">
        <v>50</v>
      </c>
      <c r="N1013" s="30"/>
      <c r="O1013" s="29" t="s">
        <v>50</v>
      </c>
      <c r="P1013" s="24"/>
      <c r="Q1013" s="24"/>
      <c r="R1013" s="24"/>
      <c r="S1013" s="24">
        <v>10</v>
      </c>
      <c r="T1013" s="24">
        <v>15</v>
      </c>
      <c r="U1013" s="24">
        <v>0</v>
      </c>
      <c r="V1013" s="31">
        <f t="shared" si="95"/>
        <v>47.508666416071506</v>
      </c>
      <c r="W1013" s="32">
        <f t="shared" si="70"/>
        <v>72.508666416071506</v>
      </c>
      <c r="X1013" s="30"/>
      <c r="Y1013" s="24"/>
      <c r="Z1013" s="24"/>
    </row>
    <row r="1014" spans="1:32" ht="15.75" hidden="1" customHeight="1">
      <c r="A1014" s="13" t="s">
        <v>1688</v>
      </c>
      <c r="B1014" s="24" t="s">
        <v>1689</v>
      </c>
      <c r="C1014" s="24" t="s">
        <v>75</v>
      </c>
      <c r="D1014" s="25">
        <v>1746.32</v>
      </c>
      <c r="E1014" s="24"/>
      <c r="F1014" s="24"/>
      <c r="G1014" s="38"/>
      <c r="H1014" s="27" t="s">
        <v>52</v>
      </c>
      <c r="I1014" s="24" t="s">
        <v>1709</v>
      </c>
      <c r="J1014" s="24">
        <v>28800</v>
      </c>
      <c r="K1014" s="24">
        <v>50294016</v>
      </c>
      <c r="L1014" s="28" t="s">
        <v>1710</v>
      </c>
      <c r="M1014" s="29" t="s">
        <v>50</v>
      </c>
      <c r="N1014" s="30"/>
      <c r="O1014" s="29" t="s">
        <v>50</v>
      </c>
      <c r="P1014" s="24"/>
      <c r="Q1014" s="24"/>
      <c r="R1014" s="24"/>
      <c r="S1014" s="24">
        <v>10</v>
      </c>
      <c r="T1014" s="24">
        <v>15</v>
      </c>
      <c r="U1014" s="24">
        <v>2</v>
      </c>
      <c r="V1014" s="31">
        <f t="shared" si="95"/>
        <v>45.595881625360761</v>
      </c>
      <c r="W1014" s="32">
        <f t="shared" si="70"/>
        <v>72.595881625360761</v>
      </c>
      <c r="X1014" s="30"/>
      <c r="Y1014" s="24"/>
      <c r="Z1014" s="24"/>
    </row>
    <row r="1015" spans="1:32" ht="15.75" hidden="1" customHeight="1">
      <c r="A1015" s="13" t="s">
        <v>1688</v>
      </c>
      <c r="B1015" s="24" t="s">
        <v>1689</v>
      </c>
      <c r="C1015" s="24" t="s">
        <v>51</v>
      </c>
      <c r="D1015" s="25">
        <v>1835.62</v>
      </c>
      <c r="E1015" s="24"/>
      <c r="F1015" s="24"/>
      <c r="G1015" s="38"/>
      <c r="H1015" s="27" t="s">
        <v>95</v>
      </c>
      <c r="I1015" s="24" t="s">
        <v>1711</v>
      </c>
      <c r="J1015" s="24">
        <v>28800</v>
      </c>
      <c r="K1015" s="24">
        <v>52865856</v>
      </c>
      <c r="L1015" s="28" t="s">
        <v>1712</v>
      </c>
      <c r="M1015" s="29" t="s">
        <v>50</v>
      </c>
      <c r="N1015" s="30"/>
      <c r="O1015" s="29" t="s">
        <v>50</v>
      </c>
      <c r="P1015" s="24"/>
      <c r="Q1015" s="24"/>
      <c r="R1015" s="24"/>
      <c r="S1015" s="24">
        <v>10</v>
      </c>
      <c r="T1015" s="24">
        <v>15</v>
      </c>
      <c r="U1015" s="24">
        <v>1</v>
      </c>
      <c r="V1015" s="31">
        <f t="shared" si="95"/>
        <v>43.377714341748295</v>
      </c>
      <c r="W1015" s="32">
        <f t="shared" si="70"/>
        <v>69.377714341748288</v>
      </c>
      <c r="X1015" s="30"/>
      <c r="Y1015" s="24"/>
      <c r="Z1015" s="24"/>
    </row>
    <row r="1016" spans="1:32" ht="15.75" hidden="1" customHeight="1">
      <c r="A1016" s="13" t="s">
        <v>1688</v>
      </c>
      <c r="B1016" s="24" t="s">
        <v>1689</v>
      </c>
      <c r="C1016" s="24" t="s">
        <v>44</v>
      </c>
      <c r="D1016" s="25">
        <v>1977.78</v>
      </c>
      <c r="E1016" s="24"/>
      <c r="F1016" s="24"/>
      <c r="G1016" s="38"/>
      <c r="H1016" s="27" t="s">
        <v>68</v>
      </c>
      <c r="I1016" s="24" t="s">
        <v>513</v>
      </c>
      <c r="J1016" s="24">
        <v>28800</v>
      </c>
      <c r="K1016" s="24">
        <v>56960064</v>
      </c>
      <c r="L1016" s="28" t="s">
        <v>1713</v>
      </c>
      <c r="M1016" s="29" t="s">
        <v>50</v>
      </c>
      <c r="N1016" s="30"/>
      <c r="O1016" s="29" t="s">
        <v>50</v>
      </c>
      <c r="P1016" s="24"/>
      <c r="Q1016" s="24"/>
      <c r="R1016" s="24"/>
      <c r="S1016" s="24">
        <v>10</v>
      </c>
      <c r="T1016" s="24">
        <v>15</v>
      </c>
      <c r="U1016" s="24">
        <v>0</v>
      </c>
      <c r="V1016" s="31">
        <f t="shared" si="95"/>
        <v>40.259786224959299</v>
      </c>
      <c r="W1016" s="32">
        <f t="shared" si="70"/>
        <v>65.259786224959299</v>
      </c>
      <c r="X1016" s="30"/>
      <c r="Y1016" s="24"/>
      <c r="Z1016" s="24"/>
    </row>
    <row r="1017" spans="1:32" ht="15.75" hidden="1" customHeight="1">
      <c r="A1017" s="13" t="s">
        <v>1688</v>
      </c>
      <c r="B1017" s="24" t="s">
        <v>1689</v>
      </c>
      <c r="C1017" s="24" t="s">
        <v>51</v>
      </c>
      <c r="D1017" s="25">
        <v>1977.78</v>
      </c>
      <c r="E1017" s="24"/>
      <c r="F1017" s="24"/>
      <c r="G1017" s="38"/>
      <c r="H1017" s="27" t="s">
        <v>68</v>
      </c>
      <c r="I1017" s="24" t="s">
        <v>1714</v>
      </c>
      <c r="J1017" s="24">
        <v>28800</v>
      </c>
      <c r="K1017" s="24">
        <v>56960064</v>
      </c>
      <c r="L1017" s="28" t="s">
        <v>1715</v>
      </c>
      <c r="M1017" s="29" t="s">
        <v>50</v>
      </c>
      <c r="N1017" s="30"/>
      <c r="O1017" s="29" t="s">
        <v>50</v>
      </c>
      <c r="P1017" s="24"/>
      <c r="Q1017" s="24"/>
      <c r="R1017" s="24"/>
      <c r="S1017" s="24">
        <v>10</v>
      </c>
      <c r="T1017" s="24">
        <v>15</v>
      </c>
      <c r="U1017" s="24">
        <v>0</v>
      </c>
      <c r="V1017" s="31">
        <f t="shared" si="95"/>
        <v>40.259786224959299</v>
      </c>
      <c r="W1017" s="32">
        <f t="shared" si="70"/>
        <v>65.259786224959299</v>
      </c>
      <c r="X1017" s="30"/>
      <c r="Y1017" s="24"/>
      <c r="Z1017" s="24"/>
    </row>
    <row r="1018" spans="1:32" ht="15.75" hidden="1" customHeight="1">
      <c r="A1018" s="13" t="s">
        <v>1688</v>
      </c>
      <c r="B1018" s="24" t="s">
        <v>1689</v>
      </c>
      <c r="C1018" s="24" t="s">
        <v>51</v>
      </c>
      <c r="D1018" s="25">
        <v>2069.62</v>
      </c>
      <c r="E1018" s="24"/>
      <c r="F1018" s="24"/>
      <c r="G1018" s="38"/>
      <c r="H1018" s="27" t="s">
        <v>52</v>
      </c>
      <c r="I1018" s="24" t="s">
        <v>1716</v>
      </c>
      <c r="J1018" s="24">
        <v>28800</v>
      </c>
      <c r="K1018" s="24">
        <v>59605056</v>
      </c>
      <c r="L1018" s="28" t="s">
        <v>1717</v>
      </c>
      <c r="M1018" s="29" t="s">
        <v>50</v>
      </c>
      <c r="N1018" s="30"/>
      <c r="O1018" s="29" t="s">
        <v>50</v>
      </c>
      <c r="P1018" s="24"/>
      <c r="Q1018" s="24"/>
      <c r="R1018" s="24"/>
      <c r="S1018" s="24">
        <v>10</v>
      </c>
      <c r="T1018" s="24">
        <v>15</v>
      </c>
      <c r="U1018" s="24">
        <v>2</v>
      </c>
      <c r="V1018" s="31">
        <f t="shared" si="95"/>
        <v>38.473246296421564</v>
      </c>
      <c r="W1018" s="32">
        <f t="shared" si="70"/>
        <v>65.473246296421564</v>
      </c>
      <c r="X1018" s="30"/>
      <c r="Y1018" s="24"/>
      <c r="Z1018" s="24" t="s">
        <v>80</v>
      </c>
    </row>
    <row r="1019" spans="1:32" ht="15.75" hidden="1" customHeight="1">
      <c r="A1019" s="13" t="s">
        <v>1688</v>
      </c>
      <c r="B1019" s="24" t="s">
        <v>1689</v>
      </c>
      <c r="C1019" s="24" t="s">
        <v>75</v>
      </c>
      <c r="D1019" s="25">
        <v>2183.8000000000002</v>
      </c>
      <c r="E1019" s="24"/>
      <c r="F1019" s="24"/>
      <c r="G1019" s="38"/>
      <c r="H1019" s="27" t="s">
        <v>196</v>
      </c>
      <c r="I1019" s="24" t="s">
        <v>1718</v>
      </c>
      <c r="J1019" s="24">
        <v>28800</v>
      </c>
      <c r="K1019" s="24">
        <v>62893440</v>
      </c>
      <c r="L1019" s="28" t="s">
        <v>1719</v>
      </c>
      <c r="M1019" s="29" t="s">
        <v>50</v>
      </c>
      <c r="N1019" s="30"/>
      <c r="O1019" s="29" t="s">
        <v>50</v>
      </c>
      <c r="P1019" s="24"/>
      <c r="Q1019" s="24"/>
      <c r="R1019" s="24"/>
      <c r="S1019" s="24">
        <v>10</v>
      </c>
      <c r="T1019" s="24">
        <v>15</v>
      </c>
      <c r="U1019" s="24">
        <v>0</v>
      </c>
      <c r="V1019" s="31">
        <f t="shared" si="95"/>
        <v>36.461672314314498</v>
      </c>
      <c r="W1019" s="32">
        <f t="shared" si="70"/>
        <v>61.461672314314498</v>
      </c>
      <c r="X1019" s="30"/>
      <c r="Y1019" s="24"/>
      <c r="Z1019" s="24" t="s">
        <v>80</v>
      </c>
    </row>
    <row r="1020" spans="1:32" ht="15.75" hidden="1" customHeight="1">
      <c r="A1020" s="13" t="s">
        <v>1688</v>
      </c>
      <c r="B1020" s="24" t="s">
        <v>1689</v>
      </c>
      <c r="C1020" s="24" t="s">
        <v>44</v>
      </c>
      <c r="D1020" s="25">
        <v>2263.3200000000002</v>
      </c>
      <c r="E1020" s="24"/>
      <c r="F1020" s="24"/>
      <c r="G1020" s="38"/>
      <c r="H1020" s="27" t="s">
        <v>52</v>
      </c>
      <c r="I1020" s="24" t="s">
        <v>1720</v>
      </c>
      <c r="J1020" s="24">
        <v>28800</v>
      </c>
      <c r="K1020" s="24">
        <v>65183616</v>
      </c>
      <c r="L1020" s="28" t="s">
        <v>1721</v>
      </c>
      <c r="M1020" s="29" t="s">
        <v>50</v>
      </c>
      <c r="N1020" s="30"/>
      <c r="O1020" s="29" t="s">
        <v>50</v>
      </c>
      <c r="P1020" s="24"/>
      <c r="Q1020" s="24"/>
      <c r="R1020" s="24"/>
      <c r="S1020" s="24">
        <v>10</v>
      </c>
      <c r="T1020" s="24">
        <v>15</v>
      </c>
      <c r="U1020" s="24">
        <v>2</v>
      </c>
      <c r="V1020" s="31">
        <f t="shared" si="95"/>
        <v>35.180619620734149</v>
      </c>
      <c r="W1020" s="32">
        <f t="shared" si="70"/>
        <v>62.180619620734149</v>
      </c>
      <c r="X1020" s="30"/>
      <c r="Y1020" s="24"/>
      <c r="Z1020" s="24" t="s">
        <v>80</v>
      </c>
    </row>
    <row r="1021" spans="1:32" ht="15.75" hidden="1" customHeight="1">
      <c r="A1021" s="13" t="s">
        <v>1688</v>
      </c>
      <c r="B1021" s="24" t="s">
        <v>1689</v>
      </c>
      <c r="C1021" s="24" t="s">
        <v>294</v>
      </c>
      <c r="D1021" s="25">
        <v>3257.83</v>
      </c>
      <c r="E1021" s="24"/>
      <c r="F1021" s="24"/>
      <c r="G1021" s="38"/>
      <c r="H1021" s="27" t="s">
        <v>95</v>
      </c>
      <c r="I1021" s="24" t="s">
        <v>1722</v>
      </c>
      <c r="J1021" s="24">
        <v>28800</v>
      </c>
      <c r="K1021" s="24">
        <v>93825504</v>
      </c>
      <c r="L1021" s="28" t="s">
        <v>1723</v>
      </c>
      <c r="M1021" s="29" t="s">
        <v>50</v>
      </c>
      <c r="N1021" s="30"/>
      <c r="O1021" s="29" t="s">
        <v>50</v>
      </c>
      <c r="P1021" s="24"/>
      <c r="Q1021" s="24"/>
      <c r="R1021" s="24"/>
      <c r="S1021" s="24">
        <v>10</v>
      </c>
      <c r="T1021" s="24">
        <v>15</v>
      </c>
      <c r="U1021" s="24">
        <v>1</v>
      </c>
      <c r="V1021" s="31">
        <f t="shared" si="95"/>
        <v>24.441115711992342</v>
      </c>
      <c r="W1021" s="32">
        <f t="shared" si="70"/>
        <v>50.441115711992339</v>
      </c>
      <c r="X1021" s="30"/>
      <c r="Y1021" s="24"/>
      <c r="Z1021" s="24" t="s">
        <v>80</v>
      </c>
    </row>
    <row r="1022" spans="1:32" ht="15.75" hidden="1" customHeight="1">
      <c r="A1022" s="13" t="s">
        <v>1688</v>
      </c>
      <c r="B1022" s="24" t="s">
        <v>1724</v>
      </c>
      <c r="C1022" s="24" t="s">
        <v>51</v>
      </c>
      <c r="D1022" s="25">
        <v>12594.12</v>
      </c>
      <c r="E1022" s="25">
        <f>+F1022</f>
        <v>265908.40035714285</v>
      </c>
      <c r="F1022" s="25">
        <f>7445435.21/28</f>
        <v>265908.40035714285</v>
      </c>
      <c r="G1022" s="38" t="s">
        <v>1725</v>
      </c>
      <c r="H1022" s="27" t="s">
        <v>52</v>
      </c>
      <c r="I1022" s="24" t="s">
        <v>1726</v>
      </c>
      <c r="J1022" s="24">
        <v>672</v>
      </c>
      <c r="K1022" s="24">
        <v>8463248.6400000006</v>
      </c>
      <c r="L1022" s="28" t="s">
        <v>1727</v>
      </c>
      <c r="M1022" s="29" t="s">
        <v>50</v>
      </c>
      <c r="N1022" s="30"/>
      <c r="O1022" s="29" t="s">
        <v>50</v>
      </c>
      <c r="P1022" s="24"/>
      <c r="Q1022" s="24"/>
      <c r="R1022" s="24"/>
      <c r="S1022" s="24">
        <v>10</v>
      </c>
      <c r="T1022" s="24">
        <v>15</v>
      </c>
      <c r="U1022" s="24">
        <v>2</v>
      </c>
      <c r="V1022" s="35">
        <v>65</v>
      </c>
      <c r="W1022" s="24">
        <f t="shared" si="70"/>
        <v>92</v>
      </c>
      <c r="X1022" s="30"/>
      <c r="Y1022" s="24"/>
      <c r="Z1022" s="24"/>
    </row>
    <row r="1023" spans="1:32" ht="15.75" hidden="1" customHeight="1">
      <c r="A1023" s="13" t="s">
        <v>1688</v>
      </c>
      <c r="B1023" s="24" t="s">
        <v>1724</v>
      </c>
      <c r="C1023" s="24" t="s">
        <v>44</v>
      </c>
      <c r="D1023" s="25">
        <v>18771.64</v>
      </c>
      <c r="E1023" s="24"/>
      <c r="F1023" s="24"/>
      <c r="G1023" s="38"/>
      <c r="H1023" s="27" t="s">
        <v>189</v>
      </c>
      <c r="I1023" s="24" t="s">
        <v>260</v>
      </c>
      <c r="J1023" s="24">
        <v>672</v>
      </c>
      <c r="K1023" s="24">
        <v>12614542.08</v>
      </c>
      <c r="L1023" s="43" t="s">
        <v>1728</v>
      </c>
      <c r="M1023" s="44" t="s">
        <v>50</v>
      </c>
      <c r="N1023" s="45"/>
      <c r="O1023" s="44" t="s">
        <v>50</v>
      </c>
      <c r="P1023" s="36"/>
      <c r="Q1023" s="36"/>
      <c r="R1023" s="36"/>
      <c r="S1023" s="36">
        <v>10</v>
      </c>
      <c r="T1023" s="36">
        <v>15</v>
      </c>
      <c r="U1023" s="36">
        <v>0</v>
      </c>
      <c r="V1023" s="35" t="s">
        <v>1729</v>
      </c>
      <c r="W1023" s="24">
        <f t="shared" si="70"/>
        <v>25</v>
      </c>
      <c r="X1023" s="30" t="s">
        <v>427</v>
      </c>
      <c r="Y1023" s="24"/>
      <c r="Z1023" s="24" t="s">
        <v>1233</v>
      </c>
      <c r="AA1023" s="50"/>
      <c r="AB1023" s="50"/>
      <c r="AC1023" s="50"/>
      <c r="AD1023" s="50"/>
      <c r="AE1023" s="50"/>
      <c r="AF1023" s="50"/>
    </row>
    <row r="1024" spans="1:32" ht="15.75" hidden="1" customHeight="1">
      <c r="A1024" s="13" t="s">
        <v>1688</v>
      </c>
      <c r="B1024" s="24" t="s">
        <v>1724</v>
      </c>
      <c r="C1024" s="24" t="s">
        <v>44</v>
      </c>
      <c r="D1024" s="25">
        <v>20581.05</v>
      </c>
      <c r="E1024" s="25">
        <f>F1024/28</f>
        <v>397545.49535714282</v>
      </c>
      <c r="F1024" s="25">
        <v>11131273.869999999</v>
      </c>
      <c r="G1024" s="61" t="s">
        <v>1730</v>
      </c>
      <c r="H1024" s="27" t="s">
        <v>95</v>
      </c>
      <c r="I1024" s="24" t="s">
        <v>1731</v>
      </c>
      <c r="J1024" s="24">
        <v>672</v>
      </c>
      <c r="K1024" s="24">
        <v>13830465.6</v>
      </c>
      <c r="L1024" s="28" t="s">
        <v>1732</v>
      </c>
      <c r="M1024" s="29" t="s">
        <v>50</v>
      </c>
      <c r="N1024" s="30"/>
      <c r="O1024" s="29" t="s">
        <v>50</v>
      </c>
      <c r="P1024" s="24"/>
      <c r="Q1024" s="24"/>
      <c r="R1024" s="24"/>
      <c r="S1024" s="24">
        <v>10</v>
      </c>
      <c r="T1024" s="24">
        <v>15</v>
      </c>
      <c r="U1024" s="24">
        <v>1</v>
      </c>
      <c r="V1024" s="31">
        <f>+V1022*D1022/D1024</f>
        <v>39.775317585837463</v>
      </c>
      <c r="W1024" s="32">
        <f t="shared" si="70"/>
        <v>65.775317585837456</v>
      </c>
      <c r="X1024" s="30"/>
      <c r="Y1024" s="24"/>
      <c r="Z1024" s="24" t="s">
        <v>80</v>
      </c>
    </row>
    <row r="1025" spans="1:26" ht="15.75" hidden="1" customHeight="1">
      <c r="A1025" s="13" t="s">
        <v>1688</v>
      </c>
      <c r="B1025" s="24" t="s">
        <v>1724</v>
      </c>
      <c r="C1025" s="24" t="s">
        <v>44</v>
      </c>
      <c r="D1025" s="25">
        <v>20895.22</v>
      </c>
      <c r="E1025" s="24"/>
      <c r="F1025" s="24"/>
      <c r="G1025" s="38"/>
      <c r="H1025" s="27" t="s">
        <v>52</v>
      </c>
      <c r="I1025" s="24" t="s">
        <v>1733</v>
      </c>
      <c r="J1025" s="24">
        <v>672</v>
      </c>
      <c r="K1025" s="24">
        <v>14041587.84</v>
      </c>
      <c r="L1025" s="28" t="s">
        <v>1734</v>
      </c>
      <c r="M1025" s="29" t="s">
        <v>50</v>
      </c>
      <c r="N1025" s="30"/>
      <c r="O1025" s="29" t="s">
        <v>50</v>
      </c>
      <c r="P1025" s="24"/>
      <c r="Q1025" s="24"/>
      <c r="R1025" s="24"/>
      <c r="S1025" s="24">
        <v>10</v>
      </c>
      <c r="T1025" s="24">
        <v>15</v>
      </c>
      <c r="U1025" s="24">
        <v>2</v>
      </c>
      <c r="V1025" s="31">
        <f>+V1022*D1022/D1025</f>
        <v>39.177275951150548</v>
      </c>
      <c r="W1025" s="32">
        <f t="shared" si="70"/>
        <v>66.177275951150548</v>
      </c>
      <c r="X1025" s="30"/>
      <c r="Y1025" s="24"/>
      <c r="Z1025" s="24" t="s">
        <v>80</v>
      </c>
    </row>
    <row r="1026" spans="1:26" ht="15.75" hidden="1" customHeight="1">
      <c r="A1026" s="13" t="s">
        <v>1688</v>
      </c>
      <c r="B1026" s="24" t="s">
        <v>1724</v>
      </c>
      <c r="C1026" s="24" t="s">
        <v>44</v>
      </c>
      <c r="D1026" s="25">
        <v>21358.97</v>
      </c>
      <c r="E1026" s="24"/>
      <c r="F1026" s="24"/>
      <c r="G1026" s="38"/>
      <c r="H1026" s="27" t="s">
        <v>63</v>
      </c>
      <c r="I1026" s="24" t="s">
        <v>260</v>
      </c>
      <c r="J1026" s="24">
        <v>672</v>
      </c>
      <c r="K1026" s="24">
        <v>14353227.84</v>
      </c>
      <c r="L1026" s="28" t="s">
        <v>1735</v>
      </c>
      <c r="M1026" s="29" t="s">
        <v>50</v>
      </c>
      <c r="N1026" s="30"/>
      <c r="O1026" s="29" t="s">
        <v>50</v>
      </c>
      <c r="P1026" s="24"/>
      <c r="Q1026" s="24"/>
      <c r="R1026" s="24"/>
      <c r="S1026" s="24">
        <v>10</v>
      </c>
      <c r="T1026" s="24">
        <v>15</v>
      </c>
      <c r="U1026" s="24">
        <v>2</v>
      </c>
      <c r="V1026" s="31">
        <f t="shared" ref="V1026:V1030" si="96">+V1024*D1024/D1026</f>
        <v>38.326651519244606</v>
      </c>
      <c r="W1026" s="32">
        <f t="shared" si="70"/>
        <v>65.326651519244606</v>
      </c>
      <c r="X1026" s="30"/>
      <c r="Y1026" s="24"/>
      <c r="Z1026" s="24" t="s">
        <v>80</v>
      </c>
    </row>
    <row r="1027" spans="1:26" ht="15.75" hidden="1" customHeight="1">
      <c r="A1027" s="13" t="s">
        <v>1688</v>
      </c>
      <c r="B1027" s="24" t="s">
        <v>1724</v>
      </c>
      <c r="C1027" s="24" t="s">
        <v>44</v>
      </c>
      <c r="D1027" s="25">
        <v>21453.53</v>
      </c>
      <c r="E1027" s="24"/>
      <c r="F1027" s="24"/>
      <c r="G1027" s="38"/>
      <c r="H1027" s="27" t="s">
        <v>92</v>
      </c>
      <c r="I1027" s="24" t="s">
        <v>432</v>
      </c>
      <c r="J1027" s="24">
        <v>672</v>
      </c>
      <c r="K1027" s="24">
        <v>14416772.16</v>
      </c>
      <c r="L1027" s="28" t="s">
        <v>1736</v>
      </c>
      <c r="M1027" s="29" t="s">
        <v>50</v>
      </c>
      <c r="N1027" s="30"/>
      <c r="O1027" s="29" t="s">
        <v>50</v>
      </c>
      <c r="P1027" s="24"/>
      <c r="Q1027" s="24"/>
      <c r="R1027" s="24"/>
      <c r="S1027" s="24">
        <v>10</v>
      </c>
      <c r="T1027" s="24">
        <v>15</v>
      </c>
      <c r="U1027" s="24">
        <v>0</v>
      </c>
      <c r="V1027" s="31">
        <f t="shared" si="96"/>
        <v>38.157720431089899</v>
      </c>
      <c r="W1027" s="32">
        <f t="shared" si="70"/>
        <v>63.157720431089899</v>
      </c>
      <c r="X1027" s="30"/>
      <c r="Y1027" s="24"/>
      <c r="Z1027" s="24" t="s">
        <v>80</v>
      </c>
    </row>
    <row r="1028" spans="1:26" ht="15.75" hidden="1" customHeight="1">
      <c r="A1028" s="13" t="s">
        <v>1688</v>
      </c>
      <c r="B1028" s="24" t="s">
        <v>1724</v>
      </c>
      <c r="C1028" s="24" t="s">
        <v>44</v>
      </c>
      <c r="D1028" s="25">
        <v>21770.94</v>
      </c>
      <c r="E1028" s="24"/>
      <c r="F1028" s="24"/>
      <c r="G1028" s="38"/>
      <c r="H1028" s="27" t="s">
        <v>71</v>
      </c>
      <c r="I1028" s="24" t="s">
        <v>1737</v>
      </c>
      <c r="J1028" s="24">
        <v>672</v>
      </c>
      <c r="K1028" s="24">
        <v>14630071.68</v>
      </c>
      <c r="L1028" s="28" t="s">
        <v>1738</v>
      </c>
      <c r="M1028" s="29" t="s">
        <v>50</v>
      </c>
      <c r="N1028" s="30"/>
      <c r="O1028" s="29" t="s">
        <v>50</v>
      </c>
      <c r="P1028" s="24"/>
      <c r="Q1028" s="24"/>
      <c r="R1028" s="24"/>
      <c r="S1028" s="24">
        <v>10</v>
      </c>
      <c r="T1028" s="24">
        <v>15</v>
      </c>
      <c r="U1028" s="24">
        <v>1</v>
      </c>
      <c r="V1028" s="31">
        <f t="shared" si="96"/>
        <v>37.601398929031092</v>
      </c>
      <c r="W1028" s="32">
        <f t="shared" si="70"/>
        <v>63.601398929031092</v>
      </c>
      <c r="X1028" s="30"/>
      <c r="Y1028" s="24"/>
      <c r="Z1028" s="24" t="s">
        <v>80</v>
      </c>
    </row>
    <row r="1029" spans="1:26" ht="15.75" hidden="1" customHeight="1">
      <c r="A1029" s="13" t="s">
        <v>1688</v>
      </c>
      <c r="B1029" s="24" t="s">
        <v>1724</v>
      </c>
      <c r="C1029" s="24" t="s">
        <v>44</v>
      </c>
      <c r="D1029" s="25">
        <v>22150.080000000002</v>
      </c>
      <c r="E1029" s="24"/>
      <c r="F1029" s="24"/>
      <c r="G1029" s="38"/>
      <c r="H1029" s="27" t="s">
        <v>434</v>
      </c>
      <c r="I1029" s="24" t="s">
        <v>1739</v>
      </c>
      <c r="J1029" s="24">
        <v>672</v>
      </c>
      <c r="K1029" s="24">
        <v>14884853.76</v>
      </c>
      <c r="L1029" s="28" t="s">
        <v>1740</v>
      </c>
      <c r="M1029" s="29" t="s">
        <v>50</v>
      </c>
      <c r="N1029" s="30"/>
      <c r="O1029" s="29" t="s">
        <v>50</v>
      </c>
      <c r="P1029" s="24"/>
      <c r="Q1029" s="24"/>
      <c r="R1029" s="24"/>
      <c r="S1029" s="24">
        <v>10</v>
      </c>
      <c r="T1029" s="24">
        <v>15</v>
      </c>
      <c r="U1029" s="24">
        <v>1</v>
      </c>
      <c r="V1029" s="31">
        <f t="shared" si="96"/>
        <v>36.957780739392362</v>
      </c>
      <c r="W1029" s="32">
        <f t="shared" si="70"/>
        <v>62.957780739392362</v>
      </c>
      <c r="X1029" s="30"/>
      <c r="Y1029" s="24"/>
      <c r="Z1029" s="24" t="s">
        <v>80</v>
      </c>
    </row>
    <row r="1030" spans="1:26" ht="15.75" hidden="1" customHeight="1">
      <c r="A1030" s="13" t="s">
        <v>1688</v>
      </c>
      <c r="B1030" s="24" t="s">
        <v>1724</v>
      </c>
      <c r="C1030" s="24" t="s">
        <v>44</v>
      </c>
      <c r="D1030" s="25">
        <v>22686.7</v>
      </c>
      <c r="E1030" s="24"/>
      <c r="F1030" s="24"/>
      <c r="G1030" s="38"/>
      <c r="H1030" s="27" t="s">
        <v>110</v>
      </c>
      <c r="I1030" s="24" t="s">
        <v>888</v>
      </c>
      <c r="J1030" s="24">
        <v>672</v>
      </c>
      <c r="K1030" s="24">
        <v>15245462.4</v>
      </c>
      <c r="L1030" s="28" t="s">
        <v>1741</v>
      </c>
      <c r="M1030" s="29" t="s">
        <v>50</v>
      </c>
      <c r="N1030" s="30"/>
      <c r="O1030" s="29" t="s">
        <v>50</v>
      </c>
      <c r="P1030" s="24"/>
      <c r="Q1030" s="24"/>
      <c r="R1030" s="24"/>
      <c r="S1030" s="24">
        <v>10</v>
      </c>
      <c r="T1030" s="24">
        <v>15</v>
      </c>
      <c r="U1030" s="24">
        <v>0</v>
      </c>
      <c r="V1030" s="31">
        <f t="shared" si="96"/>
        <v>36.083599642081047</v>
      </c>
      <c r="W1030" s="32">
        <f t="shared" si="70"/>
        <v>61.083599642081047</v>
      </c>
      <c r="X1030" s="30"/>
      <c r="Y1030" s="24"/>
      <c r="Z1030" s="24" t="s">
        <v>80</v>
      </c>
    </row>
    <row r="1031" spans="1:26" ht="15.75" hidden="1" customHeight="1">
      <c r="A1031" s="13" t="s">
        <v>1688</v>
      </c>
      <c r="B1031" s="24" t="s">
        <v>1724</v>
      </c>
      <c r="C1031" s="24" t="s">
        <v>44</v>
      </c>
      <c r="D1031" s="25">
        <v>23006</v>
      </c>
      <c r="E1031" s="24"/>
      <c r="F1031" s="24"/>
      <c r="G1031" s="38"/>
      <c r="H1031" s="27" t="s">
        <v>77</v>
      </c>
      <c r="I1031" s="24" t="s">
        <v>1739</v>
      </c>
      <c r="J1031" s="24">
        <v>672</v>
      </c>
      <c r="K1031" s="24">
        <v>15460032</v>
      </c>
      <c r="L1031" s="28" t="s">
        <v>1742</v>
      </c>
      <c r="M1031" s="29" t="s">
        <v>50</v>
      </c>
      <c r="N1031" s="30"/>
      <c r="O1031" s="29" t="s">
        <v>50</v>
      </c>
      <c r="P1031" s="24"/>
      <c r="Q1031" s="24"/>
      <c r="R1031" s="24"/>
      <c r="S1031" s="24">
        <v>10</v>
      </c>
      <c r="T1031" s="24">
        <v>15</v>
      </c>
      <c r="U1031" s="24">
        <v>0</v>
      </c>
      <c r="V1031" s="31">
        <f>+V1022*D1022/D1031</f>
        <v>35.582795792401981</v>
      </c>
      <c r="W1031" s="32">
        <f t="shared" si="70"/>
        <v>60.582795792401981</v>
      </c>
      <c r="X1031" s="30"/>
      <c r="Y1031" s="24"/>
      <c r="Z1031" s="24" t="s">
        <v>80</v>
      </c>
    </row>
    <row r="1032" spans="1:26" ht="15.75" hidden="1" customHeight="1">
      <c r="A1032" s="13" t="s">
        <v>1688</v>
      </c>
      <c r="B1032" s="24" t="s">
        <v>1724</v>
      </c>
      <c r="C1032" s="24" t="s">
        <v>44</v>
      </c>
      <c r="D1032" s="25">
        <v>23793.38</v>
      </c>
      <c r="E1032" s="24"/>
      <c r="F1032" s="24"/>
      <c r="G1032" s="38"/>
      <c r="H1032" s="27" t="s">
        <v>68</v>
      </c>
      <c r="I1032" s="24" t="s">
        <v>888</v>
      </c>
      <c r="J1032" s="24">
        <v>672</v>
      </c>
      <c r="K1032" s="24">
        <v>15989151.359999999</v>
      </c>
      <c r="L1032" s="28" t="s">
        <v>1743</v>
      </c>
      <c r="M1032" s="29" t="s">
        <v>50</v>
      </c>
      <c r="N1032" s="30"/>
      <c r="O1032" s="29" t="s">
        <v>50</v>
      </c>
      <c r="P1032" s="24"/>
      <c r="Q1032" s="24"/>
      <c r="R1032" s="24"/>
      <c r="S1032" s="24">
        <v>10</v>
      </c>
      <c r="T1032" s="24">
        <v>15</v>
      </c>
      <c r="U1032" s="24">
        <v>0</v>
      </c>
      <c r="V1032" s="31">
        <f>+V1022*D1022/D1032</f>
        <v>34.405275753171679</v>
      </c>
      <c r="W1032" s="32">
        <f t="shared" si="70"/>
        <v>59.405275753171679</v>
      </c>
      <c r="X1032" s="30"/>
      <c r="Y1032" s="24"/>
      <c r="Z1032" s="24" t="s">
        <v>80</v>
      </c>
    </row>
    <row r="1033" spans="1:26" ht="15.75" hidden="1" customHeight="1">
      <c r="A1033" s="13" t="s">
        <v>1688</v>
      </c>
      <c r="B1033" s="24" t="s">
        <v>1744</v>
      </c>
      <c r="C1033" s="24" t="s">
        <v>44</v>
      </c>
      <c r="D1033" s="25">
        <v>1512.3</v>
      </c>
      <c r="E1033" s="25">
        <f>+F1033</f>
        <v>2287.1632</v>
      </c>
      <c r="F1033" s="25">
        <f>228716.32/100</f>
        <v>2287.1632</v>
      </c>
      <c r="G1033" s="38" t="s">
        <v>1745</v>
      </c>
      <c r="H1033" s="27" t="s">
        <v>95</v>
      </c>
      <c r="I1033" s="24" t="s">
        <v>1746</v>
      </c>
      <c r="J1033" s="24">
        <v>720</v>
      </c>
      <c r="K1033" s="24">
        <v>1088856</v>
      </c>
      <c r="L1033" s="28" t="s">
        <v>1747</v>
      </c>
      <c r="M1033" s="29" t="s">
        <v>50</v>
      </c>
      <c r="N1033" s="30"/>
      <c r="O1033" s="29" t="s">
        <v>50</v>
      </c>
      <c r="P1033" s="24"/>
      <c r="Q1033" s="24"/>
      <c r="R1033" s="24"/>
      <c r="S1033" s="24">
        <v>10</v>
      </c>
      <c r="T1033" s="24">
        <v>15</v>
      </c>
      <c r="U1033" s="24">
        <v>1</v>
      </c>
      <c r="V1033" s="35">
        <v>65</v>
      </c>
      <c r="W1033" s="24">
        <f t="shared" si="70"/>
        <v>91</v>
      </c>
      <c r="X1033" s="30"/>
      <c r="Y1033" s="24"/>
      <c r="Z1033" s="24"/>
    </row>
    <row r="1034" spans="1:26" ht="15.75" hidden="1" customHeight="1">
      <c r="A1034" s="13" t="s">
        <v>1688</v>
      </c>
      <c r="B1034" s="24" t="s">
        <v>1744</v>
      </c>
      <c r="C1034" s="24" t="s">
        <v>44</v>
      </c>
      <c r="D1034" s="25">
        <v>1569.95</v>
      </c>
      <c r="E1034" s="24"/>
      <c r="F1034" s="24"/>
      <c r="G1034" s="38"/>
      <c r="H1034" s="27" t="s">
        <v>434</v>
      </c>
      <c r="I1034" s="24" t="s">
        <v>1748</v>
      </c>
      <c r="J1034" s="24">
        <v>720</v>
      </c>
      <c r="K1034" s="24">
        <v>1130364</v>
      </c>
      <c r="L1034" s="28" t="s">
        <v>1749</v>
      </c>
      <c r="M1034" s="29" t="s">
        <v>50</v>
      </c>
      <c r="N1034" s="30"/>
      <c r="O1034" s="29" t="s">
        <v>50</v>
      </c>
      <c r="P1034" s="24"/>
      <c r="Q1034" s="24"/>
      <c r="R1034" s="24"/>
      <c r="S1034" s="24">
        <v>10</v>
      </c>
      <c r="T1034" s="24">
        <v>15</v>
      </c>
      <c r="U1034" s="24">
        <v>1</v>
      </c>
      <c r="V1034" s="31">
        <f t="shared" ref="V1034:V1038" si="97">+V1033*D1033/D1034</f>
        <v>62.613140545877258</v>
      </c>
      <c r="W1034" s="32">
        <f t="shared" si="70"/>
        <v>88.613140545877258</v>
      </c>
      <c r="X1034" s="30"/>
      <c r="Y1034" s="24"/>
      <c r="Z1034" s="24"/>
    </row>
    <row r="1035" spans="1:26" ht="15.75" hidden="1" customHeight="1">
      <c r="A1035" s="13" t="s">
        <v>1688</v>
      </c>
      <c r="B1035" s="24" t="s">
        <v>1744</v>
      </c>
      <c r="C1035" s="24" t="s">
        <v>44</v>
      </c>
      <c r="D1035" s="25">
        <v>1572.76</v>
      </c>
      <c r="E1035" s="24"/>
      <c r="F1035" s="24"/>
      <c r="G1035" s="38"/>
      <c r="H1035" s="27" t="s">
        <v>196</v>
      </c>
      <c r="I1035" s="24" t="s">
        <v>1750</v>
      </c>
      <c r="J1035" s="24">
        <v>720</v>
      </c>
      <c r="K1035" s="24">
        <v>1132387.2</v>
      </c>
      <c r="L1035" s="28" t="s">
        <v>1751</v>
      </c>
      <c r="M1035" s="29" t="s">
        <v>50</v>
      </c>
      <c r="N1035" s="30"/>
      <c r="O1035" s="29" t="s">
        <v>50</v>
      </c>
      <c r="P1035" s="24"/>
      <c r="Q1035" s="24"/>
      <c r="R1035" s="24"/>
      <c r="S1035" s="24">
        <v>10</v>
      </c>
      <c r="T1035" s="24">
        <v>15</v>
      </c>
      <c r="U1035" s="24">
        <v>0</v>
      </c>
      <c r="V1035" s="31">
        <f t="shared" si="97"/>
        <v>62.5012716498385</v>
      </c>
      <c r="W1035" s="32">
        <f t="shared" si="70"/>
        <v>87.5012716498385</v>
      </c>
      <c r="X1035" s="30"/>
      <c r="Y1035" s="24"/>
      <c r="Z1035" s="24"/>
    </row>
    <row r="1036" spans="1:26" ht="15.75" hidden="1" customHeight="1">
      <c r="A1036" s="13" t="s">
        <v>1688</v>
      </c>
      <c r="B1036" s="24" t="s">
        <v>1744</v>
      </c>
      <c r="C1036" s="24" t="s">
        <v>44</v>
      </c>
      <c r="D1036" s="25">
        <v>1616.49</v>
      </c>
      <c r="E1036" s="24"/>
      <c r="F1036" s="24"/>
      <c r="G1036" s="38"/>
      <c r="H1036" s="27" t="s">
        <v>63</v>
      </c>
      <c r="I1036" s="24" t="s">
        <v>1752</v>
      </c>
      <c r="J1036" s="24">
        <v>720</v>
      </c>
      <c r="K1036" s="24">
        <v>1163872.8</v>
      </c>
      <c r="L1036" s="28" t="s">
        <v>1753</v>
      </c>
      <c r="M1036" s="29" t="s">
        <v>50</v>
      </c>
      <c r="N1036" s="30"/>
      <c r="O1036" s="29" t="s">
        <v>50</v>
      </c>
      <c r="P1036" s="24"/>
      <c r="Q1036" s="24"/>
      <c r="R1036" s="24"/>
      <c r="S1036" s="24">
        <v>10</v>
      </c>
      <c r="T1036" s="24">
        <v>15</v>
      </c>
      <c r="U1036" s="24">
        <v>2</v>
      </c>
      <c r="V1036" s="31">
        <f t="shared" si="97"/>
        <v>60.810459699719765</v>
      </c>
      <c r="W1036" s="32">
        <f t="shared" si="70"/>
        <v>87.810459699719758</v>
      </c>
      <c r="X1036" s="30"/>
      <c r="Y1036" s="24"/>
      <c r="Z1036" s="24"/>
    </row>
    <row r="1037" spans="1:26" ht="15.75" hidden="1" customHeight="1">
      <c r="A1037" s="13" t="s">
        <v>1688</v>
      </c>
      <c r="B1037" s="24" t="s">
        <v>1744</v>
      </c>
      <c r="C1037" s="24" t="s">
        <v>44</v>
      </c>
      <c r="D1037" s="25">
        <v>1749.99</v>
      </c>
      <c r="E1037" s="24"/>
      <c r="F1037" s="24"/>
      <c r="G1037" s="38"/>
      <c r="H1037" s="27" t="s">
        <v>52</v>
      </c>
      <c r="I1037" s="24" t="s">
        <v>1754</v>
      </c>
      <c r="J1037" s="24">
        <v>720</v>
      </c>
      <c r="K1037" s="24">
        <v>1259992.8</v>
      </c>
      <c r="L1037" s="28" t="s">
        <v>1755</v>
      </c>
      <c r="M1037" s="29" t="s">
        <v>50</v>
      </c>
      <c r="N1037" s="30"/>
      <c r="O1037" s="29" t="s">
        <v>50</v>
      </c>
      <c r="P1037" s="24"/>
      <c r="Q1037" s="24"/>
      <c r="R1037" s="24"/>
      <c r="S1037" s="24">
        <v>10</v>
      </c>
      <c r="T1037" s="24">
        <v>15</v>
      </c>
      <c r="U1037" s="24">
        <v>2</v>
      </c>
      <c r="V1037" s="31">
        <f t="shared" si="97"/>
        <v>56.171463836936212</v>
      </c>
      <c r="W1037" s="32">
        <f t="shared" si="70"/>
        <v>83.171463836936212</v>
      </c>
      <c r="X1037" s="30"/>
      <c r="Y1037" s="24"/>
      <c r="Z1037" s="24"/>
    </row>
    <row r="1038" spans="1:26" ht="15.75" hidden="1" customHeight="1">
      <c r="A1038" s="13" t="s">
        <v>1688</v>
      </c>
      <c r="B1038" s="24" t="s">
        <v>1744</v>
      </c>
      <c r="C1038" s="24" t="s">
        <v>44</v>
      </c>
      <c r="D1038" s="25">
        <v>1819.86</v>
      </c>
      <c r="E1038" s="24"/>
      <c r="F1038" s="24"/>
      <c r="G1038" s="38"/>
      <c r="H1038" s="27" t="s">
        <v>68</v>
      </c>
      <c r="I1038" s="24" t="s">
        <v>1752</v>
      </c>
      <c r="J1038" s="24">
        <v>720</v>
      </c>
      <c r="K1038" s="24">
        <v>1310299.2</v>
      </c>
      <c r="L1038" s="28" t="s">
        <v>1756</v>
      </c>
      <c r="M1038" s="29" t="s">
        <v>50</v>
      </c>
      <c r="N1038" s="30"/>
      <c r="O1038" s="29" t="s">
        <v>50</v>
      </c>
      <c r="P1038" s="24"/>
      <c r="Q1038" s="24"/>
      <c r="R1038" s="24"/>
      <c r="S1038" s="24">
        <v>10</v>
      </c>
      <c r="T1038" s="24">
        <v>15</v>
      </c>
      <c r="U1038" s="24">
        <v>0</v>
      </c>
      <c r="V1038" s="31">
        <f t="shared" si="97"/>
        <v>54.014869275658569</v>
      </c>
      <c r="W1038" s="32">
        <f t="shared" si="70"/>
        <v>79.014869275658569</v>
      </c>
      <c r="X1038" s="30"/>
      <c r="Y1038" s="24"/>
      <c r="Z1038" s="24"/>
    </row>
    <row r="1039" spans="1:26" ht="15.75" hidden="1" customHeight="1">
      <c r="A1039" s="13" t="s">
        <v>1688</v>
      </c>
      <c r="B1039" s="24" t="s">
        <v>1757</v>
      </c>
      <c r="C1039" s="24" t="s">
        <v>44</v>
      </c>
      <c r="D1039" s="25">
        <v>2036.46</v>
      </c>
      <c r="E1039" s="25">
        <f>+F1039</f>
        <v>3079.8861999999999</v>
      </c>
      <c r="F1039" s="25">
        <f>307988.62/100</f>
        <v>3079.8861999999999</v>
      </c>
      <c r="G1039" s="38" t="s">
        <v>1745</v>
      </c>
      <c r="H1039" s="27" t="s">
        <v>95</v>
      </c>
      <c r="I1039" s="24" t="s">
        <v>1758</v>
      </c>
      <c r="J1039" s="24">
        <v>720</v>
      </c>
      <c r="K1039" s="24">
        <v>1466251.2</v>
      </c>
      <c r="L1039" s="28" t="s">
        <v>1759</v>
      </c>
      <c r="M1039" s="29" t="s">
        <v>50</v>
      </c>
      <c r="N1039" s="30"/>
      <c r="O1039" s="29" t="s">
        <v>50</v>
      </c>
      <c r="P1039" s="24"/>
      <c r="Q1039" s="24"/>
      <c r="R1039" s="24"/>
      <c r="S1039" s="24">
        <v>10</v>
      </c>
      <c r="T1039" s="24">
        <v>15</v>
      </c>
      <c r="U1039" s="24">
        <v>1</v>
      </c>
      <c r="V1039" s="35">
        <v>65</v>
      </c>
      <c r="W1039" s="24">
        <f t="shared" si="70"/>
        <v>91</v>
      </c>
      <c r="X1039" s="30"/>
      <c r="Y1039" s="24"/>
      <c r="Z1039" s="24"/>
    </row>
    <row r="1040" spans="1:26" ht="15.75" hidden="1" customHeight="1">
      <c r="A1040" s="13" t="s">
        <v>1688</v>
      </c>
      <c r="B1040" s="24" t="s">
        <v>1757</v>
      </c>
      <c r="C1040" s="24" t="s">
        <v>44</v>
      </c>
      <c r="D1040" s="25">
        <v>2113.4699999999998</v>
      </c>
      <c r="E1040" s="24"/>
      <c r="F1040" s="24"/>
      <c r="G1040" s="38"/>
      <c r="H1040" s="27" t="s">
        <v>196</v>
      </c>
      <c r="I1040" s="24" t="s">
        <v>1760</v>
      </c>
      <c r="J1040" s="24">
        <v>720</v>
      </c>
      <c r="K1040" s="24">
        <v>1521698.4</v>
      </c>
      <c r="L1040" s="28" t="s">
        <v>1761</v>
      </c>
      <c r="M1040" s="29" t="s">
        <v>50</v>
      </c>
      <c r="N1040" s="30"/>
      <c r="O1040" s="29" t="s">
        <v>50</v>
      </c>
      <c r="P1040" s="24"/>
      <c r="Q1040" s="24"/>
      <c r="R1040" s="24"/>
      <c r="S1040" s="24">
        <v>10</v>
      </c>
      <c r="T1040" s="24">
        <v>15</v>
      </c>
      <c r="U1040" s="24">
        <v>0</v>
      </c>
      <c r="V1040" s="31">
        <f t="shared" ref="V1040:V1044" si="98">+V1039*D1039/D1040</f>
        <v>62.631549063861804</v>
      </c>
      <c r="W1040" s="32">
        <f t="shared" si="70"/>
        <v>87.631549063861797</v>
      </c>
      <c r="X1040" s="30"/>
      <c r="Y1040" s="24"/>
      <c r="Z1040" s="24"/>
    </row>
    <row r="1041" spans="1:26" ht="15.75" hidden="1" customHeight="1">
      <c r="A1041" s="13" t="s">
        <v>1688</v>
      </c>
      <c r="B1041" s="24" t="s">
        <v>1757</v>
      </c>
      <c r="C1041" s="24" t="s">
        <v>44</v>
      </c>
      <c r="D1041" s="25">
        <v>2114.09</v>
      </c>
      <c r="E1041" s="24"/>
      <c r="F1041" s="24"/>
      <c r="G1041" s="38"/>
      <c r="H1041" s="27" t="s">
        <v>434</v>
      </c>
      <c r="I1041" s="24" t="s">
        <v>1748</v>
      </c>
      <c r="J1041" s="24">
        <v>720</v>
      </c>
      <c r="K1041" s="24">
        <v>1522144.8</v>
      </c>
      <c r="L1041" s="28" t="s">
        <v>1762</v>
      </c>
      <c r="M1041" s="29" t="s">
        <v>50</v>
      </c>
      <c r="N1041" s="30"/>
      <c r="O1041" s="29" t="s">
        <v>50</v>
      </c>
      <c r="P1041" s="24"/>
      <c r="Q1041" s="24"/>
      <c r="R1041" s="24"/>
      <c r="S1041" s="24">
        <v>10</v>
      </c>
      <c r="T1041" s="24">
        <v>15</v>
      </c>
      <c r="U1041" s="24">
        <v>1</v>
      </c>
      <c r="V1041" s="31">
        <f t="shared" si="98"/>
        <v>62.613181085005834</v>
      </c>
      <c r="W1041" s="32">
        <f t="shared" si="70"/>
        <v>88.613181085005834</v>
      </c>
      <c r="X1041" s="30"/>
      <c r="Y1041" s="24"/>
      <c r="Z1041" s="24"/>
    </row>
    <row r="1042" spans="1:26" ht="15.75" hidden="1" customHeight="1">
      <c r="A1042" s="13" t="s">
        <v>1688</v>
      </c>
      <c r="B1042" s="24" t="s">
        <v>1757</v>
      </c>
      <c r="C1042" s="24" t="s">
        <v>44</v>
      </c>
      <c r="D1042" s="25">
        <v>2176.7600000000002</v>
      </c>
      <c r="E1042" s="24"/>
      <c r="F1042" s="24"/>
      <c r="G1042" s="38"/>
      <c r="H1042" s="27" t="s">
        <v>63</v>
      </c>
      <c r="I1042" s="24" t="s">
        <v>1752</v>
      </c>
      <c r="J1042" s="24">
        <v>720</v>
      </c>
      <c r="K1042" s="24">
        <v>1567267.2</v>
      </c>
      <c r="L1042" s="28" t="s">
        <v>1763</v>
      </c>
      <c r="M1042" s="29" t="s">
        <v>50</v>
      </c>
      <c r="N1042" s="30"/>
      <c r="O1042" s="29" t="s">
        <v>50</v>
      </c>
      <c r="P1042" s="24"/>
      <c r="Q1042" s="24"/>
      <c r="R1042" s="24"/>
      <c r="S1042" s="24">
        <v>10</v>
      </c>
      <c r="T1042" s="24">
        <v>15</v>
      </c>
      <c r="U1042" s="24">
        <v>2</v>
      </c>
      <c r="V1042" s="31">
        <f t="shared" si="98"/>
        <v>60.810516547529346</v>
      </c>
      <c r="W1042" s="32">
        <f t="shared" si="70"/>
        <v>87.810516547529346</v>
      </c>
      <c r="X1042" s="30"/>
      <c r="Y1042" s="24"/>
      <c r="Z1042" s="24"/>
    </row>
    <row r="1043" spans="1:26" ht="15.75" hidden="1" customHeight="1">
      <c r="A1043" s="13" t="s">
        <v>1688</v>
      </c>
      <c r="B1043" s="24" t="s">
        <v>1757</v>
      </c>
      <c r="C1043" s="24" t="s">
        <v>44</v>
      </c>
      <c r="D1043" s="25">
        <v>2358.66</v>
      </c>
      <c r="E1043" s="24"/>
      <c r="F1043" s="24"/>
      <c r="G1043" s="38"/>
      <c r="H1043" s="27" t="s">
        <v>52</v>
      </c>
      <c r="I1043" s="24" t="s">
        <v>1754</v>
      </c>
      <c r="J1043" s="24">
        <v>720</v>
      </c>
      <c r="K1043" s="24">
        <v>1698235.2</v>
      </c>
      <c r="L1043" s="28" t="s">
        <v>1755</v>
      </c>
      <c r="M1043" s="29" t="s">
        <v>50</v>
      </c>
      <c r="N1043" s="30"/>
      <c r="O1043" s="29" t="s">
        <v>50</v>
      </c>
      <c r="P1043" s="24"/>
      <c r="Q1043" s="24"/>
      <c r="R1043" s="24"/>
      <c r="S1043" s="24">
        <v>10</v>
      </c>
      <c r="T1043" s="24">
        <v>15</v>
      </c>
      <c r="U1043" s="24">
        <v>2</v>
      </c>
      <c r="V1043" s="31">
        <f t="shared" si="98"/>
        <v>56.120805881305486</v>
      </c>
      <c r="W1043" s="32">
        <f t="shared" si="70"/>
        <v>83.120805881305486</v>
      </c>
      <c r="X1043" s="30"/>
      <c r="Y1043" s="24"/>
      <c r="Z1043" s="24"/>
    </row>
    <row r="1044" spans="1:26" ht="15.75" hidden="1" customHeight="1">
      <c r="A1044" s="13" t="s">
        <v>1688</v>
      </c>
      <c r="B1044" s="24" t="s">
        <v>1757</v>
      </c>
      <c r="C1044" s="24" t="s">
        <v>44</v>
      </c>
      <c r="D1044" s="25">
        <v>2450.67</v>
      </c>
      <c r="E1044" s="24"/>
      <c r="F1044" s="24"/>
      <c r="G1044" s="38"/>
      <c r="H1044" s="27" t="s">
        <v>68</v>
      </c>
      <c r="I1044" s="24" t="s">
        <v>1752</v>
      </c>
      <c r="J1044" s="24">
        <v>720</v>
      </c>
      <c r="K1044" s="24">
        <v>1764482.4</v>
      </c>
      <c r="L1044" s="28" t="s">
        <v>1764</v>
      </c>
      <c r="M1044" s="29" t="s">
        <v>50</v>
      </c>
      <c r="N1044" s="30"/>
      <c r="O1044" s="29" t="s">
        <v>50</v>
      </c>
      <c r="P1044" s="24"/>
      <c r="Q1044" s="24"/>
      <c r="R1044" s="24"/>
      <c r="S1044" s="24">
        <v>10</v>
      </c>
      <c r="T1044" s="24">
        <v>15</v>
      </c>
      <c r="U1044" s="24">
        <v>0</v>
      </c>
      <c r="V1044" s="31">
        <f t="shared" si="98"/>
        <v>54.01375950250339</v>
      </c>
      <c r="W1044" s="32">
        <f t="shared" si="70"/>
        <v>79.01375950250339</v>
      </c>
      <c r="X1044" s="30"/>
      <c r="Y1044" s="24"/>
      <c r="Z1044" s="24"/>
    </row>
    <row r="1045" spans="1:26" ht="15.75" hidden="1" customHeight="1">
      <c r="A1045" s="13" t="s">
        <v>1688</v>
      </c>
      <c r="B1045" s="24" t="s">
        <v>1765</v>
      </c>
      <c r="C1045" s="24" t="s">
        <v>44</v>
      </c>
      <c r="D1045" s="25">
        <v>199829.81</v>
      </c>
      <c r="E1045" s="25">
        <f>+F1045</f>
        <v>302302.26</v>
      </c>
      <c r="F1045" s="25">
        <v>302302.26</v>
      </c>
      <c r="G1045" s="38" t="s">
        <v>1766</v>
      </c>
      <c r="H1045" s="27" t="s">
        <v>434</v>
      </c>
      <c r="I1045" s="24" t="s">
        <v>1767</v>
      </c>
      <c r="J1045" s="24">
        <v>60</v>
      </c>
      <c r="K1045" s="24">
        <v>11989788.6</v>
      </c>
      <c r="L1045" s="28" t="s">
        <v>1768</v>
      </c>
      <c r="M1045" s="29" t="s">
        <v>50</v>
      </c>
      <c r="N1045" s="30"/>
      <c r="O1045" s="29" t="s">
        <v>50</v>
      </c>
      <c r="P1045" s="24"/>
      <c r="Q1045" s="24"/>
      <c r="R1045" s="24"/>
      <c r="S1045" s="24">
        <v>10</v>
      </c>
      <c r="T1045" s="24">
        <v>15</v>
      </c>
      <c r="U1045" s="24">
        <v>1</v>
      </c>
      <c r="V1045" s="35">
        <v>65</v>
      </c>
      <c r="W1045" s="24">
        <f t="shared" si="70"/>
        <v>91</v>
      </c>
      <c r="X1045" s="30"/>
      <c r="Y1045" s="24"/>
      <c r="Z1045" s="24"/>
    </row>
    <row r="1046" spans="1:26" ht="15.75" hidden="1" customHeight="1">
      <c r="A1046" s="13" t="s">
        <v>1688</v>
      </c>
      <c r="B1046" s="24" t="s">
        <v>1765</v>
      </c>
      <c r="C1046" s="24" t="s">
        <v>44</v>
      </c>
      <c r="D1046" s="25">
        <v>218252.94</v>
      </c>
      <c r="E1046" s="24"/>
      <c r="F1046" s="24"/>
      <c r="G1046" s="38"/>
      <c r="H1046" s="27" t="s">
        <v>63</v>
      </c>
      <c r="I1046" s="24" t="s">
        <v>579</v>
      </c>
      <c r="J1046" s="24">
        <v>60</v>
      </c>
      <c r="K1046" s="24">
        <v>13095176.4</v>
      </c>
      <c r="L1046" s="28" t="s">
        <v>1769</v>
      </c>
      <c r="M1046" s="29" t="s">
        <v>50</v>
      </c>
      <c r="N1046" s="30"/>
      <c r="O1046" s="29" t="s">
        <v>50</v>
      </c>
      <c r="P1046" s="24"/>
      <c r="Q1046" s="24"/>
      <c r="R1046" s="24"/>
      <c r="S1046" s="24">
        <v>10</v>
      </c>
      <c r="T1046" s="24">
        <v>15</v>
      </c>
      <c r="U1046" s="24">
        <v>2</v>
      </c>
      <c r="V1046" s="31">
        <f t="shared" ref="V1046:V1051" si="99">+V1045*D1045/D1046</f>
        <v>59.513231070335181</v>
      </c>
      <c r="W1046" s="32">
        <f t="shared" si="70"/>
        <v>86.513231070335181</v>
      </c>
      <c r="X1046" s="30"/>
      <c r="Y1046" s="24"/>
      <c r="Z1046" s="24"/>
    </row>
    <row r="1047" spans="1:26" ht="15.75" hidden="1" customHeight="1">
      <c r="A1047" s="13" t="s">
        <v>1688</v>
      </c>
      <c r="B1047" s="24" t="s">
        <v>1765</v>
      </c>
      <c r="C1047" s="24" t="s">
        <v>44</v>
      </c>
      <c r="D1047" s="25">
        <v>219142.67</v>
      </c>
      <c r="E1047" s="24"/>
      <c r="F1047" s="24"/>
      <c r="G1047" s="38"/>
      <c r="H1047" s="27" t="s">
        <v>95</v>
      </c>
      <c r="I1047" s="24" t="s">
        <v>1770</v>
      </c>
      <c r="J1047" s="24">
        <v>60</v>
      </c>
      <c r="K1047" s="24">
        <v>13148560.199999999</v>
      </c>
      <c r="L1047" s="28" t="s">
        <v>1771</v>
      </c>
      <c r="M1047" s="29" t="s">
        <v>50</v>
      </c>
      <c r="N1047" s="30"/>
      <c r="O1047" s="29" t="s">
        <v>50</v>
      </c>
      <c r="P1047" s="24"/>
      <c r="Q1047" s="24"/>
      <c r="R1047" s="24"/>
      <c r="S1047" s="24">
        <v>10</v>
      </c>
      <c r="T1047" s="24">
        <v>15</v>
      </c>
      <c r="U1047" s="24">
        <v>1</v>
      </c>
      <c r="V1047" s="31">
        <f t="shared" si="99"/>
        <v>59.271604430118515</v>
      </c>
      <c r="W1047" s="32">
        <f t="shared" si="70"/>
        <v>85.271604430118515</v>
      </c>
      <c r="X1047" s="30"/>
      <c r="Y1047" s="24"/>
      <c r="Z1047" s="24"/>
    </row>
    <row r="1048" spans="1:26" ht="15.75" hidden="1" customHeight="1">
      <c r="A1048" s="13" t="s">
        <v>1688</v>
      </c>
      <c r="B1048" s="24" t="s">
        <v>1765</v>
      </c>
      <c r="C1048" s="24" t="s">
        <v>44</v>
      </c>
      <c r="D1048" s="25">
        <v>219793.26</v>
      </c>
      <c r="E1048" s="24"/>
      <c r="F1048" s="24"/>
      <c r="G1048" s="38"/>
      <c r="H1048" s="27" t="s">
        <v>92</v>
      </c>
      <c r="I1048" s="24" t="s">
        <v>585</v>
      </c>
      <c r="J1048" s="24">
        <v>60</v>
      </c>
      <c r="K1048" s="24">
        <v>13187595.6</v>
      </c>
      <c r="L1048" s="28" t="s">
        <v>1772</v>
      </c>
      <c r="M1048" s="29" t="s">
        <v>50</v>
      </c>
      <c r="N1048" s="30"/>
      <c r="O1048" s="29" t="s">
        <v>50</v>
      </c>
      <c r="P1048" s="24"/>
      <c r="Q1048" s="24"/>
      <c r="R1048" s="24"/>
      <c r="S1048" s="24">
        <v>10</v>
      </c>
      <c r="T1048" s="24">
        <v>15</v>
      </c>
      <c r="U1048" s="24">
        <v>0</v>
      </c>
      <c r="V1048" s="31">
        <f t="shared" si="99"/>
        <v>59.096159955041387</v>
      </c>
      <c r="W1048" s="32">
        <f t="shared" si="70"/>
        <v>84.096159955041387</v>
      </c>
      <c r="X1048" s="30"/>
      <c r="Y1048" s="24"/>
      <c r="Z1048" s="24"/>
    </row>
    <row r="1049" spans="1:26" ht="15.75" hidden="1" customHeight="1">
      <c r="A1049" s="13" t="s">
        <v>1688</v>
      </c>
      <c r="B1049" s="24" t="s">
        <v>1765</v>
      </c>
      <c r="C1049" s="24" t="s">
        <v>44</v>
      </c>
      <c r="D1049" s="25">
        <v>224364.95</v>
      </c>
      <c r="E1049" s="24"/>
      <c r="F1049" s="24"/>
      <c r="G1049" s="38"/>
      <c r="H1049" s="27" t="s">
        <v>71</v>
      </c>
      <c r="I1049" s="24" t="s">
        <v>1773</v>
      </c>
      <c r="J1049" s="24">
        <v>60</v>
      </c>
      <c r="K1049" s="24">
        <v>13461897</v>
      </c>
      <c r="L1049" s="28" t="s">
        <v>1774</v>
      </c>
      <c r="M1049" s="29" t="s">
        <v>50</v>
      </c>
      <c r="N1049" s="30"/>
      <c r="O1049" s="29" t="s">
        <v>50</v>
      </c>
      <c r="P1049" s="24"/>
      <c r="Q1049" s="24"/>
      <c r="R1049" s="24"/>
      <c r="S1049" s="24">
        <v>10</v>
      </c>
      <c r="T1049" s="24">
        <v>15</v>
      </c>
      <c r="U1049" s="24">
        <v>1</v>
      </c>
      <c r="V1049" s="31">
        <f t="shared" si="99"/>
        <v>57.892008756269639</v>
      </c>
      <c r="W1049" s="32">
        <f t="shared" si="70"/>
        <v>83.892008756269632</v>
      </c>
      <c r="X1049" s="30"/>
      <c r="Y1049" s="24"/>
      <c r="Z1049" s="24"/>
    </row>
    <row r="1050" spans="1:26" ht="15.75" hidden="1" customHeight="1">
      <c r="A1050" s="13" t="s">
        <v>1688</v>
      </c>
      <c r="B1050" s="24" t="s">
        <v>1765</v>
      </c>
      <c r="C1050" s="24" t="s">
        <v>44</v>
      </c>
      <c r="D1050" s="25">
        <v>226299.14</v>
      </c>
      <c r="E1050" s="24"/>
      <c r="F1050" s="24"/>
      <c r="G1050" s="38"/>
      <c r="H1050" s="27" t="s">
        <v>222</v>
      </c>
      <c r="I1050" s="24" t="s">
        <v>1775</v>
      </c>
      <c r="J1050" s="24">
        <v>60</v>
      </c>
      <c r="K1050" s="24">
        <v>13577948.4</v>
      </c>
      <c r="L1050" s="28" t="s">
        <v>1776</v>
      </c>
      <c r="M1050" s="29" t="s">
        <v>50</v>
      </c>
      <c r="N1050" s="30"/>
      <c r="O1050" s="29" t="s">
        <v>50</v>
      </c>
      <c r="P1050" s="24"/>
      <c r="Q1050" s="24"/>
      <c r="R1050" s="24"/>
      <c r="S1050" s="24">
        <v>10</v>
      </c>
      <c r="T1050" s="24">
        <v>15</v>
      </c>
      <c r="U1050" s="24">
        <v>0</v>
      </c>
      <c r="V1050" s="31">
        <f t="shared" si="99"/>
        <v>57.397202879339268</v>
      </c>
      <c r="W1050" s="32">
        <f t="shared" si="70"/>
        <v>82.397202879339261</v>
      </c>
      <c r="X1050" s="30"/>
      <c r="Y1050" s="24"/>
      <c r="Z1050" s="24"/>
    </row>
    <row r="1051" spans="1:26" ht="15.75" hidden="1" customHeight="1">
      <c r="A1051" s="13" t="s">
        <v>1688</v>
      </c>
      <c r="B1051" s="24" t="s">
        <v>1765</v>
      </c>
      <c r="C1051" s="24" t="s">
        <v>44</v>
      </c>
      <c r="D1051" s="25">
        <v>244321.34</v>
      </c>
      <c r="E1051" s="24"/>
      <c r="F1051" s="24"/>
      <c r="G1051" s="38"/>
      <c r="H1051" s="27" t="s">
        <v>68</v>
      </c>
      <c r="I1051" s="24" t="s">
        <v>579</v>
      </c>
      <c r="J1051" s="24">
        <v>60</v>
      </c>
      <c r="K1051" s="24">
        <v>14659280.4</v>
      </c>
      <c r="L1051" s="28" t="s">
        <v>1777</v>
      </c>
      <c r="M1051" s="29" t="s">
        <v>50</v>
      </c>
      <c r="N1051" s="30"/>
      <c r="O1051" s="29" t="s">
        <v>50</v>
      </c>
      <c r="P1051" s="24"/>
      <c r="Q1051" s="24"/>
      <c r="R1051" s="24"/>
      <c r="S1051" s="24">
        <v>10</v>
      </c>
      <c r="T1051" s="24">
        <v>15</v>
      </c>
      <c r="U1051" s="24">
        <v>0</v>
      </c>
      <c r="V1051" s="31">
        <f t="shared" si="99"/>
        <v>53.163336653278016</v>
      </c>
      <c r="W1051" s="32">
        <f t="shared" si="70"/>
        <v>78.163336653278009</v>
      </c>
      <c r="X1051" s="30"/>
      <c r="Y1051" s="24"/>
      <c r="Z1051" s="24"/>
    </row>
    <row r="1052" spans="1:26" ht="15.75" hidden="1" customHeight="1">
      <c r="A1052" s="13" t="s">
        <v>1688</v>
      </c>
      <c r="B1052" s="24" t="s">
        <v>1778</v>
      </c>
      <c r="C1052" s="24" t="s">
        <v>44</v>
      </c>
      <c r="D1052" s="25">
        <v>9972149.8900000006</v>
      </c>
      <c r="E1052" s="25">
        <f>+F1052</f>
        <v>14107948.9</v>
      </c>
      <c r="F1052" s="25">
        <v>14107948.9</v>
      </c>
      <c r="G1052" s="38" t="s">
        <v>1779</v>
      </c>
      <c r="H1052" s="27" t="s">
        <v>95</v>
      </c>
      <c r="I1052" s="24" t="s">
        <v>1780</v>
      </c>
      <c r="J1052" s="24">
        <v>60</v>
      </c>
      <c r="K1052" s="24">
        <v>598328993.39999998</v>
      </c>
      <c r="L1052" s="28" t="s">
        <v>1781</v>
      </c>
      <c r="M1052" s="29" t="s">
        <v>50</v>
      </c>
      <c r="N1052" s="30"/>
      <c r="O1052" s="29" t="s">
        <v>50</v>
      </c>
      <c r="P1052" s="24"/>
      <c r="Q1052" s="24"/>
      <c r="R1052" s="24"/>
      <c r="S1052" s="24">
        <v>10</v>
      </c>
      <c r="T1052" s="24">
        <v>15</v>
      </c>
      <c r="U1052" s="24">
        <v>1</v>
      </c>
      <c r="V1052" s="35">
        <v>65</v>
      </c>
      <c r="W1052" s="24">
        <f t="shared" si="70"/>
        <v>91</v>
      </c>
      <c r="X1052" s="30"/>
      <c r="Y1052" s="24"/>
      <c r="Z1052" s="24"/>
    </row>
    <row r="1053" spans="1:26" ht="15.75" hidden="1" customHeight="1">
      <c r="A1053" s="13" t="s">
        <v>1688</v>
      </c>
      <c r="B1053" s="24" t="s">
        <v>1778</v>
      </c>
      <c r="C1053" s="24" t="s">
        <v>44</v>
      </c>
      <c r="D1053" s="25">
        <v>10080151.51</v>
      </c>
      <c r="E1053" s="24"/>
      <c r="F1053" s="24"/>
      <c r="G1053" s="38"/>
      <c r="H1053" s="27" t="s">
        <v>434</v>
      </c>
      <c r="I1053" s="24" t="s">
        <v>1782</v>
      </c>
      <c r="J1053" s="24">
        <v>60</v>
      </c>
      <c r="K1053" s="24">
        <v>604809090.60000002</v>
      </c>
      <c r="L1053" s="28" t="s">
        <v>1783</v>
      </c>
      <c r="M1053" s="29" t="s">
        <v>50</v>
      </c>
      <c r="N1053" s="30"/>
      <c r="O1053" s="29" t="s">
        <v>50</v>
      </c>
      <c r="P1053" s="24"/>
      <c r="Q1053" s="24"/>
      <c r="R1053" s="24"/>
      <c r="S1053" s="24">
        <v>10</v>
      </c>
      <c r="T1053" s="24">
        <v>15</v>
      </c>
      <c r="U1053" s="24">
        <v>1</v>
      </c>
      <c r="V1053" s="31">
        <f t="shared" ref="V1053:V1055" si="100">+V1052*D1052/D1053</f>
        <v>64.30357144998905</v>
      </c>
      <c r="W1053" s="32">
        <f t="shared" si="70"/>
        <v>90.30357144998905</v>
      </c>
      <c r="X1053" s="30"/>
      <c r="Y1053" s="24"/>
      <c r="Z1053" s="24"/>
    </row>
    <row r="1054" spans="1:26" ht="15.75" hidden="1" customHeight="1">
      <c r="A1054" s="13" t="s">
        <v>1688</v>
      </c>
      <c r="B1054" s="24" t="s">
        <v>1778</v>
      </c>
      <c r="C1054" s="24" t="s">
        <v>44</v>
      </c>
      <c r="D1054" s="25">
        <v>10587962.33</v>
      </c>
      <c r="E1054" s="24"/>
      <c r="F1054" s="24"/>
      <c r="G1054" s="38"/>
      <c r="H1054" s="27" t="s">
        <v>52</v>
      </c>
      <c r="I1054" s="24" t="s">
        <v>1784</v>
      </c>
      <c r="J1054" s="24">
        <v>60</v>
      </c>
      <c r="K1054" s="24">
        <v>635277739.79999995</v>
      </c>
      <c r="L1054" s="28" t="s">
        <v>1785</v>
      </c>
      <c r="M1054" s="29" t="s">
        <v>50</v>
      </c>
      <c r="N1054" s="30"/>
      <c r="O1054" s="29" t="s">
        <v>50</v>
      </c>
      <c r="P1054" s="24"/>
      <c r="Q1054" s="24"/>
      <c r="R1054" s="24"/>
      <c r="S1054" s="24">
        <v>10</v>
      </c>
      <c r="T1054" s="24">
        <v>15</v>
      </c>
      <c r="U1054" s="24">
        <v>2</v>
      </c>
      <c r="V1054" s="31">
        <f t="shared" si="100"/>
        <v>61.219498393323057</v>
      </c>
      <c r="W1054" s="32">
        <f t="shared" si="70"/>
        <v>88.21949839332305</v>
      </c>
      <c r="X1054" s="30"/>
      <c r="Y1054" s="24"/>
      <c r="Z1054" s="24"/>
    </row>
    <row r="1055" spans="1:26" ht="15.75" hidden="1" customHeight="1">
      <c r="A1055" s="13" t="s">
        <v>1688</v>
      </c>
      <c r="B1055" s="24" t="s">
        <v>1778</v>
      </c>
      <c r="C1055" s="24" t="s">
        <v>44</v>
      </c>
      <c r="D1055" s="25">
        <v>12152058.85</v>
      </c>
      <c r="E1055" s="24"/>
      <c r="F1055" s="24"/>
      <c r="G1055" s="38"/>
      <c r="H1055" s="27" t="s">
        <v>63</v>
      </c>
      <c r="I1055" s="24" t="s">
        <v>1786</v>
      </c>
      <c r="J1055" s="24">
        <v>60</v>
      </c>
      <c r="K1055" s="24">
        <v>729123531</v>
      </c>
      <c r="L1055" s="28" t="s">
        <v>1787</v>
      </c>
      <c r="M1055" s="29" t="s">
        <v>50</v>
      </c>
      <c r="N1055" s="30"/>
      <c r="O1055" s="29" t="s">
        <v>50</v>
      </c>
      <c r="P1055" s="24"/>
      <c r="Q1055" s="24"/>
      <c r="R1055" s="24"/>
      <c r="S1055" s="24">
        <v>10</v>
      </c>
      <c r="T1055" s="24">
        <v>15</v>
      </c>
      <c r="U1055" s="24">
        <v>2</v>
      </c>
      <c r="V1055" s="31">
        <f t="shared" si="100"/>
        <v>53.339911438134621</v>
      </c>
      <c r="W1055" s="32">
        <f t="shared" si="70"/>
        <v>80.339911438134621</v>
      </c>
      <c r="X1055" s="30"/>
      <c r="Y1055" s="24"/>
      <c r="Z1055" s="24"/>
    </row>
    <row r="1056" spans="1:26" ht="15.75" hidden="1" customHeight="1">
      <c r="A1056" s="13" t="s">
        <v>1688</v>
      </c>
      <c r="B1056" s="24" t="s">
        <v>1788</v>
      </c>
      <c r="C1056" s="24" t="s">
        <v>44</v>
      </c>
      <c r="D1056" s="25">
        <v>59721.2</v>
      </c>
      <c r="E1056" s="25">
        <f t="shared" ref="E1056:E1057" si="101">+F1056</f>
        <v>4370556</v>
      </c>
      <c r="F1056" s="55">
        <v>4370556</v>
      </c>
      <c r="G1056" s="38" t="s">
        <v>1789</v>
      </c>
      <c r="H1056" s="27" t="s">
        <v>95</v>
      </c>
      <c r="I1056" s="24" t="s">
        <v>1790</v>
      </c>
      <c r="J1056" s="24">
        <v>300</v>
      </c>
      <c r="K1056" s="24">
        <v>17916360</v>
      </c>
      <c r="L1056" s="28" t="s">
        <v>1791</v>
      </c>
      <c r="M1056" s="29" t="s">
        <v>50</v>
      </c>
      <c r="N1056" s="30"/>
      <c r="O1056" s="29" t="s">
        <v>50</v>
      </c>
      <c r="P1056" s="24"/>
      <c r="Q1056" s="24"/>
      <c r="R1056" s="24"/>
      <c r="S1056" s="24">
        <v>10</v>
      </c>
      <c r="T1056" s="24">
        <v>15</v>
      </c>
      <c r="U1056" s="24">
        <v>1</v>
      </c>
      <c r="V1056" s="35">
        <v>65</v>
      </c>
      <c r="W1056" s="24">
        <f t="shared" si="70"/>
        <v>91</v>
      </c>
      <c r="X1056" s="30"/>
      <c r="Y1056" s="24"/>
      <c r="Z1056" s="24"/>
    </row>
    <row r="1057" spans="1:26" ht="15.75" hidden="1" customHeight="1">
      <c r="A1057" s="13" t="s">
        <v>1688</v>
      </c>
      <c r="B1057" s="24" t="s">
        <v>1788</v>
      </c>
      <c r="C1057" s="24" t="s">
        <v>51</v>
      </c>
      <c r="D1057" s="25">
        <v>59974.12</v>
      </c>
      <c r="E1057" s="25">
        <f t="shared" si="101"/>
        <v>4370556</v>
      </c>
      <c r="F1057" s="55">
        <v>4370556</v>
      </c>
      <c r="G1057" s="61" t="s">
        <v>1792</v>
      </c>
      <c r="H1057" s="27" t="s">
        <v>52</v>
      </c>
      <c r="I1057" s="24" t="s">
        <v>1793</v>
      </c>
      <c r="J1057" s="24">
        <v>300</v>
      </c>
      <c r="K1057" s="24">
        <v>17992236</v>
      </c>
      <c r="L1057" s="28" t="s">
        <v>1794</v>
      </c>
      <c r="M1057" s="29" t="s">
        <v>50</v>
      </c>
      <c r="N1057" s="30"/>
      <c r="O1057" s="29" t="s">
        <v>50</v>
      </c>
      <c r="P1057" s="24"/>
      <c r="Q1057" s="24"/>
      <c r="R1057" s="24"/>
      <c r="S1057" s="24">
        <v>10</v>
      </c>
      <c r="T1057" s="24">
        <v>15</v>
      </c>
      <c r="U1057" s="24">
        <v>2</v>
      </c>
      <c r="V1057" s="31">
        <f t="shared" ref="V1057:V1067" si="102">+V1056*D1056/D1057</f>
        <v>64.725885098439122</v>
      </c>
      <c r="W1057" s="32">
        <f t="shared" si="70"/>
        <v>91.725885098439122</v>
      </c>
      <c r="X1057" s="30"/>
      <c r="Y1057" s="24"/>
      <c r="Z1057" s="24"/>
    </row>
    <row r="1058" spans="1:26" ht="15.75" hidden="1" customHeight="1">
      <c r="A1058" s="13" t="s">
        <v>1688</v>
      </c>
      <c r="B1058" s="24" t="s">
        <v>1788</v>
      </c>
      <c r="C1058" s="24" t="s">
        <v>44</v>
      </c>
      <c r="D1058" s="25">
        <v>60245.94</v>
      </c>
      <c r="E1058" s="24"/>
      <c r="F1058" s="24"/>
      <c r="G1058" s="38"/>
      <c r="H1058" s="27" t="s">
        <v>63</v>
      </c>
      <c r="I1058" s="24" t="s">
        <v>513</v>
      </c>
      <c r="J1058" s="24">
        <v>300</v>
      </c>
      <c r="K1058" s="24">
        <v>18073782</v>
      </c>
      <c r="L1058" s="28" t="s">
        <v>1795</v>
      </c>
      <c r="M1058" s="29" t="s">
        <v>50</v>
      </c>
      <c r="N1058" s="30"/>
      <c r="O1058" s="29" t="s">
        <v>50</v>
      </c>
      <c r="P1058" s="24"/>
      <c r="Q1058" s="24"/>
      <c r="R1058" s="24"/>
      <c r="S1058" s="24">
        <v>10</v>
      </c>
      <c r="T1058" s="24">
        <v>15</v>
      </c>
      <c r="U1058" s="24">
        <v>2</v>
      </c>
      <c r="V1058" s="31">
        <f t="shared" si="102"/>
        <v>64.433852306064111</v>
      </c>
      <c r="W1058" s="32">
        <f t="shared" ref="W1058:W1312" si="103">SUM(S1058:V1058)</f>
        <v>91.433852306064111</v>
      </c>
      <c r="X1058" s="30"/>
      <c r="Y1058" s="24"/>
      <c r="Z1058" s="24"/>
    </row>
    <row r="1059" spans="1:26" ht="15.75" hidden="1" customHeight="1">
      <c r="A1059" s="13" t="s">
        <v>1688</v>
      </c>
      <c r="B1059" s="24" t="s">
        <v>1788</v>
      </c>
      <c r="C1059" s="24" t="s">
        <v>44</v>
      </c>
      <c r="D1059" s="25">
        <v>60901.61</v>
      </c>
      <c r="E1059" s="24"/>
      <c r="F1059" s="24"/>
      <c r="G1059" s="38"/>
      <c r="H1059" s="27" t="s">
        <v>196</v>
      </c>
      <c r="I1059" s="24" t="s">
        <v>1796</v>
      </c>
      <c r="J1059" s="24">
        <v>300</v>
      </c>
      <c r="K1059" s="24">
        <v>18270483</v>
      </c>
      <c r="L1059" s="28" t="s">
        <v>1797</v>
      </c>
      <c r="M1059" s="29" t="s">
        <v>50</v>
      </c>
      <c r="N1059" s="30"/>
      <c r="O1059" s="29" t="s">
        <v>50</v>
      </c>
      <c r="P1059" s="24"/>
      <c r="Q1059" s="24"/>
      <c r="R1059" s="24"/>
      <c r="S1059" s="24">
        <v>10</v>
      </c>
      <c r="T1059" s="24">
        <v>15</v>
      </c>
      <c r="U1059" s="24">
        <v>0</v>
      </c>
      <c r="V1059" s="31">
        <f t="shared" si="102"/>
        <v>63.740153995928843</v>
      </c>
      <c r="W1059" s="32">
        <f t="shared" si="103"/>
        <v>88.740153995928836</v>
      </c>
      <c r="X1059" s="30"/>
      <c r="Y1059" s="24"/>
      <c r="Z1059" s="24"/>
    </row>
    <row r="1060" spans="1:26" ht="15.75" hidden="1" customHeight="1">
      <c r="A1060" s="13" t="s">
        <v>1688</v>
      </c>
      <c r="B1060" s="24" t="s">
        <v>1788</v>
      </c>
      <c r="C1060" s="24" t="s">
        <v>44</v>
      </c>
      <c r="D1060" s="25">
        <v>63063</v>
      </c>
      <c r="E1060" s="24"/>
      <c r="F1060" s="24"/>
      <c r="G1060" s="38"/>
      <c r="H1060" s="27" t="s">
        <v>71</v>
      </c>
      <c r="I1060" s="24" t="s">
        <v>1798</v>
      </c>
      <c r="J1060" s="24">
        <v>300</v>
      </c>
      <c r="K1060" s="24">
        <v>18918900</v>
      </c>
      <c r="L1060" s="28" t="s">
        <v>1799</v>
      </c>
      <c r="M1060" s="29" t="s">
        <v>50</v>
      </c>
      <c r="N1060" s="30"/>
      <c r="O1060" s="29" t="s">
        <v>50</v>
      </c>
      <c r="P1060" s="24"/>
      <c r="Q1060" s="24"/>
      <c r="R1060" s="24"/>
      <c r="S1060" s="24">
        <v>10</v>
      </c>
      <c r="T1060" s="24">
        <v>15</v>
      </c>
      <c r="U1060" s="24">
        <v>1</v>
      </c>
      <c r="V1060" s="31">
        <f t="shared" si="102"/>
        <v>61.555555555555557</v>
      </c>
      <c r="W1060" s="32">
        <f t="shared" si="103"/>
        <v>87.555555555555557</v>
      </c>
      <c r="X1060" s="30"/>
      <c r="Y1060" s="24"/>
      <c r="Z1060" s="24"/>
    </row>
    <row r="1061" spans="1:26" ht="15.75" hidden="1" customHeight="1">
      <c r="A1061" s="13" t="s">
        <v>1688</v>
      </c>
      <c r="B1061" s="24" t="s">
        <v>1788</v>
      </c>
      <c r="C1061" s="24" t="s">
        <v>44</v>
      </c>
      <c r="D1061" s="25">
        <v>68624</v>
      </c>
      <c r="E1061" s="24"/>
      <c r="F1061" s="24"/>
      <c r="G1061" s="38"/>
      <c r="H1061" s="27" t="s">
        <v>77</v>
      </c>
      <c r="I1061" s="24" t="s">
        <v>1800</v>
      </c>
      <c r="J1061" s="24">
        <v>300</v>
      </c>
      <c r="K1061" s="24">
        <v>20587200</v>
      </c>
      <c r="L1061" s="28" t="s">
        <v>1801</v>
      </c>
      <c r="M1061" s="29" t="s">
        <v>50</v>
      </c>
      <c r="N1061" s="30"/>
      <c r="O1061" s="29" t="s">
        <v>50</v>
      </c>
      <c r="P1061" s="24"/>
      <c r="Q1061" s="24"/>
      <c r="R1061" s="24"/>
      <c r="S1061" s="24">
        <v>10</v>
      </c>
      <c r="T1061" s="24">
        <v>15</v>
      </c>
      <c r="U1061" s="24">
        <v>0</v>
      </c>
      <c r="V1061" s="31">
        <f t="shared" si="102"/>
        <v>56.567352529727209</v>
      </c>
      <c r="W1061" s="32">
        <f t="shared" si="103"/>
        <v>81.567352529727202</v>
      </c>
      <c r="X1061" s="30"/>
      <c r="Y1061" s="24"/>
      <c r="Z1061" s="24"/>
    </row>
    <row r="1062" spans="1:26" ht="15.75" hidden="1" customHeight="1">
      <c r="A1062" s="13" t="s">
        <v>1688</v>
      </c>
      <c r="B1062" s="24" t="s">
        <v>1788</v>
      </c>
      <c r="C1062" s="24" t="s">
        <v>44</v>
      </c>
      <c r="D1062" s="25">
        <v>70921.06</v>
      </c>
      <c r="E1062" s="24"/>
      <c r="F1062" s="24"/>
      <c r="G1062" s="38"/>
      <c r="H1062" s="27" t="s">
        <v>68</v>
      </c>
      <c r="I1062" s="24" t="s">
        <v>513</v>
      </c>
      <c r="J1062" s="24">
        <v>300</v>
      </c>
      <c r="K1062" s="24">
        <v>21276318</v>
      </c>
      <c r="L1062" s="28" t="s">
        <v>1802</v>
      </c>
      <c r="M1062" s="29" t="s">
        <v>50</v>
      </c>
      <c r="N1062" s="30"/>
      <c r="O1062" s="29" t="s">
        <v>50</v>
      </c>
      <c r="P1062" s="24"/>
      <c r="Q1062" s="24"/>
      <c r="R1062" s="24"/>
      <c r="S1062" s="24">
        <v>10</v>
      </c>
      <c r="T1062" s="24">
        <v>15</v>
      </c>
      <c r="U1062" s="24">
        <v>0</v>
      </c>
      <c r="V1062" s="31">
        <f t="shared" si="102"/>
        <v>54.735194313226565</v>
      </c>
      <c r="W1062" s="32">
        <f t="shared" si="103"/>
        <v>79.735194313226572</v>
      </c>
      <c r="X1062" s="30"/>
      <c r="Y1062" s="24"/>
      <c r="Z1062" s="24"/>
    </row>
    <row r="1063" spans="1:26" ht="15.75" hidden="1" customHeight="1">
      <c r="A1063" s="13" t="s">
        <v>1688</v>
      </c>
      <c r="B1063" s="24" t="s">
        <v>1788</v>
      </c>
      <c r="C1063" s="24" t="s">
        <v>51</v>
      </c>
      <c r="D1063" s="25">
        <v>70921.06</v>
      </c>
      <c r="E1063" s="24"/>
      <c r="F1063" s="24"/>
      <c r="G1063" s="38"/>
      <c r="H1063" s="27" t="s">
        <v>68</v>
      </c>
      <c r="I1063" s="24" t="s">
        <v>1714</v>
      </c>
      <c r="J1063" s="24">
        <v>300</v>
      </c>
      <c r="K1063" s="24">
        <v>21276318</v>
      </c>
      <c r="L1063" s="28" t="s">
        <v>1803</v>
      </c>
      <c r="M1063" s="29" t="s">
        <v>50</v>
      </c>
      <c r="N1063" s="30"/>
      <c r="O1063" s="29" t="s">
        <v>50</v>
      </c>
      <c r="P1063" s="24"/>
      <c r="Q1063" s="24"/>
      <c r="R1063" s="24"/>
      <c r="S1063" s="24">
        <v>10</v>
      </c>
      <c r="T1063" s="24">
        <v>15</v>
      </c>
      <c r="U1063" s="24">
        <v>0</v>
      </c>
      <c r="V1063" s="31">
        <f t="shared" si="102"/>
        <v>54.735194313226565</v>
      </c>
      <c r="W1063" s="32">
        <f t="shared" si="103"/>
        <v>79.735194313226572</v>
      </c>
      <c r="X1063" s="30"/>
      <c r="Y1063" s="24"/>
      <c r="Z1063" s="24"/>
    </row>
    <row r="1064" spans="1:26" ht="15.75" hidden="1" customHeight="1">
      <c r="A1064" s="13" t="s">
        <v>1688</v>
      </c>
      <c r="B1064" s="24" t="s">
        <v>1788</v>
      </c>
      <c r="C1064" s="24" t="s">
        <v>51</v>
      </c>
      <c r="D1064" s="25">
        <v>435711.2</v>
      </c>
      <c r="E1064" s="55">
        <v>2898079.13</v>
      </c>
      <c r="F1064" s="55">
        <v>2898079.13</v>
      </c>
      <c r="G1064" s="61" t="s">
        <v>1804</v>
      </c>
      <c r="H1064" s="27" t="s">
        <v>95</v>
      </c>
      <c r="I1064" s="24" t="s">
        <v>1805</v>
      </c>
      <c r="J1064" s="24">
        <v>300</v>
      </c>
      <c r="K1064" s="24">
        <v>130713360</v>
      </c>
      <c r="L1064" s="28" t="s">
        <v>1806</v>
      </c>
      <c r="M1064" s="29" t="s">
        <v>50</v>
      </c>
      <c r="N1064" s="30"/>
      <c r="O1064" s="29" t="s">
        <v>50</v>
      </c>
      <c r="P1064" s="24"/>
      <c r="Q1064" s="24"/>
      <c r="R1064" s="24"/>
      <c r="S1064" s="24">
        <v>10</v>
      </c>
      <c r="T1064" s="24">
        <v>15</v>
      </c>
      <c r="U1064" s="24">
        <v>1</v>
      </c>
      <c r="V1064" s="31">
        <f t="shared" si="102"/>
        <v>8.909291292030133</v>
      </c>
      <c r="W1064" s="32">
        <f t="shared" si="103"/>
        <v>34.909291292030133</v>
      </c>
      <c r="X1064" s="30"/>
      <c r="Y1064" s="24"/>
      <c r="Z1064" s="24" t="s">
        <v>80</v>
      </c>
    </row>
    <row r="1065" spans="1:26" ht="15.75" hidden="1" customHeight="1">
      <c r="A1065" s="13" t="s">
        <v>1688</v>
      </c>
      <c r="B1065" s="24" t="s">
        <v>1788</v>
      </c>
      <c r="C1065" s="24" t="s">
        <v>51</v>
      </c>
      <c r="D1065" s="25">
        <v>535421.11</v>
      </c>
      <c r="E1065" s="24"/>
      <c r="F1065" s="24"/>
      <c r="G1065" s="38"/>
      <c r="H1065" s="27" t="s">
        <v>63</v>
      </c>
      <c r="I1065" s="24" t="s">
        <v>943</v>
      </c>
      <c r="J1065" s="24">
        <v>300</v>
      </c>
      <c r="K1065" s="24">
        <v>160626333</v>
      </c>
      <c r="L1065" s="28" t="s">
        <v>1807</v>
      </c>
      <c r="M1065" s="29" t="s">
        <v>50</v>
      </c>
      <c r="N1065" s="30"/>
      <c r="O1065" s="29" t="s">
        <v>50</v>
      </c>
      <c r="P1065" s="24"/>
      <c r="Q1065" s="24"/>
      <c r="R1065" s="24"/>
      <c r="S1065" s="24">
        <v>10</v>
      </c>
      <c r="T1065" s="24">
        <v>15</v>
      </c>
      <c r="U1065" s="24">
        <v>2</v>
      </c>
      <c r="V1065" s="31">
        <f t="shared" si="102"/>
        <v>7.2501399879433217</v>
      </c>
      <c r="W1065" s="32">
        <f t="shared" si="103"/>
        <v>34.250139987943321</v>
      </c>
      <c r="X1065" s="30"/>
      <c r="Y1065" s="24"/>
      <c r="Z1065" s="24" t="s">
        <v>80</v>
      </c>
    </row>
    <row r="1066" spans="1:26" ht="15.75" hidden="1" customHeight="1">
      <c r="A1066" s="13" t="s">
        <v>1688</v>
      </c>
      <c r="B1066" s="24" t="s">
        <v>1788</v>
      </c>
      <c r="C1066" s="24" t="s">
        <v>44</v>
      </c>
      <c r="D1066" s="25">
        <v>564331.84</v>
      </c>
      <c r="E1066" s="24"/>
      <c r="F1066" s="24"/>
      <c r="G1066" s="38"/>
      <c r="H1066" s="27" t="s">
        <v>52</v>
      </c>
      <c r="I1066" s="24" t="s">
        <v>1808</v>
      </c>
      <c r="J1066" s="24">
        <v>300</v>
      </c>
      <c r="K1066" s="24">
        <v>169299552</v>
      </c>
      <c r="L1066" s="28" t="s">
        <v>1809</v>
      </c>
      <c r="M1066" s="29" t="s">
        <v>50</v>
      </c>
      <c r="N1066" s="30"/>
      <c r="O1066" s="29" t="s">
        <v>50</v>
      </c>
      <c r="P1066" s="24"/>
      <c r="Q1066" s="24"/>
      <c r="R1066" s="24"/>
      <c r="S1066" s="24">
        <v>10</v>
      </c>
      <c r="T1066" s="24">
        <v>15</v>
      </c>
      <c r="U1066" s="24">
        <v>2</v>
      </c>
      <c r="V1066" s="31">
        <f t="shared" si="102"/>
        <v>6.878715189984673</v>
      </c>
      <c r="W1066" s="32">
        <f t="shared" si="103"/>
        <v>33.878715189984675</v>
      </c>
      <c r="X1066" s="30"/>
      <c r="Y1066" s="24"/>
      <c r="Z1066" s="24" t="s">
        <v>80</v>
      </c>
    </row>
    <row r="1067" spans="1:26" ht="15.75" hidden="1" customHeight="1">
      <c r="A1067" s="13" t="s">
        <v>1688</v>
      </c>
      <c r="B1067" s="24" t="s">
        <v>1788</v>
      </c>
      <c r="C1067" s="24" t="s">
        <v>44</v>
      </c>
      <c r="D1067" s="25">
        <v>571050.06999999995</v>
      </c>
      <c r="E1067" s="24"/>
      <c r="F1067" s="24"/>
      <c r="G1067" s="38"/>
      <c r="H1067" s="27" t="s">
        <v>92</v>
      </c>
      <c r="I1067" s="24" t="s">
        <v>1443</v>
      </c>
      <c r="J1067" s="24">
        <v>300</v>
      </c>
      <c r="K1067" s="24">
        <v>171315021</v>
      </c>
      <c r="L1067" s="28" t="s">
        <v>1810</v>
      </c>
      <c r="M1067" s="29" t="s">
        <v>50</v>
      </c>
      <c r="N1067" s="30"/>
      <c r="O1067" s="29" t="s">
        <v>50</v>
      </c>
      <c r="P1067" s="24"/>
      <c r="Q1067" s="24"/>
      <c r="R1067" s="24"/>
      <c r="S1067" s="24">
        <v>10</v>
      </c>
      <c r="T1067" s="24">
        <v>15</v>
      </c>
      <c r="U1067" s="24">
        <v>0</v>
      </c>
      <c r="V1067" s="31">
        <f t="shared" si="102"/>
        <v>6.7977892026175573</v>
      </c>
      <c r="W1067" s="32">
        <f t="shared" si="103"/>
        <v>31.797789202617558</v>
      </c>
      <c r="X1067" s="30"/>
      <c r="Y1067" s="24"/>
      <c r="Z1067" s="24" t="s">
        <v>80</v>
      </c>
    </row>
    <row r="1068" spans="1:26" ht="15.75" hidden="1" customHeight="1">
      <c r="A1068" s="13" t="s">
        <v>1688</v>
      </c>
      <c r="B1068" s="24" t="s">
        <v>1811</v>
      </c>
      <c r="C1068" s="24" t="s">
        <v>44</v>
      </c>
      <c r="D1068" s="25">
        <v>32132</v>
      </c>
      <c r="E1068" s="25">
        <f>+F1068</f>
        <v>4338063.42</v>
      </c>
      <c r="F1068" s="55">
        <v>4338063.42</v>
      </c>
      <c r="G1068" s="38" t="s">
        <v>1812</v>
      </c>
      <c r="H1068" s="27" t="s">
        <v>95</v>
      </c>
      <c r="I1068" s="24" t="s">
        <v>1813</v>
      </c>
      <c r="J1068" s="24">
        <v>192</v>
      </c>
      <c r="K1068" s="24">
        <v>6169344</v>
      </c>
      <c r="L1068" s="28" t="s">
        <v>1814</v>
      </c>
      <c r="M1068" s="29" t="s">
        <v>50</v>
      </c>
      <c r="N1068" s="30"/>
      <c r="O1068" s="29" t="s">
        <v>50</v>
      </c>
      <c r="P1068" s="24"/>
      <c r="Q1068" s="24"/>
      <c r="R1068" s="24"/>
      <c r="S1068" s="24">
        <v>10</v>
      </c>
      <c r="T1068" s="24">
        <v>15</v>
      </c>
      <c r="U1068" s="24">
        <v>1</v>
      </c>
      <c r="V1068" s="35">
        <v>65</v>
      </c>
      <c r="W1068" s="24">
        <f t="shared" si="103"/>
        <v>91</v>
      </c>
      <c r="X1068" s="30"/>
      <c r="Y1068" s="24"/>
      <c r="Z1068" s="24"/>
    </row>
    <row r="1069" spans="1:26" ht="15.75" hidden="1" customHeight="1">
      <c r="A1069" s="13" t="s">
        <v>1688</v>
      </c>
      <c r="B1069" s="24" t="s">
        <v>1811</v>
      </c>
      <c r="C1069" s="24" t="s">
        <v>44</v>
      </c>
      <c r="D1069" s="25">
        <v>32816.400000000001</v>
      </c>
      <c r="E1069" s="55">
        <v>4338063.42</v>
      </c>
      <c r="F1069" s="55">
        <v>4338063.42</v>
      </c>
      <c r="G1069" s="61" t="s">
        <v>1815</v>
      </c>
      <c r="H1069" s="27" t="s">
        <v>196</v>
      </c>
      <c r="I1069" s="24" t="s">
        <v>1816</v>
      </c>
      <c r="J1069" s="24">
        <v>192</v>
      </c>
      <c r="K1069" s="24">
        <v>6300748.7999999998</v>
      </c>
      <c r="L1069" s="28" t="s">
        <v>1817</v>
      </c>
      <c r="M1069" s="29" t="s">
        <v>50</v>
      </c>
      <c r="N1069" s="30"/>
      <c r="O1069" s="29" t="s">
        <v>50</v>
      </c>
      <c r="P1069" s="24"/>
      <c r="Q1069" s="24"/>
      <c r="R1069" s="24"/>
      <c r="S1069" s="24">
        <v>10</v>
      </c>
      <c r="T1069" s="24">
        <v>15</v>
      </c>
      <c r="U1069" s="24">
        <v>0</v>
      </c>
      <c r="V1069" s="31">
        <f t="shared" ref="V1069:V1080" si="104">+V1068*D1068/D1069</f>
        <v>63.644397313538349</v>
      </c>
      <c r="W1069" s="32">
        <f t="shared" si="103"/>
        <v>88.644397313538349</v>
      </c>
      <c r="X1069" s="30"/>
      <c r="Y1069" s="24"/>
      <c r="Z1069" s="24"/>
    </row>
    <row r="1070" spans="1:26" ht="15.75" hidden="1" customHeight="1">
      <c r="A1070" s="13" t="s">
        <v>1688</v>
      </c>
      <c r="B1070" s="24" t="s">
        <v>1811</v>
      </c>
      <c r="C1070" s="24" t="s">
        <v>44</v>
      </c>
      <c r="D1070" s="25">
        <v>33482.28</v>
      </c>
      <c r="E1070" s="24"/>
      <c r="F1070" s="24"/>
      <c r="G1070" s="38"/>
      <c r="H1070" s="27" t="s">
        <v>63</v>
      </c>
      <c r="I1070" s="24" t="s">
        <v>513</v>
      </c>
      <c r="J1070" s="24">
        <v>192</v>
      </c>
      <c r="K1070" s="24">
        <v>6428597.7599999998</v>
      </c>
      <c r="L1070" s="28" t="s">
        <v>1818</v>
      </c>
      <c r="M1070" s="29" t="s">
        <v>50</v>
      </c>
      <c r="N1070" s="30"/>
      <c r="O1070" s="29" t="s">
        <v>50</v>
      </c>
      <c r="P1070" s="24"/>
      <c r="Q1070" s="24"/>
      <c r="R1070" s="24"/>
      <c r="S1070" s="24">
        <v>10</v>
      </c>
      <c r="T1070" s="24">
        <v>15</v>
      </c>
      <c r="U1070" s="24">
        <v>2</v>
      </c>
      <c r="V1070" s="31">
        <f t="shared" si="104"/>
        <v>62.378667163645964</v>
      </c>
      <c r="W1070" s="32">
        <f t="shared" si="103"/>
        <v>89.378667163645957</v>
      </c>
      <c r="X1070" s="30"/>
      <c r="Y1070" s="24"/>
      <c r="Z1070" s="24"/>
    </row>
    <row r="1071" spans="1:26" ht="15.75" hidden="1" customHeight="1">
      <c r="A1071" s="13" t="s">
        <v>1688</v>
      </c>
      <c r="B1071" s="24" t="s">
        <v>1811</v>
      </c>
      <c r="C1071" s="24" t="s">
        <v>44</v>
      </c>
      <c r="D1071" s="25">
        <v>33640</v>
      </c>
      <c r="E1071" s="24"/>
      <c r="F1071" s="24"/>
      <c r="G1071" s="38"/>
      <c r="H1071" s="27" t="s">
        <v>71</v>
      </c>
      <c r="I1071" s="24" t="s">
        <v>1819</v>
      </c>
      <c r="J1071" s="24">
        <v>192</v>
      </c>
      <c r="K1071" s="24">
        <v>6458880</v>
      </c>
      <c r="L1071" s="28" t="s">
        <v>1820</v>
      </c>
      <c r="M1071" s="29" t="s">
        <v>50</v>
      </c>
      <c r="N1071" s="30"/>
      <c r="O1071" s="29" t="s">
        <v>50</v>
      </c>
      <c r="P1071" s="24"/>
      <c r="Q1071" s="24"/>
      <c r="R1071" s="24"/>
      <c r="S1071" s="24">
        <v>10</v>
      </c>
      <c r="T1071" s="24">
        <v>15</v>
      </c>
      <c r="U1071" s="24">
        <v>1</v>
      </c>
      <c r="V1071" s="31">
        <f t="shared" si="104"/>
        <v>62.086206896551722</v>
      </c>
      <c r="W1071" s="32">
        <f t="shared" si="103"/>
        <v>88.086206896551715</v>
      </c>
      <c r="X1071" s="30"/>
      <c r="Y1071" s="24"/>
      <c r="Z1071" s="24"/>
    </row>
    <row r="1072" spans="1:26" ht="15.75" hidden="1" customHeight="1">
      <c r="A1072" s="13" t="s">
        <v>1688</v>
      </c>
      <c r="B1072" s="24" t="s">
        <v>1811</v>
      </c>
      <c r="C1072" s="24" t="s">
        <v>44</v>
      </c>
      <c r="D1072" s="25">
        <v>38157.9</v>
      </c>
      <c r="E1072" s="24"/>
      <c r="F1072" s="24"/>
      <c r="G1072" s="38"/>
      <c r="H1072" s="27" t="s">
        <v>68</v>
      </c>
      <c r="I1072" s="24" t="s">
        <v>513</v>
      </c>
      <c r="J1072" s="24">
        <v>192</v>
      </c>
      <c r="K1072" s="24">
        <v>7326316.7999999998</v>
      </c>
      <c r="L1072" s="28" t="s">
        <v>1821</v>
      </c>
      <c r="M1072" s="29" t="s">
        <v>50</v>
      </c>
      <c r="N1072" s="30"/>
      <c r="O1072" s="29" t="s">
        <v>50</v>
      </c>
      <c r="P1072" s="24"/>
      <c r="Q1072" s="24"/>
      <c r="R1072" s="24"/>
      <c r="S1072" s="24">
        <v>10</v>
      </c>
      <c r="T1072" s="24">
        <v>15</v>
      </c>
      <c r="U1072" s="24">
        <v>0</v>
      </c>
      <c r="V1072" s="31">
        <f t="shared" si="104"/>
        <v>54.73519245031828</v>
      </c>
      <c r="W1072" s="32">
        <f t="shared" si="103"/>
        <v>79.73519245031828</v>
      </c>
      <c r="X1072" s="30"/>
      <c r="Y1072" s="24"/>
      <c r="Z1072" s="24"/>
    </row>
    <row r="1073" spans="1:26" ht="15.75" hidden="1" customHeight="1">
      <c r="A1073" s="13" t="s">
        <v>1688</v>
      </c>
      <c r="B1073" s="24" t="s">
        <v>1811</v>
      </c>
      <c r="C1073" s="24" t="s">
        <v>51</v>
      </c>
      <c r="D1073" s="25">
        <v>38157.9</v>
      </c>
      <c r="E1073" s="24"/>
      <c r="F1073" s="24"/>
      <c r="G1073" s="38"/>
      <c r="H1073" s="27" t="s">
        <v>68</v>
      </c>
      <c r="I1073" s="24" t="s">
        <v>1714</v>
      </c>
      <c r="J1073" s="24">
        <v>192</v>
      </c>
      <c r="K1073" s="24">
        <v>7326316.7999999998</v>
      </c>
      <c r="L1073" s="28" t="s">
        <v>1822</v>
      </c>
      <c r="M1073" s="29" t="s">
        <v>50</v>
      </c>
      <c r="N1073" s="30"/>
      <c r="O1073" s="29" t="s">
        <v>50</v>
      </c>
      <c r="P1073" s="24"/>
      <c r="Q1073" s="24"/>
      <c r="R1073" s="24"/>
      <c r="S1073" s="24">
        <v>10</v>
      </c>
      <c r="T1073" s="24">
        <v>15</v>
      </c>
      <c r="U1073" s="24">
        <v>0</v>
      </c>
      <c r="V1073" s="31">
        <f t="shared" si="104"/>
        <v>54.73519245031828</v>
      </c>
      <c r="W1073" s="32">
        <f t="shared" si="103"/>
        <v>79.73519245031828</v>
      </c>
      <c r="X1073" s="30"/>
      <c r="Y1073" s="24"/>
      <c r="Z1073" s="24"/>
    </row>
    <row r="1074" spans="1:26" ht="15.75" hidden="1" customHeight="1">
      <c r="A1074" s="13" t="s">
        <v>1688</v>
      </c>
      <c r="B1074" s="24" t="s">
        <v>1811</v>
      </c>
      <c r="C1074" s="24" t="s">
        <v>44</v>
      </c>
      <c r="D1074" s="25">
        <v>38800</v>
      </c>
      <c r="E1074" s="24"/>
      <c r="F1074" s="24"/>
      <c r="G1074" s="38"/>
      <c r="H1074" s="27" t="s">
        <v>77</v>
      </c>
      <c r="I1074" s="24" t="s">
        <v>1823</v>
      </c>
      <c r="J1074" s="24">
        <v>192</v>
      </c>
      <c r="K1074" s="24">
        <v>7449600</v>
      </c>
      <c r="L1074" s="28" t="s">
        <v>1824</v>
      </c>
      <c r="M1074" s="29" t="s">
        <v>50</v>
      </c>
      <c r="N1074" s="30"/>
      <c r="O1074" s="29" t="s">
        <v>50</v>
      </c>
      <c r="P1074" s="24"/>
      <c r="Q1074" s="24"/>
      <c r="R1074" s="24"/>
      <c r="S1074" s="24">
        <v>10</v>
      </c>
      <c r="T1074" s="24">
        <v>15</v>
      </c>
      <c r="U1074" s="24">
        <v>0</v>
      </c>
      <c r="V1074" s="31">
        <f t="shared" si="104"/>
        <v>53.829381443298971</v>
      </c>
      <c r="W1074" s="32">
        <f t="shared" si="103"/>
        <v>78.829381443298971</v>
      </c>
      <c r="X1074" s="30"/>
      <c r="Y1074" s="24"/>
      <c r="Z1074" s="24"/>
    </row>
    <row r="1075" spans="1:26" ht="15.75" hidden="1" customHeight="1">
      <c r="A1075" s="13" t="s">
        <v>1688</v>
      </c>
      <c r="B1075" s="24" t="s">
        <v>1811</v>
      </c>
      <c r="C1075" s="24" t="s">
        <v>51</v>
      </c>
      <c r="D1075" s="25">
        <v>83162.080000000002</v>
      </c>
      <c r="E1075" s="24"/>
      <c r="F1075" s="24"/>
      <c r="G1075" s="38"/>
      <c r="H1075" s="27" t="s">
        <v>95</v>
      </c>
      <c r="I1075" s="24" t="s">
        <v>1825</v>
      </c>
      <c r="J1075" s="24">
        <v>192</v>
      </c>
      <c r="K1075" s="24">
        <v>15967119.359999999</v>
      </c>
      <c r="L1075" s="28" t="s">
        <v>1826</v>
      </c>
      <c r="M1075" s="29" t="s">
        <v>50</v>
      </c>
      <c r="N1075" s="30"/>
      <c r="O1075" s="29" t="s">
        <v>50</v>
      </c>
      <c r="P1075" s="24"/>
      <c r="Q1075" s="24"/>
      <c r="R1075" s="24"/>
      <c r="S1075" s="24">
        <v>10</v>
      </c>
      <c r="T1075" s="24">
        <v>15</v>
      </c>
      <c r="U1075" s="24">
        <v>1</v>
      </c>
      <c r="V1075" s="31">
        <f t="shared" si="104"/>
        <v>25.114571448910368</v>
      </c>
      <c r="W1075" s="32">
        <f t="shared" si="103"/>
        <v>51.114571448910368</v>
      </c>
      <c r="X1075" s="30"/>
      <c r="Y1075" s="24"/>
      <c r="Z1075" s="24" t="s">
        <v>80</v>
      </c>
    </row>
    <row r="1076" spans="1:26" ht="15.75" hidden="1" customHeight="1">
      <c r="A1076" s="13" t="s">
        <v>1688</v>
      </c>
      <c r="B1076" s="24" t="s">
        <v>1811</v>
      </c>
      <c r="C1076" s="24" t="s">
        <v>51</v>
      </c>
      <c r="D1076" s="25">
        <v>84528.1</v>
      </c>
      <c r="E1076" s="24"/>
      <c r="F1076" s="24"/>
      <c r="G1076" s="38"/>
      <c r="H1076" s="27" t="s">
        <v>63</v>
      </c>
      <c r="I1076" s="24" t="s">
        <v>1714</v>
      </c>
      <c r="J1076" s="24">
        <v>192</v>
      </c>
      <c r="K1076" s="24">
        <v>16229395.199999999</v>
      </c>
      <c r="L1076" s="28" t="s">
        <v>1827</v>
      </c>
      <c r="M1076" s="29" t="s">
        <v>50</v>
      </c>
      <c r="N1076" s="30"/>
      <c r="O1076" s="29" t="s">
        <v>50</v>
      </c>
      <c r="P1076" s="24"/>
      <c r="Q1076" s="24"/>
      <c r="R1076" s="24"/>
      <c r="S1076" s="24">
        <v>10</v>
      </c>
      <c r="T1076" s="24">
        <v>15</v>
      </c>
      <c r="U1076" s="24">
        <v>2</v>
      </c>
      <c r="V1076" s="31">
        <f t="shared" si="104"/>
        <v>24.708706335526291</v>
      </c>
      <c r="W1076" s="32">
        <f t="shared" si="103"/>
        <v>51.708706335526287</v>
      </c>
      <c r="X1076" s="30"/>
      <c r="Y1076" s="24"/>
      <c r="Z1076" s="24" t="s">
        <v>80</v>
      </c>
    </row>
    <row r="1077" spans="1:26" ht="15.75" hidden="1" customHeight="1">
      <c r="A1077" s="13" t="s">
        <v>1688</v>
      </c>
      <c r="B1077" s="24" t="s">
        <v>1811</v>
      </c>
      <c r="C1077" s="24" t="s">
        <v>51</v>
      </c>
      <c r="D1077" s="25">
        <v>84805.8</v>
      </c>
      <c r="E1077" s="24"/>
      <c r="F1077" s="24"/>
      <c r="G1077" s="38"/>
      <c r="H1077" s="27" t="s">
        <v>196</v>
      </c>
      <c r="I1077" s="24" t="s">
        <v>1828</v>
      </c>
      <c r="J1077" s="24">
        <v>192</v>
      </c>
      <c r="K1077" s="24">
        <v>16282713.6</v>
      </c>
      <c r="L1077" s="28" t="s">
        <v>1829</v>
      </c>
      <c r="M1077" s="29" t="s">
        <v>50</v>
      </c>
      <c r="N1077" s="30"/>
      <c r="O1077" s="29" t="s">
        <v>50</v>
      </c>
      <c r="P1077" s="24"/>
      <c r="Q1077" s="24"/>
      <c r="R1077" s="24"/>
      <c r="S1077" s="24">
        <v>10</v>
      </c>
      <c r="T1077" s="24">
        <v>15</v>
      </c>
      <c r="U1077" s="24">
        <v>0</v>
      </c>
      <c r="V1077" s="31">
        <f t="shared" si="104"/>
        <v>24.627796683717385</v>
      </c>
      <c r="W1077" s="32">
        <f t="shared" si="103"/>
        <v>49.627796683717385</v>
      </c>
      <c r="X1077" s="30"/>
      <c r="Y1077" s="24"/>
      <c r="Z1077" s="24" t="s">
        <v>80</v>
      </c>
    </row>
    <row r="1078" spans="1:26" ht="15.75" hidden="1" customHeight="1">
      <c r="A1078" s="13" t="s">
        <v>1688</v>
      </c>
      <c r="B1078" s="24" t="s">
        <v>1811</v>
      </c>
      <c r="C1078" s="24" t="s">
        <v>44</v>
      </c>
      <c r="D1078" s="25">
        <v>95390</v>
      </c>
      <c r="E1078" s="24"/>
      <c r="F1078" s="24"/>
      <c r="G1078" s="38"/>
      <c r="H1078" s="27" t="s">
        <v>545</v>
      </c>
      <c r="I1078" s="24" t="s">
        <v>1830</v>
      </c>
      <c r="J1078" s="24">
        <v>192</v>
      </c>
      <c r="K1078" s="24">
        <v>18314880</v>
      </c>
      <c r="L1078" s="28" t="s">
        <v>1831</v>
      </c>
      <c r="M1078" s="29" t="s">
        <v>50</v>
      </c>
      <c r="N1078" s="30"/>
      <c r="O1078" s="29" t="s">
        <v>50</v>
      </c>
      <c r="P1078" s="24"/>
      <c r="Q1078" s="24"/>
      <c r="R1078" s="24"/>
      <c r="S1078" s="24">
        <v>10</v>
      </c>
      <c r="T1078" s="24">
        <v>15</v>
      </c>
      <c r="U1078" s="24">
        <v>0</v>
      </c>
      <c r="V1078" s="31">
        <f t="shared" si="104"/>
        <v>21.895167208302755</v>
      </c>
      <c r="W1078" s="32">
        <f t="shared" si="103"/>
        <v>46.895167208302752</v>
      </c>
      <c r="X1078" s="30"/>
      <c r="Y1078" s="24"/>
      <c r="Z1078" s="24" t="s">
        <v>80</v>
      </c>
    </row>
    <row r="1079" spans="1:26" ht="15.75" hidden="1" customHeight="1">
      <c r="A1079" s="13" t="s">
        <v>1688</v>
      </c>
      <c r="B1079" s="24" t="s">
        <v>1811</v>
      </c>
      <c r="C1079" s="24" t="s">
        <v>44</v>
      </c>
      <c r="D1079" s="25">
        <v>165644.10999999999</v>
      </c>
      <c r="E1079" s="24"/>
      <c r="F1079" s="24"/>
      <c r="G1079" s="38"/>
      <c r="H1079" s="27" t="s">
        <v>52</v>
      </c>
      <c r="I1079" s="24" t="s">
        <v>1832</v>
      </c>
      <c r="J1079" s="24">
        <v>192</v>
      </c>
      <c r="K1079" s="24">
        <v>31803669.120000001</v>
      </c>
      <c r="L1079" s="28" t="s">
        <v>1833</v>
      </c>
      <c r="M1079" s="29" t="s">
        <v>50</v>
      </c>
      <c r="N1079" s="30"/>
      <c r="O1079" s="29" t="s">
        <v>50</v>
      </c>
      <c r="P1079" s="24"/>
      <c r="Q1079" s="24"/>
      <c r="R1079" s="24"/>
      <c r="S1079" s="24">
        <v>10</v>
      </c>
      <c r="T1079" s="24">
        <v>15</v>
      </c>
      <c r="U1079" s="24">
        <v>2</v>
      </c>
      <c r="V1079" s="31">
        <f t="shared" si="104"/>
        <v>12.608839517444961</v>
      </c>
      <c r="W1079" s="32">
        <f t="shared" si="103"/>
        <v>39.608839517444963</v>
      </c>
      <c r="X1079" s="30"/>
      <c r="Y1079" s="24"/>
      <c r="Z1079" s="24" t="s">
        <v>80</v>
      </c>
    </row>
    <row r="1080" spans="1:26" ht="15.75" hidden="1" customHeight="1">
      <c r="A1080" s="13" t="s">
        <v>1688</v>
      </c>
      <c r="B1080" s="24" t="s">
        <v>1811</v>
      </c>
      <c r="C1080" s="24" t="s">
        <v>75</v>
      </c>
      <c r="D1080" s="25">
        <v>3725171.99</v>
      </c>
      <c r="E1080" s="24"/>
      <c r="F1080" s="24"/>
      <c r="G1080" s="38"/>
      <c r="H1080" s="27" t="s">
        <v>63</v>
      </c>
      <c r="I1080" s="24" t="s">
        <v>765</v>
      </c>
      <c r="J1080" s="24">
        <v>192</v>
      </c>
      <c r="K1080" s="24">
        <v>715233022.08000004</v>
      </c>
      <c r="L1080" s="28" t="s">
        <v>1834</v>
      </c>
      <c r="M1080" s="29" t="s">
        <v>50</v>
      </c>
      <c r="N1080" s="30"/>
      <c r="O1080" s="29" t="s">
        <v>50</v>
      </c>
      <c r="P1080" s="24"/>
      <c r="Q1080" s="24"/>
      <c r="R1080" s="24"/>
      <c r="S1080" s="24">
        <v>10</v>
      </c>
      <c r="T1080" s="24">
        <v>15</v>
      </c>
      <c r="U1080" s="24">
        <v>2</v>
      </c>
      <c r="V1080" s="31">
        <f t="shared" si="104"/>
        <v>0.56066673045074622</v>
      </c>
      <c r="W1080" s="32">
        <f t="shared" si="103"/>
        <v>27.560666730450745</v>
      </c>
      <c r="X1080" s="30"/>
      <c r="Y1080" s="24"/>
      <c r="Z1080" s="24" t="s">
        <v>80</v>
      </c>
    </row>
    <row r="1081" spans="1:26" ht="15.75" hidden="1" customHeight="1">
      <c r="A1081" s="13" t="s">
        <v>1688</v>
      </c>
      <c r="B1081" s="24" t="s">
        <v>1835</v>
      </c>
      <c r="C1081" s="24" t="s">
        <v>75</v>
      </c>
      <c r="D1081" s="25">
        <v>177280</v>
      </c>
      <c r="E1081" s="25">
        <f>+F1081</f>
        <v>9656508</v>
      </c>
      <c r="F1081" s="55">
        <v>9656508</v>
      </c>
      <c r="G1081" s="38" t="s">
        <v>1836</v>
      </c>
      <c r="H1081" s="27" t="s">
        <v>95</v>
      </c>
      <c r="I1081" s="24" t="s">
        <v>1837</v>
      </c>
      <c r="J1081" s="24">
        <v>96</v>
      </c>
      <c r="K1081" s="24">
        <v>17018880</v>
      </c>
      <c r="L1081" s="28" t="s">
        <v>1838</v>
      </c>
      <c r="M1081" s="29" t="s">
        <v>50</v>
      </c>
      <c r="N1081" s="30"/>
      <c r="O1081" s="29" t="s">
        <v>50</v>
      </c>
      <c r="P1081" s="24"/>
      <c r="Q1081" s="24"/>
      <c r="R1081" s="24"/>
      <c r="S1081" s="24">
        <v>10</v>
      </c>
      <c r="T1081" s="24">
        <v>15</v>
      </c>
      <c r="U1081" s="24">
        <v>1</v>
      </c>
      <c r="V1081" s="35">
        <v>65</v>
      </c>
      <c r="W1081" s="24">
        <f t="shared" si="103"/>
        <v>91</v>
      </c>
      <c r="X1081" s="30"/>
      <c r="Y1081" s="24"/>
      <c r="Z1081" s="24"/>
    </row>
    <row r="1082" spans="1:26" ht="15.75" hidden="1" customHeight="1">
      <c r="A1082" s="13" t="s">
        <v>1688</v>
      </c>
      <c r="B1082" s="24" t="s">
        <v>1835</v>
      </c>
      <c r="C1082" s="24" t="s">
        <v>44</v>
      </c>
      <c r="D1082" s="25">
        <v>178866.54</v>
      </c>
      <c r="E1082" s="55">
        <v>9656508</v>
      </c>
      <c r="F1082" s="55">
        <v>9656508</v>
      </c>
      <c r="G1082" s="61" t="s">
        <v>1839</v>
      </c>
      <c r="H1082" s="27" t="s">
        <v>63</v>
      </c>
      <c r="I1082" s="24" t="s">
        <v>513</v>
      </c>
      <c r="J1082" s="24">
        <v>96</v>
      </c>
      <c r="K1082" s="24">
        <v>17171187.84</v>
      </c>
      <c r="L1082" s="28" t="s">
        <v>1840</v>
      </c>
      <c r="M1082" s="29" t="s">
        <v>50</v>
      </c>
      <c r="N1082" s="30"/>
      <c r="O1082" s="29" t="s">
        <v>50</v>
      </c>
      <c r="P1082" s="24"/>
      <c r="Q1082" s="24"/>
      <c r="R1082" s="24"/>
      <c r="S1082" s="24">
        <v>10</v>
      </c>
      <c r="T1082" s="24">
        <v>15</v>
      </c>
      <c r="U1082" s="24">
        <v>2</v>
      </c>
      <c r="V1082" s="31">
        <f t="shared" ref="V1082:V1100" si="105">+V1081*D1081/D1082</f>
        <v>64.42345225663783</v>
      </c>
      <c r="W1082" s="32">
        <f t="shared" si="103"/>
        <v>91.42345225663783</v>
      </c>
      <c r="X1082" s="30"/>
      <c r="Y1082" s="24"/>
      <c r="Z1082" s="24"/>
    </row>
    <row r="1083" spans="1:26" ht="15.75" hidden="1" customHeight="1">
      <c r="A1083" s="13" t="s">
        <v>1688</v>
      </c>
      <c r="B1083" s="24" t="s">
        <v>1835</v>
      </c>
      <c r="C1083" s="24" t="s">
        <v>44</v>
      </c>
      <c r="D1083" s="25">
        <v>180384</v>
      </c>
      <c r="E1083" s="24"/>
      <c r="F1083" s="24"/>
      <c r="G1083" s="38"/>
      <c r="H1083" s="27" t="s">
        <v>196</v>
      </c>
      <c r="I1083" s="24" t="s">
        <v>1841</v>
      </c>
      <c r="J1083" s="24">
        <v>96</v>
      </c>
      <c r="K1083" s="24">
        <v>17316864</v>
      </c>
      <c r="L1083" s="28" t="s">
        <v>1842</v>
      </c>
      <c r="M1083" s="29" t="s">
        <v>50</v>
      </c>
      <c r="N1083" s="30"/>
      <c r="O1083" s="29" t="s">
        <v>50</v>
      </c>
      <c r="P1083" s="24"/>
      <c r="Q1083" s="24"/>
      <c r="R1083" s="24"/>
      <c r="S1083" s="24">
        <v>10</v>
      </c>
      <c r="T1083" s="24">
        <v>15</v>
      </c>
      <c r="U1083" s="24">
        <v>0</v>
      </c>
      <c r="V1083" s="31">
        <f t="shared" si="105"/>
        <v>63.88149725031046</v>
      </c>
      <c r="W1083" s="32">
        <f t="shared" si="103"/>
        <v>88.88149725031046</v>
      </c>
      <c r="X1083" s="30"/>
      <c r="Y1083" s="24"/>
      <c r="Z1083" s="24"/>
    </row>
    <row r="1084" spans="1:26" ht="15.75" hidden="1" customHeight="1">
      <c r="A1084" s="13" t="s">
        <v>1688</v>
      </c>
      <c r="B1084" s="24" t="s">
        <v>1835</v>
      </c>
      <c r="C1084" s="24" t="s">
        <v>44</v>
      </c>
      <c r="D1084" s="25">
        <v>183746.35</v>
      </c>
      <c r="E1084" s="24"/>
      <c r="F1084" s="24"/>
      <c r="G1084" s="38"/>
      <c r="H1084" s="27" t="s">
        <v>92</v>
      </c>
      <c r="I1084" s="24" t="s">
        <v>432</v>
      </c>
      <c r="J1084" s="24">
        <v>96</v>
      </c>
      <c r="K1084" s="24">
        <v>17639649.600000001</v>
      </c>
      <c r="L1084" s="28" t="s">
        <v>1843</v>
      </c>
      <c r="M1084" s="29" t="s">
        <v>50</v>
      </c>
      <c r="N1084" s="30"/>
      <c r="O1084" s="29" t="s">
        <v>50</v>
      </c>
      <c r="P1084" s="24"/>
      <c r="Q1084" s="24"/>
      <c r="R1084" s="24"/>
      <c r="S1084" s="24">
        <v>10</v>
      </c>
      <c r="T1084" s="24">
        <v>15</v>
      </c>
      <c r="U1084" s="24">
        <v>0</v>
      </c>
      <c r="V1084" s="31">
        <f t="shared" si="105"/>
        <v>62.712538235453394</v>
      </c>
      <c r="W1084" s="32">
        <f t="shared" si="103"/>
        <v>87.712538235453394</v>
      </c>
      <c r="X1084" s="30"/>
      <c r="Y1084" s="24"/>
      <c r="Z1084" s="24"/>
    </row>
    <row r="1085" spans="1:26" ht="15.75" hidden="1" customHeight="1">
      <c r="A1085" s="13" t="s">
        <v>1688</v>
      </c>
      <c r="B1085" s="24" t="s">
        <v>1835</v>
      </c>
      <c r="C1085" s="24" t="s">
        <v>44</v>
      </c>
      <c r="D1085" s="25">
        <v>187200</v>
      </c>
      <c r="E1085" s="24"/>
      <c r="F1085" s="24"/>
      <c r="G1085" s="38"/>
      <c r="H1085" s="27" t="s">
        <v>71</v>
      </c>
      <c r="I1085" s="24" t="s">
        <v>1844</v>
      </c>
      <c r="J1085" s="24">
        <v>96</v>
      </c>
      <c r="K1085" s="24">
        <v>17971200</v>
      </c>
      <c r="L1085" s="28" t="s">
        <v>1845</v>
      </c>
      <c r="M1085" s="29" t="s">
        <v>50</v>
      </c>
      <c r="N1085" s="30"/>
      <c r="O1085" s="29" t="s">
        <v>50</v>
      </c>
      <c r="P1085" s="24"/>
      <c r="Q1085" s="24"/>
      <c r="R1085" s="24"/>
      <c r="S1085" s="24">
        <v>10</v>
      </c>
      <c r="T1085" s="24">
        <v>15</v>
      </c>
      <c r="U1085" s="24">
        <v>1</v>
      </c>
      <c r="V1085" s="31">
        <f t="shared" si="105"/>
        <v>61.555555555555564</v>
      </c>
      <c r="W1085" s="32">
        <f t="shared" si="103"/>
        <v>87.555555555555571</v>
      </c>
      <c r="X1085" s="30"/>
      <c r="Y1085" s="24"/>
      <c r="Z1085" s="24"/>
    </row>
    <row r="1086" spans="1:26" ht="15.75" hidden="1" customHeight="1">
      <c r="A1086" s="13" t="s">
        <v>1688</v>
      </c>
      <c r="B1086" s="24" t="s">
        <v>1835</v>
      </c>
      <c r="C1086" s="24" t="s">
        <v>294</v>
      </c>
      <c r="D1086" s="25">
        <v>188924.11</v>
      </c>
      <c r="E1086" s="24"/>
      <c r="F1086" s="24"/>
      <c r="G1086" s="38"/>
      <c r="H1086" s="27" t="s">
        <v>52</v>
      </c>
      <c r="I1086" s="24" t="s">
        <v>1846</v>
      </c>
      <c r="J1086" s="24">
        <v>96</v>
      </c>
      <c r="K1086" s="24">
        <v>18136714.559999999</v>
      </c>
      <c r="L1086" s="28" t="s">
        <v>1847</v>
      </c>
      <c r="M1086" s="29" t="s">
        <v>50</v>
      </c>
      <c r="N1086" s="30"/>
      <c r="O1086" s="29" t="s">
        <v>50</v>
      </c>
      <c r="P1086" s="24"/>
      <c r="Q1086" s="24"/>
      <c r="R1086" s="24"/>
      <c r="S1086" s="24">
        <v>10</v>
      </c>
      <c r="T1086" s="24">
        <v>15</v>
      </c>
      <c r="U1086" s="24">
        <v>2</v>
      </c>
      <c r="V1086" s="31">
        <f t="shared" si="105"/>
        <v>60.993803278999188</v>
      </c>
      <c r="W1086" s="32">
        <f t="shared" si="103"/>
        <v>87.993803278999195</v>
      </c>
      <c r="X1086" s="30"/>
      <c r="Y1086" s="24"/>
      <c r="Z1086" s="24"/>
    </row>
    <row r="1087" spans="1:26" ht="15.75" hidden="1" customHeight="1">
      <c r="A1087" s="13" t="s">
        <v>1688</v>
      </c>
      <c r="B1087" s="24" t="s">
        <v>1835</v>
      </c>
      <c r="C1087" s="24" t="s">
        <v>44</v>
      </c>
      <c r="D1087" s="25">
        <v>204624.45</v>
      </c>
      <c r="E1087" s="24"/>
      <c r="F1087" s="24"/>
      <c r="G1087" s="38"/>
      <c r="H1087" s="27" t="s">
        <v>189</v>
      </c>
      <c r="I1087" s="24" t="s">
        <v>260</v>
      </c>
      <c r="J1087" s="24">
        <v>96</v>
      </c>
      <c r="K1087" s="24">
        <v>19643947.199999999</v>
      </c>
      <c r="L1087" s="28" t="s">
        <v>1848</v>
      </c>
      <c r="M1087" s="29" t="s">
        <v>50</v>
      </c>
      <c r="N1087" s="30"/>
      <c r="O1087" s="29" t="s">
        <v>50</v>
      </c>
      <c r="P1087" s="24"/>
      <c r="Q1087" s="24"/>
      <c r="R1087" s="24"/>
      <c r="S1087" s="24">
        <v>10</v>
      </c>
      <c r="T1087" s="24">
        <v>15</v>
      </c>
      <c r="U1087" s="24">
        <v>0</v>
      </c>
      <c r="V1087" s="31">
        <f t="shared" si="105"/>
        <v>56.313896017802378</v>
      </c>
      <c r="W1087" s="32">
        <f t="shared" si="103"/>
        <v>81.313896017802378</v>
      </c>
      <c r="X1087" s="30"/>
      <c r="Y1087" s="24"/>
      <c r="Z1087" s="24"/>
    </row>
    <row r="1088" spans="1:26" ht="15.75" hidden="1" customHeight="1">
      <c r="A1088" s="13" t="s">
        <v>1688</v>
      </c>
      <c r="B1088" s="24" t="s">
        <v>1835</v>
      </c>
      <c r="C1088" s="24" t="s">
        <v>44</v>
      </c>
      <c r="D1088" s="25">
        <v>206499</v>
      </c>
      <c r="E1088" s="24"/>
      <c r="F1088" s="24"/>
      <c r="G1088" s="38"/>
      <c r="H1088" s="27" t="s">
        <v>77</v>
      </c>
      <c r="I1088" s="24" t="s">
        <v>1849</v>
      </c>
      <c r="J1088" s="24">
        <v>96</v>
      </c>
      <c r="K1088" s="24">
        <v>19823904</v>
      </c>
      <c r="L1088" s="28" t="s">
        <v>1850</v>
      </c>
      <c r="M1088" s="29" t="s">
        <v>50</v>
      </c>
      <c r="N1088" s="30"/>
      <c r="O1088" s="29" t="s">
        <v>50</v>
      </c>
      <c r="P1088" s="24"/>
      <c r="Q1088" s="24"/>
      <c r="R1088" s="24"/>
      <c r="S1088" s="24">
        <v>10</v>
      </c>
      <c r="T1088" s="24">
        <v>15</v>
      </c>
      <c r="U1088" s="24">
        <v>0</v>
      </c>
      <c r="V1088" s="31">
        <f t="shared" si="105"/>
        <v>55.802691538457822</v>
      </c>
      <c r="W1088" s="32">
        <f t="shared" si="103"/>
        <v>80.802691538457822</v>
      </c>
      <c r="X1088" s="30"/>
      <c r="Y1088" s="24"/>
      <c r="Z1088" s="24"/>
    </row>
    <row r="1089" spans="1:32" ht="15.75" hidden="1" customHeight="1">
      <c r="A1089" s="13" t="s">
        <v>1688</v>
      </c>
      <c r="B1089" s="24" t="s">
        <v>1835</v>
      </c>
      <c r="C1089" s="24" t="s">
        <v>44</v>
      </c>
      <c r="D1089" s="25">
        <v>210526.32</v>
      </c>
      <c r="E1089" s="24"/>
      <c r="F1089" s="24"/>
      <c r="G1089" s="38"/>
      <c r="H1089" s="27" t="s">
        <v>68</v>
      </c>
      <c r="I1089" s="24" t="s">
        <v>513</v>
      </c>
      <c r="J1089" s="24">
        <v>96</v>
      </c>
      <c r="K1089" s="24">
        <v>20210526.719999999</v>
      </c>
      <c r="L1089" s="28" t="s">
        <v>1851</v>
      </c>
      <c r="M1089" s="29" t="s">
        <v>50</v>
      </c>
      <c r="N1089" s="30"/>
      <c r="O1089" s="29" t="s">
        <v>50</v>
      </c>
      <c r="P1089" s="24"/>
      <c r="Q1089" s="24"/>
      <c r="R1089" s="24"/>
      <c r="S1089" s="24">
        <v>10</v>
      </c>
      <c r="T1089" s="24">
        <v>15</v>
      </c>
      <c r="U1089" s="24">
        <v>0</v>
      </c>
      <c r="V1089" s="31">
        <f t="shared" si="105"/>
        <v>54.735198905296031</v>
      </c>
      <c r="W1089" s="32">
        <f t="shared" si="103"/>
        <v>79.735198905296031</v>
      </c>
      <c r="X1089" s="30"/>
      <c r="Y1089" s="24"/>
      <c r="Z1089" s="24"/>
    </row>
    <row r="1090" spans="1:32" ht="15.75" hidden="1" customHeight="1">
      <c r="A1090" s="13" t="s">
        <v>1688</v>
      </c>
      <c r="B1090" s="24" t="s">
        <v>1835</v>
      </c>
      <c r="C1090" s="24" t="s">
        <v>44</v>
      </c>
      <c r="D1090" s="25">
        <v>211270.08</v>
      </c>
      <c r="E1090" s="24"/>
      <c r="F1090" s="24"/>
      <c r="G1090" s="38"/>
      <c r="H1090" s="27" t="s">
        <v>434</v>
      </c>
      <c r="I1090" s="24" t="s">
        <v>1852</v>
      </c>
      <c r="J1090" s="24">
        <v>96</v>
      </c>
      <c r="K1090" s="24">
        <v>20281927.68</v>
      </c>
      <c r="L1090" s="28" t="s">
        <v>1853</v>
      </c>
      <c r="M1090" s="29" t="s">
        <v>50</v>
      </c>
      <c r="N1090" s="30"/>
      <c r="O1090" s="29" t="s">
        <v>50</v>
      </c>
      <c r="P1090" s="24"/>
      <c r="Q1090" s="24"/>
      <c r="R1090" s="24"/>
      <c r="S1090" s="24">
        <v>10</v>
      </c>
      <c r="T1090" s="24">
        <v>15</v>
      </c>
      <c r="U1090" s="24">
        <v>1</v>
      </c>
      <c r="V1090" s="31">
        <f t="shared" si="105"/>
        <v>54.542507864814567</v>
      </c>
      <c r="W1090" s="32">
        <f t="shared" si="103"/>
        <v>80.542507864814567</v>
      </c>
      <c r="X1090" s="30"/>
      <c r="Y1090" s="24"/>
      <c r="Z1090" s="24"/>
    </row>
    <row r="1091" spans="1:32" ht="15.75" hidden="1" customHeight="1">
      <c r="A1091" s="13" t="s">
        <v>1688</v>
      </c>
      <c r="B1091" s="24" t="s">
        <v>1835</v>
      </c>
      <c r="C1091" s="24" t="s">
        <v>44</v>
      </c>
      <c r="D1091" s="25">
        <v>261295.98</v>
      </c>
      <c r="E1091" s="24"/>
      <c r="F1091" s="24"/>
      <c r="G1091" s="38"/>
      <c r="H1091" s="27" t="s">
        <v>110</v>
      </c>
      <c r="I1091" s="24" t="s">
        <v>1854</v>
      </c>
      <c r="J1091" s="24">
        <v>96</v>
      </c>
      <c r="K1091" s="24">
        <v>25084414.079999998</v>
      </c>
      <c r="L1091" s="28" t="s">
        <v>1855</v>
      </c>
      <c r="M1091" s="29" t="s">
        <v>50</v>
      </c>
      <c r="N1091" s="30"/>
      <c r="O1091" s="29" t="s">
        <v>50</v>
      </c>
      <c r="P1091" s="24"/>
      <c r="Q1091" s="24"/>
      <c r="R1091" s="24"/>
      <c r="S1091" s="24">
        <v>10</v>
      </c>
      <c r="T1091" s="24">
        <v>15</v>
      </c>
      <c r="U1091" s="24">
        <v>0</v>
      </c>
      <c r="V1091" s="31">
        <f t="shared" si="105"/>
        <v>44.100180951884532</v>
      </c>
      <c r="W1091" s="32">
        <f t="shared" si="103"/>
        <v>69.100180951884539</v>
      </c>
      <c r="X1091" s="30"/>
      <c r="Y1091" s="24"/>
      <c r="Z1091" s="24"/>
    </row>
    <row r="1092" spans="1:32" ht="15.75" hidden="1" customHeight="1">
      <c r="A1092" s="13" t="s">
        <v>1688</v>
      </c>
      <c r="B1092" s="24" t="s">
        <v>1835</v>
      </c>
      <c r="C1092" s="24" t="s">
        <v>51</v>
      </c>
      <c r="D1092" s="25">
        <v>312162.31</v>
      </c>
      <c r="E1092" s="24"/>
      <c r="F1092" s="24"/>
      <c r="G1092" s="38"/>
      <c r="H1092" s="27" t="s">
        <v>63</v>
      </c>
      <c r="I1092" s="24" t="s">
        <v>260</v>
      </c>
      <c r="J1092" s="24">
        <v>96</v>
      </c>
      <c r="K1092" s="24">
        <v>29967581.760000002</v>
      </c>
      <c r="L1092" s="28" t="s">
        <v>1856</v>
      </c>
      <c r="M1092" s="29" t="s">
        <v>50</v>
      </c>
      <c r="N1092" s="30"/>
      <c r="O1092" s="29" t="s">
        <v>50</v>
      </c>
      <c r="P1092" s="24"/>
      <c r="Q1092" s="24"/>
      <c r="R1092" s="24"/>
      <c r="S1092" s="24">
        <v>10</v>
      </c>
      <c r="T1092" s="24">
        <v>15</v>
      </c>
      <c r="U1092" s="24">
        <v>2</v>
      </c>
      <c r="V1092" s="31">
        <f t="shared" si="105"/>
        <v>36.914129703871048</v>
      </c>
      <c r="W1092" s="32">
        <f t="shared" si="103"/>
        <v>63.914129703871048</v>
      </c>
      <c r="X1092" s="30"/>
      <c r="Y1092" s="24"/>
      <c r="Z1092" s="24" t="s">
        <v>80</v>
      </c>
    </row>
    <row r="1093" spans="1:32" ht="15.75" hidden="1" customHeight="1">
      <c r="A1093" s="13" t="s">
        <v>1688</v>
      </c>
      <c r="B1093" s="24" t="s">
        <v>1835</v>
      </c>
      <c r="C1093" s="24" t="s">
        <v>75</v>
      </c>
      <c r="D1093" s="25">
        <v>316974.26</v>
      </c>
      <c r="E1093" s="24"/>
      <c r="F1093" s="24"/>
      <c r="G1093" s="38"/>
      <c r="H1093" s="27" t="s">
        <v>52</v>
      </c>
      <c r="I1093" s="24" t="s">
        <v>1857</v>
      </c>
      <c r="J1093" s="24">
        <v>96</v>
      </c>
      <c r="K1093" s="24">
        <v>30429528.960000001</v>
      </c>
      <c r="L1093" s="28" t="s">
        <v>1858</v>
      </c>
      <c r="M1093" s="29" t="s">
        <v>50</v>
      </c>
      <c r="N1093" s="30"/>
      <c r="O1093" s="29" t="s">
        <v>50</v>
      </c>
      <c r="P1093" s="24"/>
      <c r="Q1093" s="24"/>
      <c r="R1093" s="24"/>
      <c r="S1093" s="24">
        <v>10</v>
      </c>
      <c r="T1093" s="24">
        <v>15</v>
      </c>
      <c r="U1093" s="24">
        <v>2</v>
      </c>
      <c r="V1093" s="31">
        <f t="shared" si="105"/>
        <v>36.353740521391238</v>
      </c>
      <c r="W1093" s="32">
        <f t="shared" si="103"/>
        <v>63.353740521391238</v>
      </c>
      <c r="X1093" s="30"/>
      <c r="Y1093" s="24"/>
      <c r="Z1093" s="24" t="s">
        <v>80</v>
      </c>
    </row>
    <row r="1094" spans="1:32" ht="15.75" hidden="1" customHeight="1">
      <c r="A1094" s="39" t="s">
        <v>1688</v>
      </c>
      <c r="B1094" s="36" t="s">
        <v>1835</v>
      </c>
      <c r="C1094" s="36" t="s">
        <v>44</v>
      </c>
      <c r="D1094" s="40">
        <v>998376.38</v>
      </c>
      <c r="E1094" s="24"/>
      <c r="F1094" s="24"/>
      <c r="G1094" s="38"/>
      <c r="H1094" s="42" t="s">
        <v>95</v>
      </c>
      <c r="I1094" s="36" t="s">
        <v>1859</v>
      </c>
      <c r="J1094" s="24">
        <v>96</v>
      </c>
      <c r="K1094" s="24">
        <v>95844132.480000004</v>
      </c>
      <c r="L1094" s="43" t="s">
        <v>1860</v>
      </c>
      <c r="M1094" s="44" t="s">
        <v>50</v>
      </c>
      <c r="N1094" s="45"/>
      <c r="O1094" s="44" t="s">
        <v>50</v>
      </c>
      <c r="P1094" s="36"/>
      <c r="Q1094" s="36"/>
      <c r="R1094" s="36"/>
      <c r="S1094" s="36">
        <v>10</v>
      </c>
      <c r="T1094" s="36">
        <v>15</v>
      </c>
      <c r="U1094" s="36">
        <v>1</v>
      </c>
      <c r="V1094" s="48">
        <f t="shared" si="105"/>
        <v>11.541939724174966</v>
      </c>
      <c r="W1094" s="49">
        <f t="shared" si="103"/>
        <v>37.541939724174966</v>
      </c>
      <c r="X1094" s="45"/>
      <c r="Y1094" s="36"/>
      <c r="Z1094" s="36" t="s">
        <v>80</v>
      </c>
      <c r="AA1094" s="47"/>
      <c r="AB1094" s="47"/>
      <c r="AC1094" s="47"/>
      <c r="AD1094" s="47"/>
      <c r="AE1094" s="47"/>
      <c r="AF1094" s="47"/>
    </row>
    <row r="1095" spans="1:32" ht="15.75" hidden="1" customHeight="1">
      <c r="A1095" s="39" t="s">
        <v>1688</v>
      </c>
      <c r="B1095" s="36" t="s">
        <v>1835</v>
      </c>
      <c r="C1095" s="36" t="s">
        <v>51</v>
      </c>
      <c r="D1095" s="40">
        <v>1001340.36</v>
      </c>
      <c r="E1095" s="24"/>
      <c r="F1095" s="24"/>
      <c r="G1095" s="38"/>
      <c r="H1095" s="42" t="s">
        <v>92</v>
      </c>
      <c r="I1095" s="36" t="s">
        <v>439</v>
      </c>
      <c r="J1095" s="24">
        <v>96</v>
      </c>
      <c r="K1095" s="24">
        <v>96128674.560000002</v>
      </c>
      <c r="L1095" s="43" t="s">
        <v>1861</v>
      </c>
      <c r="M1095" s="44" t="s">
        <v>50</v>
      </c>
      <c r="N1095" s="45"/>
      <c r="O1095" s="44" t="s">
        <v>50</v>
      </c>
      <c r="P1095" s="36"/>
      <c r="Q1095" s="36"/>
      <c r="R1095" s="36"/>
      <c r="S1095" s="36">
        <v>10</v>
      </c>
      <c r="T1095" s="36">
        <v>15</v>
      </c>
      <c r="U1095" s="36">
        <v>0</v>
      </c>
      <c r="V1095" s="48">
        <f t="shared" si="105"/>
        <v>11.507775438113772</v>
      </c>
      <c r="W1095" s="49">
        <f t="shared" si="103"/>
        <v>36.507775438113768</v>
      </c>
      <c r="X1095" s="45"/>
      <c r="Y1095" s="36"/>
      <c r="Z1095" s="36" t="s">
        <v>80</v>
      </c>
      <c r="AA1095" s="47"/>
      <c r="AB1095" s="47"/>
      <c r="AC1095" s="47"/>
      <c r="AD1095" s="47"/>
      <c r="AE1095" s="47"/>
      <c r="AF1095" s="47"/>
    </row>
    <row r="1096" spans="1:32" ht="15.75" hidden="1" customHeight="1">
      <c r="A1096" s="39" t="s">
        <v>1688</v>
      </c>
      <c r="B1096" s="36" t="s">
        <v>1835</v>
      </c>
      <c r="C1096" s="36" t="s">
        <v>51</v>
      </c>
      <c r="D1096" s="40">
        <v>1036924.16</v>
      </c>
      <c r="E1096" s="24"/>
      <c r="F1096" s="24"/>
      <c r="G1096" s="38"/>
      <c r="H1096" s="42" t="s">
        <v>52</v>
      </c>
      <c r="I1096" s="36" t="s">
        <v>1862</v>
      </c>
      <c r="J1096" s="24">
        <v>96</v>
      </c>
      <c r="K1096" s="24">
        <v>99544719.359999999</v>
      </c>
      <c r="L1096" s="43" t="s">
        <v>1863</v>
      </c>
      <c r="M1096" s="44" t="s">
        <v>50</v>
      </c>
      <c r="N1096" s="45"/>
      <c r="O1096" s="44" t="s">
        <v>50</v>
      </c>
      <c r="P1096" s="36"/>
      <c r="Q1096" s="36"/>
      <c r="R1096" s="36"/>
      <c r="S1096" s="36">
        <v>10</v>
      </c>
      <c r="T1096" s="36">
        <v>15</v>
      </c>
      <c r="U1096" s="36">
        <v>2</v>
      </c>
      <c r="V1096" s="48">
        <f t="shared" si="105"/>
        <v>11.112866730774217</v>
      </c>
      <c r="W1096" s="49">
        <f t="shared" si="103"/>
        <v>38.112866730774215</v>
      </c>
      <c r="X1096" s="45"/>
      <c r="Y1096" s="36"/>
      <c r="Z1096" s="36" t="s">
        <v>80</v>
      </c>
      <c r="AA1096" s="47"/>
      <c r="AB1096" s="47"/>
      <c r="AC1096" s="47"/>
      <c r="AD1096" s="47"/>
      <c r="AE1096" s="47"/>
      <c r="AF1096" s="47"/>
    </row>
    <row r="1097" spans="1:32" ht="15.75" hidden="1" customHeight="1">
      <c r="A1097" s="39" t="s">
        <v>1688</v>
      </c>
      <c r="B1097" s="36" t="s">
        <v>1835</v>
      </c>
      <c r="C1097" s="36" t="s">
        <v>44</v>
      </c>
      <c r="D1097" s="40">
        <v>1038910.65</v>
      </c>
      <c r="E1097" s="24"/>
      <c r="F1097" s="24"/>
      <c r="G1097" s="38"/>
      <c r="H1097" s="42" t="s">
        <v>445</v>
      </c>
      <c r="I1097" s="36" t="s">
        <v>1864</v>
      </c>
      <c r="J1097" s="24">
        <v>96</v>
      </c>
      <c r="K1097" s="24">
        <v>99735422.400000006</v>
      </c>
      <c r="L1097" s="43" t="s">
        <v>1865</v>
      </c>
      <c r="M1097" s="44" t="s">
        <v>50</v>
      </c>
      <c r="N1097" s="45"/>
      <c r="O1097" s="44" t="s">
        <v>50</v>
      </c>
      <c r="P1097" s="36"/>
      <c r="Q1097" s="36"/>
      <c r="R1097" s="36"/>
      <c r="S1097" s="36">
        <v>10</v>
      </c>
      <c r="T1097" s="36">
        <v>15</v>
      </c>
      <c r="U1097" s="36">
        <v>0</v>
      </c>
      <c r="V1097" s="48">
        <f t="shared" si="105"/>
        <v>11.091617936537663</v>
      </c>
      <c r="W1097" s="49">
        <f t="shared" si="103"/>
        <v>36.091617936537659</v>
      </c>
      <c r="X1097" s="45"/>
      <c r="Y1097" s="36"/>
      <c r="Z1097" s="36" t="s">
        <v>80</v>
      </c>
      <c r="AA1097" s="47"/>
      <c r="AB1097" s="47"/>
      <c r="AC1097" s="47"/>
      <c r="AD1097" s="47"/>
      <c r="AE1097" s="47"/>
      <c r="AF1097" s="47"/>
    </row>
    <row r="1098" spans="1:32" ht="15.75" hidden="1" customHeight="1">
      <c r="A1098" s="39" t="s">
        <v>1688</v>
      </c>
      <c r="B1098" s="36" t="s">
        <v>1835</v>
      </c>
      <c r="C1098" s="36" t="s">
        <v>75</v>
      </c>
      <c r="D1098" s="40">
        <v>4283541.37</v>
      </c>
      <c r="E1098" s="24"/>
      <c r="F1098" s="24"/>
      <c r="G1098" s="38"/>
      <c r="H1098" s="42" t="s">
        <v>63</v>
      </c>
      <c r="I1098" s="36" t="s">
        <v>542</v>
      </c>
      <c r="J1098" s="24">
        <v>96</v>
      </c>
      <c r="K1098" s="24">
        <v>411219971.51999998</v>
      </c>
      <c r="L1098" s="43" t="s">
        <v>1866</v>
      </c>
      <c r="M1098" s="44" t="s">
        <v>50</v>
      </c>
      <c r="N1098" s="45"/>
      <c r="O1098" s="44" t="s">
        <v>50</v>
      </c>
      <c r="P1098" s="36"/>
      <c r="Q1098" s="36"/>
      <c r="R1098" s="36"/>
      <c r="S1098" s="36">
        <v>10</v>
      </c>
      <c r="T1098" s="36">
        <v>15</v>
      </c>
      <c r="U1098" s="36">
        <v>2</v>
      </c>
      <c r="V1098" s="48">
        <f t="shared" si="105"/>
        <v>2.6901105895003883</v>
      </c>
      <c r="W1098" s="49">
        <f t="shared" si="103"/>
        <v>29.690110589500389</v>
      </c>
      <c r="X1098" s="45"/>
      <c r="Y1098" s="36"/>
      <c r="Z1098" s="36" t="s">
        <v>80</v>
      </c>
      <c r="AA1098" s="47"/>
      <c r="AB1098" s="47"/>
      <c r="AC1098" s="47"/>
      <c r="AD1098" s="47"/>
      <c r="AE1098" s="47"/>
      <c r="AF1098" s="47"/>
    </row>
    <row r="1099" spans="1:32" ht="15.75" hidden="1" customHeight="1">
      <c r="A1099" s="39" t="s">
        <v>1688</v>
      </c>
      <c r="B1099" s="36" t="s">
        <v>1835</v>
      </c>
      <c r="C1099" s="36" t="s">
        <v>51</v>
      </c>
      <c r="D1099" s="40">
        <v>4294782.24</v>
      </c>
      <c r="E1099" s="24"/>
      <c r="F1099" s="24"/>
      <c r="G1099" s="38"/>
      <c r="H1099" s="42" t="s">
        <v>95</v>
      </c>
      <c r="I1099" s="36" t="s">
        <v>1867</v>
      </c>
      <c r="J1099" s="24">
        <v>96</v>
      </c>
      <c r="K1099" s="24">
        <v>412299095.04000002</v>
      </c>
      <c r="L1099" s="43" t="s">
        <v>1868</v>
      </c>
      <c r="M1099" s="44" t="s">
        <v>50</v>
      </c>
      <c r="N1099" s="45"/>
      <c r="O1099" s="44" t="s">
        <v>50</v>
      </c>
      <c r="P1099" s="36"/>
      <c r="Q1099" s="36"/>
      <c r="R1099" s="36"/>
      <c r="S1099" s="36">
        <v>10</v>
      </c>
      <c r="T1099" s="36">
        <v>15</v>
      </c>
      <c r="U1099" s="36">
        <v>1</v>
      </c>
      <c r="V1099" s="48">
        <f t="shared" si="105"/>
        <v>2.6830696775909182</v>
      </c>
      <c r="W1099" s="49">
        <f t="shared" si="103"/>
        <v>28.683069677590918</v>
      </c>
      <c r="X1099" s="45"/>
      <c r="Y1099" s="36"/>
      <c r="Z1099" s="36" t="s">
        <v>80</v>
      </c>
      <c r="AA1099" s="47"/>
      <c r="AB1099" s="47"/>
      <c r="AC1099" s="47"/>
      <c r="AD1099" s="47"/>
      <c r="AE1099" s="47"/>
      <c r="AF1099" s="47"/>
    </row>
    <row r="1100" spans="1:32" ht="15.75" hidden="1" customHeight="1">
      <c r="A1100" s="39" t="s">
        <v>1688</v>
      </c>
      <c r="B1100" s="36" t="s">
        <v>1835</v>
      </c>
      <c r="C1100" s="36" t="s">
        <v>44</v>
      </c>
      <c r="D1100" s="40">
        <v>4562168.55</v>
      </c>
      <c r="E1100" s="24"/>
      <c r="F1100" s="24"/>
      <c r="G1100" s="38"/>
      <c r="H1100" s="42" t="s">
        <v>52</v>
      </c>
      <c r="I1100" s="36" t="s">
        <v>1869</v>
      </c>
      <c r="J1100" s="24">
        <v>96</v>
      </c>
      <c r="K1100" s="24">
        <v>437968180.80000001</v>
      </c>
      <c r="L1100" s="43" t="s">
        <v>1870</v>
      </c>
      <c r="M1100" s="44" t="s">
        <v>50</v>
      </c>
      <c r="N1100" s="45"/>
      <c r="O1100" s="44" t="s">
        <v>50</v>
      </c>
      <c r="P1100" s="36"/>
      <c r="Q1100" s="36"/>
      <c r="R1100" s="36"/>
      <c r="S1100" s="36">
        <v>10</v>
      </c>
      <c r="T1100" s="36">
        <v>15</v>
      </c>
      <c r="U1100" s="36">
        <v>2</v>
      </c>
      <c r="V1100" s="48">
        <f t="shared" si="105"/>
        <v>2.5258163686214536</v>
      </c>
      <c r="W1100" s="49">
        <f t="shared" si="103"/>
        <v>29.525816368621452</v>
      </c>
      <c r="X1100" s="45"/>
      <c r="Y1100" s="36"/>
      <c r="Z1100" s="36" t="s">
        <v>80</v>
      </c>
      <c r="AA1100" s="47"/>
      <c r="AB1100" s="47"/>
      <c r="AC1100" s="47"/>
      <c r="AD1100" s="47"/>
      <c r="AE1100" s="47"/>
      <c r="AF1100" s="47"/>
    </row>
    <row r="1101" spans="1:32" ht="15.75" hidden="1" customHeight="1">
      <c r="A1101" s="13" t="s">
        <v>1688</v>
      </c>
      <c r="B1101" s="24" t="s">
        <v>1871</v>
      </c>
      <c r="C1101" s="24" t="s">
        <v>44</v>
      </c>
      <c r="D1101" s="25">
        <v>3554972.57</v>
      </c>
      <c r="E1101" s="26">
        <f>+F1101</f>
        <v>5779797.1900000004</v>
      </c>
      <c r="F1101" s="26">
        <v>5779797.1900000004</v>
      </c>
      <c r="G1101" s="38" t="s">
        <v>1872</v>
      </c>
      <c r="H1101" s="27" t="s">
        <v>95</v>
      </c>
      <c r="I1101" s="24" t="s">
        <v>1873</v>
      </c>
      <c r="J1101" s="24">
        <v>120</v>
      </c>
      <c r="K1101" s="24">
        <v>426596708.39999998</v>
      </c>
      <c r="L1101" s="28" t="s">
        <v>1874</v>
      </c>
      <c r="M1101" s="29" t="s">
        <v>50</v>
      </c>
      <c r="N1101" s="30"/>
      <c r="O1101" s="29" t="s">
        <v>50</v>
      </c>
      <c r="P1101" s="24"/>
      <c r="Q1101" s="24"/>
      <c r="R1101" s="24"/>
      <c r="S1101" s="24">
        <v>10</v>
      </c>
      <c r="T1101" s="24">
        <v>15</v>
      </c>
      <c r="U1101" s="24">
        <v>1</v>
      </c>
      <c r="V1101" s="35">
        <v>65</v>
      </c>
      <c r="W1101" s="24">
        <f t="shared" si="103"/>
        <v>91</v>
      </c>
      <c r="X1101" s="30"/>
      <c r="Y1101" s="24"/>
      <c r="Z1101" s="24"/>
    </row>
    <row r="1102" spans="1:32" ht="15.75" hidden="1" customHeight="1">
      <c r="A1102" s="13" t="s">
        <v>1688</v>
      </c>
      <c r="B1102" s="24" t="s">
        <v>1871</v>
      </c>
      <c r="C1102" s="24" t="s">
        <v>44</v>
      </c>
      <c r="D1102" s="25">
        <v>3593213.57</v>
      </c>
      <c r="E1102" s="24"/>
      <c r="F1102" s="24"/>
      <c r="G1102" s="38"/>
      <c r="H1102" s="27" t="s">
        <v>434</v>
      </c>
      <c r="I1102" s="24" t="s">
        <v>1875</v>
      </c>
      <c r="J1102" s="24">
        <v>120</v>
      </c>
      <c r="K1102" s="24">
        <v>431185628.39999998</v>
      </c>
      <c r="L1102" s="28" t="s">
        <v>1876</v>
      </c>
      <c r="M1102" s="29" t="s">
        <v>50</v>
      </c>
      <c r="N1102" s="30"/>
      <c r="O1102" s="29" t="s">
        <v>50</v>
      </c>
      <c r="P1102" s="24"/>
      <c r="Q1102" s="24"/>
      <c r="R1102" s="24"/>
      <c r="S1102" s="24">
        <v>10</v>
      </c>
      <c r="T1102" s="24">
        <v>15</v>
      </c>
      <c r="U1102" s="24">
        <v>1</v>
      </c>
      <c r="V1102" s="31">
        <f t="shared" ref="V1102:V1105" si="106">+V1101*D1101/D1102</f>
        <v>64.308233437401825</v>
      </c>
      <c r="W1102" s="32">
        <f t="shared" si="103"/>
        <v>90.308233437401825</v>
      </c>
      <c r="X1102" s="30"/>
      <c r="Y1102" s="24"/>
      <c r="Z1102" s="24"/>
    </row>
    <row r="1103" spans="1:32" ht="15.75" hidden="1" customHeight="1">
      <c r="A1103" s="13" t="s">
        <v>1688</v>
      </c>
      <c r="B1103" s="24" t="s">
        <v>1871</v>
      </c>
      <c r="C1103" s="24" t="s">
        <v>44</v>
      </c>
      <c r="D1103" s="25">
        <v>3911922.29</v>
      </c>
      <c r="E1103" s="24"/>
      <c r="F1103" s="24"/>
      <c r="G1103" s="38"/>
      <c r="H1103" s="27" t="s">
        <v>63</v>
      </c>
      <c r="I1103" s="24" t="s">
        <v>765</v>
      </c>
      <c r="J1103" s="24">
        <v>120</v>
      </c>
      <c r="K1103" s="24">
        <v>469430674.80000001</v>
      </c>
      <c r="L1103" s="28" t="s">
        <v>1877</v>
      </c>
      <c r="M1103" s="29" t="s">
        <v>50</v>
      </c>
      <c r="N1103" s="30"/>
      <c r="O1103" s="29" t="s">
        <v>50</v>
      </c>
      <c r="P1103" s="24"/>
      <c r="Q1103" s="24"/>
      <c r="R1103" s="24"/>
      <c r="S1103" s="24">
        <v>10</v>
      </c>
      <c r="T1103" s="24">
        <v>15</v>
      </c>
      <c r="U1103" s="24">
        <v>2</v>
      </c>
      <c r="V1103" s="31">
        <f t="shared" si="106"/>
        <v>59.068969146112558</v>
      </c>
      <c r="W1103" s="32">
        <f t="shared" si="103"/>
        <v>86.068969146112551</v>
      </c>
      <c r="X1103" s="30"/>
      <c r="Y1103" s="24"/>
      <c r="Z1103" s="24"/>
    </row>
    <row r="1104" spans="1:32" ht="15.75" hidden="1" customHeight="1">
      <c r="A1104" s="13" t="s">
        <v>1688</v>
      </c>
      <c r="B1104" s="24" t="s">
        <v>1871</v>
      </c>
      <c r="C1104" s="24" t="s">
        <v>44</v>
      </c>
      <c r="D1104" s="25">
        <v>3932886</v>
      </c>
      <c r="E1104" s="24"/>
      <c r="F1104" s="24"/>
      <c r="G1104" s="38"/>
      <c r="H1104" s="27" t="s">
        <v>479</v>
      </c>
      <c r="I1104" s="24" t="s">
        <v>1878</v>
      </c>
      <c r="J1104" s="24">
        <v>120</v>
      </c>
      <c r="K1104" s="24">
        <v>471946320</v>
      </c>
      <c r="L1104" s="28" t="s">
        <v>1879</v>
      </c>
      <c r="M1104" s="29" t="s">
        <v>50</v>
      </c>
      <c r="N1104" s="30"/>
      <c r="O1104" s="29" t="s">
        <v>50</v>
      </c>
      <c r="P1104" s="24"/>
      <c r="Q1104" s="24"/>
      <c r="R1104" s="24"/>
      <c r="S1104" s="24">
        <v>10</v>
      </c>
      <c r="T1104" s="24">
        <v>15</v>
      </c>
      <c r="U1104" s="24">
        <v>0</v>
      </c>
      <c r="V1104" s="31">
        <f t="shared" si="106"/>
        <v>58.754110098792587</v>
      </c>
      <c r="W1104" s="32">
        <f t="shared" si="103"/>
        <v>83.75411009879258</v>
      </c>
      <c r="X1104" s="30"/>
      <c r="Y1104" s="24"/>
      <c r="Z1104" s="24"/>
    </row>
    <row r="1105" spans="1:32" ht="15.75" hidden="1" customHeight="1">
      <c r="A1105" s="13" t="s">
        <v>1688</v>
      </c>
      <c r="B1105" s="24" t="s">
        <v>1871</v>
      </c>
      <c r="C1105" s="24" t="s">
        <v>44</v>
      </c>
      <c r="D1105" s="25">
        <v>4736765.3600000003</v>
      </c>
      <c r="E1105" s="24"/>
      <c r="F1105" s="24"/>
      <c r="G1105" s="38"/>
      <c r="H1105" s="27" t="s">
        <v>68</v>
      </c>
      <c r="I1105" s="24" t="s">
        <v>765</v>
      </c>
      <c r="J1105" s="24">
        <v>120</v>
      </c>
      <c r="K1105" s="24">
        <v>568411843.20000005</v>
      </c>
      <c r="L1105" s="28" t="s">
        <v>1880</v>
      </c>
      <c r="M1105" s="29" t="s">
        <v>50</v>
      </c>
      <c r="N1105" s="30"/>
      <c r="O1105" s="29" t="s">
        <v>50</v>
      </c>
      <c r="P1105" s="24"/>
      <c r="Q1105" s="24"/>
      <c r="R1105" s="24"/>
      <c r="S1105" s="24">
        <v>10</v>
      </c>
      <c r="T1105" s="24">
        <v>15</v>
      </c>
      <c r="U1105" s="24">
        <v>0</v>
      </c>
      <c r="V1105" s="31">
        <f t="shared" si="106"/>
        <v>48.782913969375919</v>
      </c>
      <c r="W1105" s="32">
        <f t="shared" si="103"/>
        <v>73.782913969375926</v>
      </c>
      <c r="X1105" s="30"/>
      <c r="Y1105" s="24"/>
      <c r="Z1105" s="24"/>
    </row>
    <row r="1106" spans="1:32" ht="15.75" hidden="1" customHeight="1">
      <c r="A1106" s="13" t="s">
        <v>1688</v>
      </c>
      <c r="B1106" s="24" t="s">
        <v>1881</v>
      </c>
      <c r="C1106" s="24" t="s">
        <v>44</v>
      </c>
      <c r="D1106" s="25">
        <v>919851.11</v>
      </c>
      <c r="E1106" s="26">
        <f>+F1106</f>
        <v>1495525.69</v>
      </c>
      <c r="F1106" s="26">
        <v>1495525.69</v>
      </c>
      <c r="G1106" s="38" t="s">
        <v>1872</v>
      </c>
      <c r="H1106" s="27" t="s">
        <v>95</v>
      </c>
      <c r="I1106" s="24" t="s">
        <v>1882</v>
      </c>
      <c r="J1106" s="24">
        <v>60</v>
      </c>
      <c r="K1106" s="24">
        <v>55191066.600000001</v>
      </c>
      <c r="L1106" s="28" t="s">
        <v>1883</v>
      </c>
      <c r="M1106" s="29" t="s">
        <v>50</v>
      </c>
      <c r="N1106" s="30"/>
      <c r="O1106" s="29" t="s">
        <v>50</v>
      </c>
      <c r="P1106" s="24"/>
      <c r="Q1106" s="24"/>
      <c r="R1106" s="24"/>
      <c r="S1106" s="24">
        <v>10</v>
      </c>
      <c r="T1106" s="24">
        <v>15</v>
      </c>
      <c r="U1106" s="24">
        <v>1</v>
      </c>
      <c r="V1106" s="35">
        <v>65</v>
      </c>
      <c r="W1106" s="24">
        <f t="shared" si="103"/>
        <v>91</v>
      </c>
      <c r="X1106" s="30"/>
      <c r="Y1106" s="24"/>
      <c r="Z1106" s="24"/>
    </row>
    <row r="1107" spans="1:32" ht="15.75" hidden="1" customHeight="1">
      <c r="A1107" s="13" t="s">
        <v>1688</v>
      </c>
      <c r="B1107" s="24" t="s">
        <v>1881</v>
      </c>
      <c r="C1107" s="24" t="s">
        <v>44</v>
      </c>
      <c r="D1107" s="25">
        <v>929745.99</v>
      </c>
      <c r="E1107" s="24"/>
      <c r="F1107" s="24"/>
      <c r="G1107" s="38"/>
      <c r="H1107" s="27" t="s">
        <v>434</v>
      </c>
      <c r="I1107" s="24" t="s">
        <v>1875</v>
      </c>
      <c r="J1107" s="24">
        <v>60</v>
      </c>
      <c r="K1107" s="24">
        <v>55784759.399999999</v>
      </c>
      <c r="L1107" s="28" t="s">
        <v>1884</v>
      </c>
      <c r="M1107" s="29" t="s">
        <v>50</v>
      </c>
      <c r="N1107" s="30"/>
      <c r="O1107" s="29" t="s">
        <v>50</v>
      </c>
      <c r="P1107" s="24"/>
      <c r="Q1107" s="24"/>
      <c r="R1107" s="24"/>
      <c r="S1107" s="24">
        <v>10</v>
      </c>
      <c r="T1107" s="24">
        <v>15</v>
      </c>
      <c r="U1107" s="24">
        <v>1</v>
      </c>
      <c r="V1107" s="31">
        <f t="shared" ref="V1107:V1110" si="107">+V1106*D1106/D1107</f>
        <v>64.308233424055956</v>
      </c>
      <c r="W1107" s="32">
        <f t="shared" si="103"/>
        <v>90.308233424055956</v>
      </c>
      <c r="X1107" s="30"/>
      <c r="Y1107" s="24"/>
      <c r="Z1107" s="24"/>
    </row>
    <row r="1108" spans="1:32" ht="15.75" hidden="1" customHeight="1">
      <c r="A1108" s="13" t="s">
        <v>1688</v>
      </c>
      <c r="B1108" s="24" t="s">
        <v>1881</v>
      </c>
      <c r="C1108" s="24" t="s">
        <v>44</v>
      </c>
      <c r="D1108" s="25">
        <v>1012212.04</v>
      </c>
      <c r="E1108" s="24"/>
      <c r="F1108" s="24"/>
      <c r="G1108" s="38"/>
      <c r="H1108" s="27" t="s">
        <v>63</v>
      </c>
      <c r="I1108" s="24" t="s">
        <v>765</v>
      </c>
      <c r="J1108" s="24">
        <v>60</v>
      </c>
      <c r="K1108" s="24">
        <v>60732722.399999999</v>
      </c>
      <c r="L1108" s="28" t="s">
        <v>1885</v>
      </c>
      <c r="M1108" s="29" t="s">
        <v>50</v>
      </c>
      <c r="N1108" s="30"/>
      <c r="O1108" s="29" t="s">
        <v>50</v>
      </c>
      <c r="P1108" s="24"/>
      <c r="Q1108" s="24"/>
      <c r="R1108" s="24"/>
      <c r="S1108" s="24">
        <v>10</v>
      </c>
      <c r="T1108" s="24">
        <v>15</v>
      </c>
      <c r="U1108" s="24">
        <v>2</v>
      </c>
      <c r="V1108" s="31">
        <f t="shared" si="107"/>
        <v>59.068969531324669</v>
      </c>
      <c r="W1108" s="32">
        <f t="shared" si="103"/>
        <v>86.068969531324669</v>
      </c>
      <c r="X1108" s="30"/>
      <c r="Y1108" s="24"/>
      <c r="Z1108" s="24"/>
    </row>
    <row r="1109" spans="1:32" ht="15.75" hidden="1" customHeight="1">
      <c r="A1109" s="13" t="s">
        <v>1688</v>
      </c>
      <c r="B1109" s="24" t="s">
        <v>1881</v>
      </c>
      <c r="C1109" s="24" t="s">
        <v>44</v>
      </c>
      <c r="D1109" s="25">
        <v>1017636</v>
      </c>
      <c r="E1109" s="24"/>
      <c r="F1109" s="24"/>
      <c r="G1109" s="38"/>
      <c r="H1109" s="27" t="s">
        <v>479</v>
      </c>
      <c r="I1109" s="24" t="s">
        <v>1878</v>
      </c>
      <c r="J1109" s="24">
        <v>60</v>
      </c>
      <c r="K1109" s="24">
        <v>61058160</v>
      </c>
      <c r="L1109" s="28" t="s">
        <v>1886</v>
      </c>
      <c r="M1109" s="29" t="s">
        <v>50</v>
      </c>
      <c r="N1109" s="30"/>
      <c r="O1109" s="29" t="s">
        <v>50</v>
      </c>
      <c r="P1109" s="24"/>
      <c r="Q1109" s="24"/>
      <c r="R1109" s="24"/>
      <c r="S1109" s="24">
        <v>10</v>
      </c>
      <c r="T1109" s="24">
        <v>15</v>
      </c>
      <c r="U1109" s="24">
        <v>0</v>
      </c>
      <c r="V1109" s="31">
        <f t="shared" si="107"/>
        <v>58.754134238568597</v>
      </c>
      <c r="W1109" s="32">
        <f t="shared" si="103"/>
        <v>83.754134238568597</v>
      </c>
      <c r="X1109" s="30"/>
      <c r="Y1109" s="24"/>
      <c r="Z1109" s="24"/>
    </row>
    <row r="1110" spans="1:32" ht="15.75" hidden="1" customHeight="1">
      <c r="A1110" s="13" t="s">
        <v>1688</v>
      </c>
      <c r="B1110" s="24" t="s">
        <v>1881</v>
      </c>
      <c r="C1110" s="24" t="s">
        <v>44</v>
      </c>
      <c r="D1110" s="25">
        <v>1225640.6399999999</v>
      </c>
      <c r="E1110" s="24"/>
      <c r="F1110" s="24"/>
      <c r="G1110" s="38"/>
      <c r="H1110" s="27" t="s">
        <v>68</v>
      </c>
      <c r="I1110" s="24" t="s">
        <v>765</v>
      </c>
      <c r="J1110" s="24">
        <v>60</v>
      </c>
      <c r="K1110" s="24">
        <v>73538438.400000006</v>
      </c>
      <c r="L1110" s="28" t="s">
        <v>1887</v>
      </c>
      <c r="M1110" s="29" t="s">
        <v>50</v>
      </c>
      <c r="N1110" s="30"/>
      <c r="O1110" s="29" t="s">
        <v>50</v>
      </c>
      <c r="P1110" s="24"/>
      <c r="Q1110" s="24"/>
      <c r="R1110" s="24"/>
      <c r="S1110" s="24">
        <v>10</v>
      </c>
      <c r="T1110" s="24">
        <v>15</v>
      </c>
      <c r="U1110" s="24">
        <v>0</v>
      </c>
      <c r="V1110" s="31">
        <f t="shared" si="107"/>
        <v>48.782914174582196</v>
      </c>
      <c r="W1110" s="32">
        <f t="shared" si="103"/>
        <v>73.782914174582203</v>
      </c>
      <c r="X1110" s="30"/>
      <c r="Y1110" s="24"/>
      <c r="Z1110" s="24"/>
    </row>
    <row r="1111" spans="1:32" ht="15.75" hidden="1" customHeight="1">
      <c r="A1111" s="13" t="s">
        <v>1688</v>
      </c>
      <c r="B1111" s="24" t="s">
        <v>1888</v>
      </c>
      <c r="C1111" s="24" t="s">
        <v>44</v>
      </c>
      <c r="D1111" s="25">
        <v>10664917.970000001</v>
      </c>
      <c r="E1111" s="25">
        <f>+F1111</f>
        <v>17339391.969999999</v>
      </c>
      <c r="F1111" s="62">
        <v>17339391.969999999</v>
      </c>
      <c r="G1111" s="38" t="s">
        <v>1889</v>
      </c>
      <c r="H1111" s="27" t="s">
        <v>95</v>
      </c>
      <c r="I1111" s="24" t="s">
        <v>1890</v>
      </c>
      <c r="J1111" s="24">
        <v>48</v>
      </c>
      <c r="K1111" s="24">
        <v>511916062.56</v>
      </c>
      <c r="L1111" s="28" t="s">
        <v>1891</v>
      </c>
      <c r="M1111" s="29" t="s">
        <v>50</v>
      </c>
      <c r="N1111" s="30"/>
      <c r="O1111" s="29" t="s">
        <v>50</v>
      </c>
      <c r="P1111" s="24"/>
      <c r="Q1111" s="24"/>
      <c r="R1111" s="24"/>
      <c r="S1111" s="24">
        <v>10</v>
      </c>
      <c r="T1111" s="24">
        <v>15</v>
      </c>
      <c r="U1111" s="24">
        <v>1</v>
      </c>
      <c r="V1111" s="35">
        <v>65</v>
      </c>
      <c r="W1111" s="24">
        <f t="shared" si="103"/>
        <v>91</v>
      </c>
      <c r="X1111" s="30"/>
      <c r="Y1111" s="24"/>
      <c r="Z1111" s="24"/>
    </row>
    <row r="1112" spans="1:32" ht="15.75" hidden="1" customHeight="1">
      <c r="A1112" s="13" t="s">
        <v>1688</v>
      </c>
      <c r="B1112" s="24" t="s">
        <v>1888</v>
      </c>
      <c r="C1112" s="24" t="s">
        <v>44</v>
      </c>
      <c r="D1112" s="25">
        <v>10779640.970000001</v>
      </c>
      <c r="E1112" s="24"/>
      <c r="F1112" s="24"/>
      <c r="G1112" s="38"/>
      <c r="H1112" s="27" t="s">
        <v>434</v>
      </c>
      <c r="I1112" s="24" t="s">
        <v>1892</v>
      </c>
      <c r="J1112" s="24">
        <v>48</v>
      </c>
      <c r="K1112" s="24">
        <v>517422766.56</v>
      </c>
      <c r="L1112" s="28" t="s">
        <v>1893</v>
      </c>
      <c r="M1112" s="29" t="s">
        <v>50</v>
      </c>
      <c r="N1112" s="30"/>
      <c r="O1112" s="29" t="s">
        <v>50</v>
      </c>
      <c r="P1112" s="24"/>
      <c r="Q1112" s="24"/>
      <c r="R1112" s="24"/>
      <c r="S1112" s="24">
        <v>10</v>
      </c>
      <c r="T1112" s="24">
        <v>15</v>
      </c>
      <c r="U1112" s="24">
        <v>1</v>
      </c>
      <c r="V1112" s="31">
        <f t="shared" ref="V1112:V1115" si="108">+V1111*D1111/D1112</f>
        <v>64.308233454086931</v>
      </c>
      <c r="W1112" s="32">
        <f t="shared" si="103"/>
        <v>90.308233454086931</v>
      </c>
      <c r="X1112" s="30"/>
      <c r="Y1112" s="24"/>
      <c r="Z1112" s="24"/>
    </row>
    <row r="1113" spans="1:32" ht="15.75" hidden="1" customHeight="1">
      <c r="A1113" s="13" t="s">
        <v>1688</v>
      </c>
      <c r="B1113" s="24" t="s">
        <v>1888</v>
      </c>
      <c r="C1113" s="24" t="s">
        <v>44</v>
      </c>
      <c r="D1113" s="25">
        <v>11639845.48</v>
      </c>
      <c r="E1113" s="24"/>
      <c r="F1113" s="24"/>
      <c r="G1113" s="38"/>
      <c r="H1113" s="27" t="s">
        <v>63</v>
      </c>
      <c r="I1113" s="24" t="s">
        <v>765</v>
      </c>
      <c r="J1113" s="24">
        <v>48</v>
      </c>
      <c r="K1113" s="24">
        <v>558712583.03999996</v>
      </c>
      <c r="L1113" s="28" t="s">
        <v>1894</v>
      </c>
      <c r="M1113" s="29" t="s">
        <v>50</v>
      </c>
      <c r="N1113" s="30"/>
      <c r="O1113" s="29" t="s">
        <v>50</v>
      </c>
      <c r="P1113" s="24"/>
      <c r="Q1113" s="24"/>
      <c r="R1113" s="24"/>
      <c r="S1113" s="24">
        <v>10</v>
      </c>
      <c r="T1113" s="24">
        <v>15</v>
      </c>
      <c r="U1113" s="24">
        <v>2</v>
      </c>
      <c r="V1113" s="31">
        <f t="shared" si="108"/>
        <v>59.555744897225232</v>
      </c>
      <c r="W1113" s="32">
        <f t="shared" si="103"/>
        <v>86.555744897225225</v>
      </c>
      <c r="X1113" s="30"/>
      <c r="Y1113" s="24"/>
      <c r="Z1113" s="24"/>
    </row>
    <row r="1114" spans="1:32" ht="15.75" hidden="1" customHeight="1">
      <c r="A1114" s="13" t="s">
        <v>1688</v>
      </c>
      <c r="B1114" s="24" t="s">
        <v>1888</v>
      </c>
      <c r="C1114" s="24" t="s">
        <v>44</v>
      </c>
      <c r="D1114" s="25">
        <v>11796658</v>
      </c>
      <c r="E1114" s="24"/>
      <c r="F1114" s="24"/>
      <c r="G1114" s="38"/>
      <c r="H1114" s="27" t="s">
        <v>479</v>
      </c>
      <c r="I1114" s="24" t="s">
        <v>1878</v>
      </c>
      <c r="J1114" s="24">
        <v>48</v>
      </c>
      <c r="K1114" s="24">
        <v>566239584</v>
      </c>
      <c r="L1114" s="28" t="s">
        <v>1895</v>
      </c>
      <c r="M1114" s="29" t="s">
        <v>50</v>
      </c>
      <c r="N1114" s="30"/>
      <c r="O1114" s="29" t="s">
        <v>50</v>
      </c>
      <c r="P1114" s="24"/>
      <c r="Q1114" s="24"/>
      <c r="R1114" s="24"/>
      <c r="S1114" s="24">
        <v>10</v>
      </c>
      <c r="T1114" s="24">
        <v>15</v>
      </c>
      <c r="U1114" s="24">
        <v>0</v>
      </c>
      <c r="V1114" s="31">
        <f t="shared" si="108"/>
        <v>58.764072676346146</v>
      </c>
      <c r="W1114" s="32">
        <f t="shared" si="103"/>
        <v>83.764072676346146</v>
      </c>
      <c r="X1114" s="30"/>
      <c r="Y1114" s="24"/>
      <c r="Z1114" s="24"/>
    </row>
    <row r="1115" spans="1:32" ht="15.75" hidden="1" customHeight="1">
      <c r="A1115" s="13" t="s">
        <v>1688</v>
      </c>
      <c r="B1115" s="24" t="s">
        <v>1888</v>
      </c>
      <c r="C1115" s="24" t="s">
        <v>44</v>
      </c>
      <c r="D1115" s="25">
        <v>14210296.43</v>
      </c>
      <c r="E1115" s="24"/>
      <c r="F1115" s="24"/>
      <c r="G1115" s="38"/>
      <c r="H1115" s="27" t="s">
        <v>68</v>
      </c>
      <c r="I1115" s="24" t="s">
        <v>765</v>
      </c>
      <c r="J1115" s="24">
        <v>48</v>
      </c>
      <c r="K1115" s="24">
        <v>682094228.63999999</v>
      </c>
      <c r="L1115" s="28" t="s">
        <v>1896</v>
      </c>
      <c r="M1115" s="29" t="s">
        <v>50</v>
      </c>
      <c r="N1115" s="30"/>
      <c r="O1115" s="29" t="s">
        <v>50</v>
      </c>
      <c r="P1115" s="24"/>
      <c r="Q1115" s="24"/>
      <c r="R1115" s="24"/>
      <c r="S1115" s="24">
        <v>10</v>
      </c>
      <c r="T1115" s="24">
        <v>15</v>
      </c>
      <c r="U1115" s="24">
        <v>0</v>
      </c>
      <c r="V1115" s="31">
        <f t="shared" si="108"/>
        <v>48.7829139571299</v>
      </c>
      <c r="W1115" s="32">
        <f t="shared" si="103"/>
        <v>73.782913957129892</v>
      </c>
      <c r="X1115" s="30"/>
      <c r="Y1115" s="24"/>
      <c r="Z1115" s="24"/>
    </row>
    <row r="1116" spans="1:32" ht="15.75" hidden="1" customHeight="1">
      <c r="A1116" s="13" t="s">
        <v>1688</v>
      </c>
      <c r="B1116" s="24" t="s">
        <v>1897</v>
      </c>
      <c r="C1116" s="24" t="s">
        <v>44</v>
      </c>
      <c r="D1116" s="25">
        <v>301944.17</v>
      </c>
      <c r="E1116" s="63">
        <f>+F1116</f>
        <v>1634628.84</v>
      </c>
      <c r="F1116" s="62">
        <v>1634628.84</v>
      </c>
      <c r="G1116" s="38" t="s">
        <v>1898</v>
      </c>
      <c r="H1116" s="27" t="s">
        <v>445</v>
      </c>
      <c r="I1116" s="24" t="s">
        <v>1899</v>
      </c>
      <c r="J1116" s="24">
        <v>300</v>
      </c>
      <c r="K1116" s="24">
        <v>90583251</v>
      </c>
      <c r="L1116" s="28" t="s">
        <v>1900</v>
      </c>
      <c r="M1116" s="29" t="s">
        <v>50</v>
      </c>
      <c r="N1116" s="30"/>
      <c r="O1116" s="29" t="s">
        <v>50</v>
      </c>
      <c r="P1116" s="24"/>
      <c r="Q1116" s="24"/>
      <c r="R1116" s="24"/>
      <c r="S1116" s="24">
        <v>10</v>
      </c>
      <c r="T1116" s="24">
        <v>15</v>
      </c>
      <c r="U1116" s="24">
        <v>0</v>
      </c>
      <c r="V1116" s="35">
        <v>65</v>
      </c>
      <c r="W1116" s="24">
        <f t="shared" si="103"/>
        <v>90</v>
      </c>
      <c r="X1116" s="30"/>
      <c r="Y1116" s="24"/>
      <c r="Z1116" s="24"/>
    </row>
    <row r="1117" spans="1:32" ht="15.75" hidden="1" customHeight="1">
      <c r="A1117" s="13" t="s">
        <v>1688</v>
      </c>
      <c r="B1117" s="24" t="s">
        <v>1897</v>
      </c>
      <c r="C1117" s="24" t="s">
        <v>44</v>
      </c>
      <c r="D1117" s="25">
        <v>641297.69999999995</v>
      </c>
      <c r="E1117" s="24"/>
      <c r="F1117" s="24"/>
      <c r="G1117" s="38"/>
      <c r="H1117" s="27" t="s">
        <v>92</v>
      </c>
      <c r="I1117" s="24" t="s">
        <v>432</v>
      </c>
      <c r="J1117" s="24">
        <v>300</v>
      </c>
      <c r="K1117" s="24">
        <v>192389310</v>
      </c>
      <c r="L1117" s="28" t="s">
        <v>1901</v>
      </c>
      <c r="M1117" s="29" t="s">
        <v>50</v>
      </c>
      <c r="N1117" s="30"/>
      <c r="O1117" s="29" t="s">
        <v>50</v>
      </c>
      <c r="P1117" s="24"/>
      <c r="Q1117" s="24"/>
      <c r="R1117" s="24"/>
      <c r="S1117" s="24">
        <v>10</v>
      </c>
      <c r="T1117" s="24">
        <v>15</v>
      </c>
      <c r="U1117" s="24">
        <v>0</v>
      </c>
      <c r="V1117" s="31">
        <f>+V1116*D1116/D1117</f>
        <v>30.604150069460722</v>
      </c>
      <c r="W1117" s="32">
        <f t="shared" si="103"/>
        <v>55.604150069460722</v>
      </c>
      <c r="X1117" s="30"/>
      <c r="Y1117" s="24"/>
      <c r="Z1117" s="24" t="s">
        <v>80</v>
      </c>
    </row>
    <row r="1118" spans="1:32" ht="15.75" hidden="1" customHeight="1">
      <c r="A1118" s="13" t="s">
        <v>1688</v>
      </c>
      <c r="B1118" s="24" t="s">
        <v>1897</v>
      </c>
      <c r="C1118" s="24" t="s">
        <v>44</v>
      </c>
      <c r="D1118" s="25">
        <v>646119.44999999995</v>
      </c>
      <c r="E1118" s="24"/>
      <c r="F1118" s="24"/>
      <c r="G1118" s="38"/>
      <c r="H1118" s="27" t="s">
        <v>189</v>
      </c>
      <c r="I1118" s="24" t="s">
        <v>260</v>
      </c>
      <c r="J1118" s="24">
        <v>300</v>
      </c>
      <c r="K1118" s="24">
        <v>193835835</v>
      </c>
      <c r="L1118" s="43" t="s">
        <v>1902</v>
      </c>
      <c r="M1118" s="44" t="s">
        <v>50</v>
      </c>
      <c r="N1118" s="45"/>
      <c r="O1118" s="44" t="s">
        <v>50</v>
      </c>
      <c r="P1118" s="36"/>
      <c r="Q1118" s="36"/>
      <c r="R1118" s="36"/>
      <c r="S1118" s="36">
        <v>10</v>
      </c>
      <c r="T1118" s="36">
        <v>15</v>
      </c>
      <c r="U1118" s="36">
        <v>0</v>
      </c>
      <c r="V1118" s="35" t="s">
        <v>1729</v>
      </c>
      <c r="W1118" s="24">
        <f t="shared" si="103"/>
        <v>25</v>
      </c>
      <c r="X1118" s="30" t="s">
        <v>427</v>
      </c>
      <c r="Y1118" s="24"/>
      <c r="Z1118" s="24" t="s">
        <v>1233</v>
      </c>
      <c r="AA1118" s="50"/>
      <c r="AB1118" s="50"/>
      <c r="AC1118" s="50"/>
      <c r="AD1118" s="50"/>
      <c r="AE1118" s="50"/>
      <c r="AF1118" s="50"/>
    </row>
    <row r="1119" spans="1:32" ht="15.75" hidden="1" customHeight="1">
      <c r="A1119" s="13" t="s">
        <v>1688</v>
      </c>
      <c r="B1119" s="24" t="s">
        <v>1897</v>
      </c>
      <c r="C1119" s="24" t="s">
        <v>44</v>
      </c>
      <c r="D1119" s="25">
        <v>711577.14</v>
      </c>
      <c r="E1119" s="24"/>
      <c r="F1119" s="24"/>
      <c r="G1119" s="38"/>
      <c r="H1119" s="27" t="s">
        <v>434</v>
      </c>
      <c r="I1119" s="24" t="s">
        <v>1903</v>
      </c>
      <c r="J1119" s="24">
        <v>300</v>
      </c>
      <c r="K1119" s="24">
        <v>213473142</v>
      </c>
      <c r="L1119" s="28" t="s">
        <v>1904</v>
      </c>
      <c r="M1119" s="29" t="s">
        <v>50</v>
      </c>
      <c r="N1119" s="30"/>
      <c r="O1119" s="29" t="s">
        <v>50</v>
      </c>
      <c r="P1119" s="24"/>
      <c r="Q1119" s="24"/>
      <c r="R1119" s="24"/>
      <c r="S1119" s="24">
        <v>10</v>
      </c>
      <c r="T1119" s="24">
        <v>15</v>
      </c>
      <c r="U1119" s="24">
        <v>1</v>
      </c>
      <c r="V1119" s="31">
        <f>+V1116*D1116/D1119</f>
        <v>27.581508661169188</v>
      </c>
      <c r="W1119" s="32">
        <f t="shared" si="103"/>
        <v>53.581508661169188</v>
      </c>
      <c r="X1119" s="30"/>
      <c r="Y1119" s="24"/>
      <c r="Z1119" s="24" t="s">
        <v>80</v>
      </c>
    </row>
    <row r="1120" spans="1:32" ht="15.75" hidden="1" customHeight="1">
      <c r="A1120" s="13" t="s">
        <v>1688</v>
      </c>
      <c r="B1120" s="24" t="s">
        <v>1897</v>
      </c>
      <c r="C1120" s="24" t="s">
        <v>44</v>
      </c>
      <c r="D1120" s="25">
        <v>726157.21</v>
      </c>
      <c r="E1120" s="24"/>
      <c r="F1120" s="24"/>
      <c r="G1120" s="38"/>
      <c r="H1120" s="27" t="s">
        <v>63</v>
      </c>
      <c r="I1120" s="24" t="s">
        <v>260</v>
      </c>
      <c r="J1120" s="24">
        <v>300</v>
      </c>
      <c r="K1120" s="24">
        <v>217847163</v>
      </c>
      <c r="L1120" s="28" t="s">
        <v>1905</v>
      </c>
      <c r="M1120" s="29" t="s">
        <v>50</v>
      </c>
      <c r="N1120" s="30"/>
      <c r="O1120" s="29" t="s">
        <v>50</v>
      </c>
      <c r="P1120" s="24"/>
      <c r="Q1120" s="24"/>
      <c r="R1120" s="24"/>
      <c r="S1120" s="24">
        <v>10</v>
      </c>
      <c r="T1120" s="24">
        <v>15</v>
      </c>
      <c r="U1120" s="24">
        <v>2</v>
      </c>
      <c r="V1120" s="31">
        <f t="shared" ref="V1120:V1125" si="109">+V1119*D1119/D1120</f>
        <v>27.027716284742255</v>
      </c>
      <c r="W1120" s="32">
        <f t="shared" si="103"/>
        <v>54.027716284742255</v>
      </c>
      <c r="X1120" s="30"/>
      <c r="Y1120" s="24"/>
      <c r="Z1120" s="24" t="s">
        <v>80</v>
      </c>
    </row>
    <row r="1121" spans="1:32" ht="15.75" hidden="1" customHeight="1">
      <c r="A1121" s="13" t="s">
        <v>1688</v>
      </c>
      <c r="B1121" s="24" t="s">
        <v>1897</v>
      </c>
      <c r="C1121" s="24" t="s">
        <v>44</v>
      </c>
      <c r="D1121" s="25">
        <v>789500.19</v>
      </c>
      <c r="E1121" s="24"/>
      <c r="F1121" s="24"/>
      <c r="G1121" s="38"/>
      <c r="H1121" s="27" t="s">
        <v>95</v>
      </c>
      <c r="I1121" s="24" t="s">
        <v>1906</v>
      </c>
      <c r="J1121" s="24">
        <v>300</v>
      </c>
      <c r="K1121" s="24">
        <v>236850057</v>
      </c>
      <c r="L1121" s="28" t="s">
        <v>1907</v>
      </c>
      <c r="M1121" s="29" t="s">
        <v>50</v>
      </c>
      <c r="N1121" s="30"/>
      <c r="O1121" s="29" t="s">
        <v>50</v>
      </c>
      <c r="P1121" s="24"/>
      <c r="Q1121" s="24"/>
      <c r="R1121" s="24"/>
      <c r="S1121" s="24">
        <v>10</v>
      </c>
      <c r="T1121" s="24">
        <v>15</v>
      </c>
      <c r="U1121" s="24">
        <v>1</v>
      </c>
      <c r="V1121" s="31">
        <f t="shared" si="109"/>
        <v>24.859235372698265</v>
      </c>
      <c r="W1121" s="32">
        <f t="shared" si="103"/>
        <v>50.859235372698265</v>
      </c>
      <c r="X1121" s="30"/>
      <c r="Y1121" s="24"/>
      <c r="Z1121" s="24" t="s">
        <v>80</v>
      </c>
    </row>
    <row r="1122" spans="1:32" ht="15.75" hidden="1" customHeight="1">
      <c r="A1122" s="13" t="s">
        <v>1688</v>
      </c>
      <c r="B1122" s="24" t="s">
        <v>1897</v>
      </c>
      <c r="C1122" s="24" t="s">
        <v>51</v>
      </c>
      <c r="D1122" s="25">
        <v>789965.27</v>
      </c>
      <c r="E1122" s="24"/>
      <c r="F1122" s="24"/>
      <c r="G1122" s="38"/>
      <c r="H1122" s="27" t="s">
        <v>52</v>
      </c>
      <c r="I1122" s="24" t="s">
        <v>1908</v>
      </c>
      <c r="J1122" s="24">
        <v>300</v>
      </c>
      <c r="K1122" s="24">
        <v>236989581</v>
      </c>
      <c r="L1122" s="28" t="s">
        <v>1909</v>
      </c>
      <c r="M1122" s="29" t="s">
        <v>50</v>
      </c>
      <c r="N1122" s="30"/>
      <c r="O1122" s="29" t="s">
        <v>50</v>
      </c>
      <c r="P1122" s="24"/>
      <c r="Q1122" s="24"/>
      <c r="R1122" s="24"/>
      <c r="S1122" s="24">
        <v>10</v>
      </c>
      <c r="T1122" s="24">
        <v>15</v>
      </c>
      <c r="U1122" s="24">
        <v>2</v>
      </c>
      <c r="V1122" s="31">
        <f t="shared" si="109"/>
        <v>24.844599877156625</v>
      </c>
      <c r="W1122" s="32">
        <f t="shared" si="103"/>
        <v>51.844599877156625</v>
      </c>
      <c r="X1122" s="30"/>
      <c r="Y1122" s="24"/>
      <c r="Z1122" s="24" t="s">
        <v>80</v>
      </c>
    </row>
    <row r="1123" spans="1:32" ht="15.75" hidden="1" customHeight="1">
      <c r="A1123" s="13" t="s">
        <v>1688</v>
      </c>
      <c r="B1123" s="24" t="s">
        <v>1897</v>
      </c>
      <c r="C1123" s="24" t="s">
        <v>51</v>
      </c>
      <c r="D1123" s="25">
        <v>791844.07</v>
      </c>
      <c r="E1123" s="24"/>
      <c r="F1123" s="24"/>
      <c r="G1123" s="38"/>
      <c r="H1123" s="27" t="s">
        <v>92</v>
      </c>
      <c r="I1123" s="24" t="s">
        <v>439</v>
      </c>
      <c r="J1123" s="24">
        <v>300</v>
      </c>
      <c r="K1123" s="24">
        <v>237553221</v>
      </c>
      <c r="L1123" s="28" t="s">
        <v>1910</v>
      </c>
      <c r="M1123" s="29" t="s">
        <v>50</v>
      </c>
      <c r="N1123" s="30"/>
      <c r="O1123" s="29" t="s">
        <v>50</v>
      </c>
      <c r="P1123" s="24"/>
      <c r="Q1123" s="24"/>
      <c r="R1123" s="24"/>
      <c r="S1123" s="24">
        <v>10</v>
      </c>
      <c r="T1123" s="24">
        <v>15</v>
      </c>
      <c r="U1123" s="24">
        <v>0</v>
      </c>
      <c r="V1123" s="31">
        <f t="shared" si="109"/>
        <v>24.785651359364227</v>
      </c>
      <c r="W1123" s="32">
        <f t="shared" si="103"/>
        <v>49.785651359364223</v>
      </c>
      <c r="X1123" s="30"/>
      <c r="Y1123" s="24"/>
      <c r="Z1123" s="24" t="s">
        <v>80</v>
      </c>
    </row>
    <row r="1124" spans="1:32" ht="15.75" hidden="1" customHeight="1">
      <c r="A1124" s="13" t="s">
        <v>1688</v>
      </c>
      <c r="B1124" s="24" t="s">
        <v>1897</v>
      </c>
      <c r="C1124" s="24" t="s">
        <v>44</v>
      </c>
      <c r="D1124" s="25">
        <v>808261.89</v>
      </c>
      <c r="E1124" s="24"/>
      <c r="F1124" s="24"/>
      <c r="G1124" s="38"/>
      <c r="H1124" s="27" t="s">
        <v>71</v>
      </c>
      <c r="I1124" s="24" t="s">
        <v>1911</v>
      </c>
      <c r="J1124" s="24">
        <v>300</v>
      </c>
      <c r="K1124" s="24">
        <v>242478567</v>
      </c>
      <c r="L1124" s="28" t="s">
        <v>1912</v>
      </c>
      <c r="M1124" s="29" t="s">
        <v>50</v>
      </c>
      <c r="N1124" s="30"/>
      <c r="O1124" s="29" t="s">
        <v>50</v>
      </c>
      <c r="P1124" s="24"/>
      <c r="Q1124" s="24"/>
      <c r="R1124" s="24"/>
      <c r="S1124" s="24">
        <v>10</v>
      </c>
      <c r="T1124" s="24">
        <v>15</v>
      </c>
      <c r="U1124" s="24">
        <v>1</v>
      </c>
      <c r="V1124" s="31">
        <f t="shared" si="109"/>
        <v>24.282192805106771</v>
      </c>
      <c r="W1124" s="32">
        <f t="shared" si="103"/>
        <v>50.282192805106774</v>
      </c>
      <c r="X1124" s="30"/>
      <c r="Y1124" s="24"/>
      <c r="Z1124" s="24" t="s">
        <v>80</v>
      </c>
    </row>
    <row r="1125" spans="1:32" ht="15.75" hidden="1" customHeight="1">
      <c r="A1125" s="13" t="s">
        <v>1688</v>
      </c>
      <c r="B1125" s="24" t="s">
        <v>1897</v>
      </c>
      <c r="C1125" s="24" t="s">
        <v>44</v>
      </c>
      <c r="D1125" s="25">
        <v>881996.82</v>
      </c>
      <c r="E1125" s="24"/>
      <c r="F1125" s="24"/>
      <c r="G1125" s="38"/>
      <c r="H1125" s="27" t="s">
        <v>68</v>
      </c>
      <c r="I1125" s="24" t="s">
        <v>447</v>
      </c>
      <c r="J1125" s="24">
        <v>300</v>
      </c>
      <c r="K1125" s="24">
        <v>264599046</v>
      </c>
      <c r="L1125" s="28" t="s">
        <v>1913</v>
      </c>
      <c r="M1125" s="29" t="s">
        <v>50</v>
      </c>
      <c r="N1125" s="30"/>
      <c r="O1125" s="29" t="s">
        <v>50</v>
      </c>
      <c r="P1125" s="24"/>
      <c r="Q1125" s="24"/>
      <c r="R1125" s="24"/>
      <c r="S1125" s="24">
        <v>10</v>
      </c>
      <c r="T1125" s="24">
        <v>15</v>
      </c>
      <c r="U1125" s="24">
        <v>0</v>
      </c>
      <c r="V1125" s="31">
        <f t="shared" si="109"/>
        <v>22.252201600908268</v>
      </c>
      <c r="W1125" s="32">
        <f t="shared" si="103"/>
        <v>47.252201600908265</v>
      </c>
      <c r="X1125" s="30"/>
      <c r="Y1125" s="24"/>
      <c r="Z1125" s="24" t="s">
        <v>80</v>
      </c>
    </row>
    <row r="1126" spans="1:32" ht="15.75" hidden="1" customHeight="1">
      <c r="A1126" s="13" t="s">
        <v>1688</v>
      </c>
      <c r="B1126" s="24" t="s">
        <v>1897</v>
      </c>
      <c r="C1126" s="24" t="s">
        <v>44</v>
      </c>
      <c r="D1126" s="25">
        <v>1133269.51</v>
      </c>
      <c r="E1126" s="24"/>
      <c r="F1126" s="24"/>
      <c r="G1126" s="38"/>
      <c r="H1126" s="27" t="s">
        <v>52</v>
      </c>
      <c r="I1126" s="24" t="s">
        <v>1914</v>
      </c>
      <c r="J1126" s="24">
        <v>300</v>
      </c>
      <c r="K1126" s="24">
        <v>339980853</v>
      </c>
      <c r="L1126" s="28" t="s">
        <v>1915</v>
      </c>
      <c r="M1126" s="29" t="s">
        <v>50</v>
      </c>
      <c r="N1126" s="30"/>
      <c r="O1126" s="29" t="s">
        <v>50</v>
      </c>
      <c r="P1126" s="24"/>
      <c r="Q1126" s="24"/>
      <c r="R1126" s="24"/>
      <c r="S1126" s="24">
        <v>10</v>
      </c>
      <c r="T1126" s="24">
        <v>15</v>
      </c>
      <c r="U1126" s="24">
        <v>2</v>
      </c>
      <c r="V1126" s="31">
        <f>+V1116*D1116/D1126</f>
        <v>17.318361499022419</v>
      </c>
      <c r="W1126" s="32">
        <f t="shared" si="103"/>
        <v>44.318361499022416</v>
      </c>
      <c r="X1126" s="30"/>
      <c r="Y1126" s="24"/>
      <c r="Z1126" s="24" t="s">
        <v>80</v>
      </c>
    </row>
    <row r="1127" spans="1:32" ht="15.75" hidden="1" customHeight="1">
      <c r="A1127" s="13" t="s">
        <v>1688</v>
      </c>
      <c r="B1127" s="24" t="s">
        <v>1916</v>
      </c>
      <c r="C1127" s="24" t="s">
        <v>44</v>
      </c>
      <c r="D1127" s="25">
        <v>4272.58</v>
      </c>
      <c r="E1127" s="26">
        <f>+F1127</f>
        <v>87566.6495</v>
      </c>
      <c r="F1127" s="26">
        <f>10507997.94/120</f>
        <v>87566.6495</v>
      </c>
      <c r="G1127" s="38" t="s">
        <v>1917</v>
      </c>
      <c r="H1127" s="27" t="s">
        <v>92</v>
      </c>
      <c r="I1127" s="24" t="s">
        <v>432</v>
      </c>
      <c r="J1127" s="24">
        <v>7200</v>
      </c>
      <c r="K1127" s="24">
        <v>30762576</v>
      </c>
      <c r="L1127" s="28" t="s">
        <v>1918</v>
      </c>
      <c r="M1127" s="29" t="s">
        <v>50</v>
      </c>
      <c r="N1127" s="30"/>
      <c r="O1127" s="29" t="s">
        <v>50</v>
      </c>
      <c r="P1127" s="24"/>
      <c r="Q1127" s="24"/>
      <c r="R1127" s="24"/>
      <c r="S1127" s="24">
        <v>10</v>
      </c>
      <c r="T1127" s="24">
        <v>15</v>
      </c>
      <c r="U1127" s="24">
        <v>0</v>
      </c>
      <c r="V1127" s="35">
        <v>65</v>
      </c>
      <c r="W1127" s="24">
        <f t="shared" si="103"/>
        <v>90</v>
      </c>
      <c r="X1127" s="30"/>
      <c r="Y1127" s="24"/>
      <c r="Z1127" s="24"/>
    </row>
    <row r="1128" spans="1:32" ht="15.75" hidden="1" customHeight="1">
      <c r="A1128" s="13" t="s">
        <v>1688</v>
      </c>
      <c r="B1128" s="24" t="s">
        <v>1916</v>
      </c>
      <c r="C1128" s="24" t="s">
        <v>44</v>
      </c>
      <c r="D1128" s="25">
        <v>4302</v>
      </c>
      <c r="E1128" s="24"/>
      <c r="F1128" s="24"/>
      <c r="G1128" s="38"/>
      <c r="H1128" s="27" t="s">
        <v>77</v>
      </c>
      <c r="I1128" s="24" t="s">
        <v>1919</v>
      </c>
      <c r="J1128" s="24">
        <v>7200</v>
      </c>
      <c r="K1128" s="24">
        <v>30974400</v>
      </c>
      <c r="L1128" s="28" t="s">
        <v>1920</v>
      </c>
      <c r="M1128" s="29" t="s">
        <v>50</v>
      </c>
      <c r="N1128" s="30"/>
      <c r="O1128" s="29" t="s">
        <v>50</v>
      </c>
      <c r="P1128" s="24"/>
      <c r="Q1128" s="24"/>
      <c r="R1128" s="24"/>
      <c r="S1128" s="24">
        <v>10</v>
      </c>
      <c r="T1128" s="24">
        <v>15</v>
      </c>
      <c r="U1128" s="24">
        <v>0</v>
      </c>
      <c r="V1128" s="31">
        <f>+V1127*D1127/D1128</f>
        <v>64.555485820548583</v>
      </c>
      <c r="W1128" s="32">
        <f t="shared" si="103"/>
        <v>89.555485820548583</v>
      </c>
      <c r="X1128" s="30"/>
      <c r="Y1128" s="24"/>
      <c r="Z1128" s="24"/>
    </row>
    <row r="1129" spans="1:32" ht="15.75" hidden="1" customHeight="1">
      <c r="A1129" s="13" t="s">
        <v>1688</v>
      </c>
      <c r="B1129" s="24" t="s">
        <v>1916</v>
      </c>
      <c r="C1129" s="24" t="s">
        <v>44</v>
      </c>
      <c r="D1129" s="25">
        <v>4495.79</v>
      </c>
      <c r="E1129" s="24"/>
      <c r="F1129" s="24"/>
      <c r="G1129" s="38"/>
      <c r="H1129" s="27" t="s">
        <v>189</v>
      </c>
      <c r="I1129" s="24" t="s">
        <v>260</v>
      </c>
      <c r="J1129" s="24">
        <v>7200</v>
      </c>
      <c r="K1129" s="24">
        <v>32369688</v>
      </c>
      <c r="L1129" s="43" t="s">
        <v>1921</v>
      </c>
      <c r="M1129" s="44" t="s">
        <v>50</v>
      </c>
      <c r="N1129" s="45"/>
      <c r="O1129" s="44" t="s">
        <v>50</v>
      </c>
      <c r="P1129" s="36"/>
      <c r="Q1129" s="36"/>
      <c r="R1129" s="36"/>
      <c r="S1129" s="36">
        <v>10</v>
      </c>
      <c r="T1129" s="36">
        <v>15</v>
      </c>
      <c r="U1129" s="36">
        <v>0</v>
      </c>
      <c r="V1129" s="35" t="s">
        <v>1729</v>
      </c>
      <c r="W1129" s="24">
        <f t="shared" si="103"/>
        <v>25</v>
      </c>
      <c r="X1129" s="30" t="s">
        <v>427</v>
      </c>
      <c r="Y1129" s="24"/>
      <c r="Z1129" s="24" t="s">
        <v>1233</v>
      </c>
      <c r="AA1129" s="50"/>
      <c r="AB1129" s="50"/>
      <c r="AC1129" s="50"/>
      <c r="AD1129" s="50"/>
      <c r="AE1129" s="50"/>
      <c r="AF1129" s="50"/>
    </row>
    <row r="1130" spans="1:32" ht="15.75" hidden="1" customHeight="1">
      <c r="A1130" s="13" t="s">
        <v>1688</v>
      </c>
      <c r="B1130" s="24" t="s">
        <v>1916</v>
      </c>
      <c r="C1130" s="24" t="s">
        <v>44</v>
      </c>
      <c r="D1130" s="25">
        <v>5904.47</v>
      </c>
      <c r="E1130" s="26">
        <f>F1130/120</f>
        <v>87566.6495</v>
      </c>
      <c r="F1130" s="26">
        <v>10507997.939999999</v>
      </c>
      <c r="G1130" s="61" t="s">
        <v>1922</v>
      </c>
      <c r="H1130" s="27" t="s">
        <v>95</v>
      </c>
      <c r="I1130" s="24" t="s">
        <v>1923</v>
      </c>
      <c r="J1130" s="24">
        <v>7200</v>
      </c>
      <c r="K1130" s="24">
        <v>42512184</v>
      </c>
      <c r="L1130" s="28" t="s">
        <v>1924</v>
      </c>
      <c r="M1130" s="29" t="s">
        <v>50</v>
      </c>
      <c r="N1130" s="30"/>
      <c r="O1130" s="29" t="s">
        <v>50</v>
      </c>
      <c r="P1130" s="24"/>
      <c r="Q1130" s="24"/>
      <c r="R1130" s="24"/>
      <c r="S1130" s="24">
        <v>10</v>
      </c>
      <c r="T1130" s="24">
        <v>15</v>
      </c>
      <c r="U1130" s="24">
        <v>1</v>
      </c>
      <c r="V1130" s="31">
        <f>+V1127*D1127/D1130</f>
        <v>47.035161496290101</v>
      </c>
      <c r="W1130" s="32">
        <f t="shared" si="103"/>
        <v>73.035161496290101</v>
      </c>
      <c r="X1130" s="30"/>
      <c r="Y1130" s="24"/>
      <c r="Z1130" s="24"/>
    </row>
    <row r="1131" spans="1:32" ht="15.75" hidden="1" customHeight="1">
      <c r="A1131" s="13" t="s">
        <v>1688</v>
      </c>
      <c r="B1131" s="24" t="s">
        <v>1916</v>
      </c>
      <c r="C1131" s="24" t="s">
        <v>44</v>
      </c>
      <c r="D1131" s="25">
        <v>6971.24</v>
      </c>
      <c r="E1131" s="24"/>
      <c r="F1131" s="24"/>
      <c r="G1131" s="38"/>
      <c r="H1131" s="27" t="s">
        <v>52</v>
      </c>
      <c r="I1131" s="24" t="s">
        <v>1925</v>
      </c>
      <c r="J1131" s="24">
        <v>7200</v>
      </c>
      <c r="K1131" s="24">
        <v>50192928</v>
      </c>
      <c r="L1131" s="28" t="s">
        <v>1926</v>
      </c>
      <c r="M1131" s="29" t="s">
        <v>50</v>
      </c>
      <c r="N1131" s="30"/>
      <c r="O1131" s="29" t="s">
        <v>50</v>
      </c>
      <c r="P1131" s="24"/>
      <c r="Q1131" s="24"/>
      <c r="R1131" s="24"/>
      <c r="S1131" s="24">
        <v>10</v>
      </c>
      <c r="T1131" s="24">
        <v>15</v>
      </c>
      <c r="U1131" s="24">
        <v>2</v>
      </c>
      <c r="V1131" s="31">
        <f t="shared" ref="V1131:V1136" si="110">+V1130*D1130/D1131</f>
        <v>39.837632903185089</v>
      </c>
      <c r="W1131" s="32">
        <f t="shared" si="103"/>
        <v>66.837632903185096</v>
      </c>
      <c r="X1131" s="30"/>
      <c r="Y1131" s="24"/>
      <c r="Z1131" s="24" t="s">
        <v>80</v>
      </c>
    </row>
    <row r="1132" spans="1:32" ht="15.75" hidden="1" customHeight="1">
      <c r="A1132" s="13" t="s">
        <v>1688</v>
      </c>
      <c r="B1132" s="24" t="s">
        <v>1916</v>
      </c>
      <c r="C1132" s="24" t="s">
        <v>44</v>
      </c>
      <c r="D1132" s="25">
        <v>7863.83</v>
      </c>
      <c r="E1132" s="24"/>
      <c r="F1132" s="24"/>
      <c r="G1132" s="38"/>
      <c r="H1132" s="27" t="s">
        <v>68</v>
      </c>
      <c r="I1132" s="24" t="s">
        <v>260</v>
      </c>
      <c r="J1132" s="24">
        <v>7200</v>
      </c>
      <c r="K1132" s="24">
        <v>56619576</v>
      </c>
      <c r="L1132" s="28" t="s">
        <v>1927</v>
      </c>
      <c r="M1132" s="29" t="s">
        <v>50</v>
      </c>
      <c r="N1132" s="30"/>
      <c r="O1132" s="29" t="s">
        <v>50</v>
      </c>
      <c r="P1132" s="24"/>
      <c r="Q1132" s="24"/>
      <c r="R1132" s="24"/>
      <c r="S1132" s="24">
        <v>10</v>
      </c>
      <c r="T1132" s="24">
        <v>15</v>
      </c>
      <c r="U1132" s="24">
        <v>0</v>
      </c>
      <c r="V1132" s="31">
        <f t="shared" si="110"/>
        <v>35.315832107255623</v>
      </c>
      <c r="W1132" s="32">
        <f t="shared" si="103"/>
        <v>60.315832107255623</v>
      </c>
      <c r="X1132" s="30"/>
      <c r="Y1132" s="24"/>
      <c r="Z1132" s="24" t="s">
        <v>80</v>
      </c>
    </row>
    <row r="1133" spans="1:32" ht="15.75" hidden="1" customHeight="1">
      <c r="A1133" s="13" t="s">
        <v>1688</v>
      </c>
      <c r="B1133" s="24" t="s">
        <v>1916</v>
      </c>
      <c r="C1133" s="24" t="s">
        <v>51</v>
      </c>
      <c r="D1133" s="25">
        <v>13202.45</v>
      </c>
      <c r="E1133" s="24"/>
      <c r="F1133" s="24"/>
      <c r="G1133" s="38"/>
      <c r="H1133" s="27" t="s">
        <v>95</v>
      </c>
      <c r="I1133" s="24" t="s">
        <v>1928</v>
      </c>
      <c r="J1133" s="24">
        <v>7200</v>
      </c>
      <c r="K1133" s="24">
        <v>95057640</v>
      </c>
      <c r="L1133" s="28" t="s">
        <v>1929</v>
      </c>
      <c r="M1133" s="29" t="s">
        <v>50</v>
      </c>
      <c r="N1133" s="30"/>
      <c r="O1133" s="29" t="s">
        <v>50</v>
      </c>
      <c r="P1133" s="24"/>
      <c r="Q1133" s="24"/>
      <c r="R1133" s="24"/>
      <c r="S1133" s="24">
        <v>10</v>
      </c>
      <c r="T1133" s="24">
        <v>15</v>
      </c>
      <c r="U1133" s="24">
        <v>1</v>
      </c>
      <c r="V1133" s="31">
        <f t="shared" si="110"/>
        <v>21.035315414941923</v>
      </c>
      <c r="W1133" s="32">
        <f t="shared" si="103"/>
        <v>47.03531541494192</v>
      </c>
      <c r="X1133" s="30"/>
      <c r="Y1133" s="24"/>
      <c r="Z1133" s="24" t="s">
        <v>80</v>
      </c>
    </row>
    <row r="1134" spans="1:32" ht="15.75" hidden="1" customHeight="1">
      <c r="A1134" s="13" t="s">
        <v>1688</v>
      </c>
      <c r="B1134" s="24" t="s">
        <v>1916</v>
      </c>
      <c r="C1134" s="24" t="s">
        <v>44</v>
      </c>
      <c r="D1134" s="25">
        <v>13344.24</v>
      </c>
      <c r="E1134" s="24"/>
      <c r="F1134" s="24"/>
      <c r="G1134" s="38"/>
      <c r="H1134" s="27" t="s">
        <v>196</v>
      </c>
      <c r="I1134" s="24" t="s">
        <v>1930</v>
      </c>
      <c r="J1134" s="24">
        <v>7200</v>
      </c>
      <c r="K1134" s="24">
        <v>96078528</v>
      </c>
      <c r="L1134" s="28" t="s">
        <v>1931</v>
      </c>
      <c r="M1134" s="29" t="s">
        <v>50</v>
      </c>
      <c r="N1134" s="30"/>
      <c r="O1134" s="29" t="s">
        <v>50</v>
      </c>
      <c r="P1134" s="24"/>
      <c r="Q1134" s="24"/>
      <c r="R1134" s="24"/>
      <c r="S1134" s="24">
        <v>10</v>
      </c>
      <c r="T1134" s="24">
        <v>15</v>
      </c>
      <c r="U1134" s="24">
        <v>0</v>
      </c>
      <c r="V1134" s="31">
        <f t="shared" si="110"/>
        <v>20.811803444782168</v>
      </c>
      <c r="W1134" s="32">
        <f t="shared" si="103"/>
        <v>45.811803444782171</v>
      </c>
      <c r="X1134" s="30"/>
      <c r="Y1134" s="24"/>
      <c r="Z1134" s="24" t="s">
        <v>80</v>
      </c>
    </row>
    <row r="1135" spans="1:32" ht="15.75" hidden="1" customHeight="1">
      <c r="A1135" s="13" t="s">
        <v>1688</v>
      </c>
      <c r="B1135" s="24" t="s">
        <v>1916</v>
      </c>
      <c r="C1135" s="24" t="s">
        <v>44</v>
      </c>
      <c r="D1135" s="25">
        <v>13656.99</v>
      </c>
      <c r="E1135" s="24"/>
      <c r="F1135" s="24"/>
      <c r="G1135" s="38"/>
      <c r="H1135" s="27" t="s">
        <v>63</v>
      </c>
      <c r="I1135" s="24" t="s">
        <v>733</v>
      </c>
      <c r="J1135" s="24">
        <v>7200</v>
      </c>
      <c r="K1135" s="24">
        <v>98330328</v>
      </c>
      <c r="L1135" s="28" t="s">
        <v>1932</v>
      </c>
      <c r="M1135" s="29" t="s">
        <v>50</v>
      </c>
      <c r="N1135" s="30"/>
      <c r="O1135" s="29" t="s">
        <v>50</v>
      </c>
      <c r="P1135" s="24"/>
      <c r="Q1135" s="24"/>
      <c r="R1135" s="24"/>
      <c r="S1135" s="24">
        <v>10</v>
      </c>
      <c r="T1135" s="24">
        <v>15</v>
      </c>
      <c r="U1135" s="24">
        <v>2</v>
      </c>
      <c r="V1135" s="31">
        <f t="shared" si="110"/>
        <v>20.335205634623737</v>
      </c>
      <c r="W1135" s="32">
        <f t="shared" si="103"/>
        <v>47.335205634623733</v>
      </c>
      <c r="X1135" s="30"/>
      <c r="Y1135" s="24"/>
      <c r="Z1135" s="24" t="s">
        <v>80</v>
      </c>
    </row>
    <row r="1136" spans="1:32" ht="15.75" hidden="1" customHeight="1">
      <c r="A1136" s="13" t="s">
        <v>1688</v>
      </c>
      <c r="B1136" s="24" t="s">
        <v>1916</v>
      </c>
      <c r="C1136" s="24" t="s">
        <v>51</v>
      </c>
      <c r="D1136" s="25">
        <v>13825.67</v>
      </c>
      <c r="E1136" s="24"/>
      <c r="F1136" s="24"/>
      <c r="G1136" s="38"/>
      <c r="H1136" s="27" t="s">
        <v>92</v>
      </c>
      <c r="I1136" s="24" t="s">
        <v>877</v>
      </c>
      <c r="J1136" s="24">
        <v>7200</v>
      </c>
      <c r="K1136" s="24">
        <v>99544824</v>
      </c>
      <c r="L1136" s="28" t="s">
        <v>1933</v>
      </c>
      <c r="M1136" s="29" t="s">
        <v>50</v>
      </c>
      <c r="N1136" s="30"/>
      <c r="O1136" s="29" t="s">
        <v>50</v>
      </c>
      <c r="P1136" s="24"/>
      <c r="Q1136" s="24"/>
      <c r="R1136" s="24"/>
      <c r="S1136" s="24">
        <v>10</v>
      </c>
      <c r="T1136" s="24">
        <v>15</v>
      </c>
      <c r="U1136" s="24">
        <v>0</v>
      </c>
      <c r="V1136" s="31">
        <f t="shared" si="110"/>
        <v>20.087106085998002</v>
      </c>
      <c r="W1136" s="32">
        <f t="shared" si="103"/>
        <v>45.087106085998002</v>
      </c>
      <c r="X1136" s="30"/>
      <c r="Y1136" s="24"/>
      <c r="Z1136" s="24" t="s">
        <v>80</v>
      </c>
    </row>
    <row r="1137" spans="1:32" ht="15.75" hidden="1" customHeight="1">
      <c r="A1137" s="13" t="s">
        <v>1688</v>
      </c>
      <c r="B1137" s="24" t="s">
        <v>1934</v>
      </c>
      <c r="C1137" s="24" t="s">
        <v>44</v>
      </c>
      <c r="D1137" s="25">
        <v>12938.43</v>
      </c>
      <c r="E1137" s="26">
        <f>+F1137</f>
        <v>107535.16</v>
      </c>
      <c r="F1137" s="26">
        <v>107535.16</v>
      </c>
      <c r="G1137" s="38" t="s">
        <v>1935</v>
      </c>
      <c r="H1137" s="27" t="s">
        <v>95</v>
      </c>
      <c r="I1137" s="24" t="s">
        <v>1936</v>
      </c>
      <c r="J1137" s="24">
        <v>360</v>
      </c>
      <c r="K1137" s="24">
        <v>4657834.8</v>
      </c>
      <c r="L1137" s="28" t="s">
        <v>1937</v>
      </c>
      <c r="M1137" s="29" t="s">
        <v>50</v>
      </c>
      <c r="N1137" s="30"/>
      <c r="O1137" s="29" t="s">
        <v>50</v>
      </c>
      <c r="P1137" s="24"/>
      <c r="Q1137" s="24"/>
      <c r="R1137" s="24"/>
      <c r="S1137" s="24">
        <v>10</v>
      </c>
      <c r="T1137" s="24">
        <v>15</v>
      </c>
      <c r="U1137" s="24">
        <v>1</v>
      </c>
      <c r="V1137" s="35">
        <v>65</v>
      </c>
      <c r="W1137" s="24">
        <f t="shared" si="103"/>
        <v>91</v>
      </c>
      <c r="X1137" s="30"/>
      <c r="Y1137" s="24"/>
      <c r="Z1137" s="24"/>
    </row>
    <row r="1138" spans="1:32" ht="15.75" hidden="1" customHeight="1">
      <c r="A1138" s="13" t="s">
        <v>1688</v>
      </c>
      <c r="B1138" s="24" t="s">
        <v>1934</v>
      </c>
      <c r="C1138" s="24" t="s">
        <v>44</v>
      </c>
      <c r="D1138" s="25">
        <v>13789.43</v>
      </c>
      <c r="E1138" s="24"/>
      <c r="F1138" s="24"/>
      <c r="G1138" s="38"/>
      <c r="H1138" s="27" t="s">
        <v>110</v>
      </c>
      <c r="I1138" s="24" t="s">
        <v>890</v>
      </c>
      <c r="J1138" s="24">
        <v>360</v>
      </c>
      <c r="K1138" s="24">
        <v>4964194.8</v>
      </c>
      <c r="L1138" s="28" t="s">
        <v>1938</v>
      </c>
      <c r="M1138" s="29" t="s">
        <v>50</v>
      </c>
      <c r="N1138" s="30"/>
      <c r="O1138" s="29" t="s">
        <v>50</v>
      </c>
      <c r="P1138" s="24"/>
      <c r="Q1138" s="24"/>
      <c r="R1138" s="24"/>
      <c r="S1138" s="24">
        <v>10</v>
      </c>
      <c r="T1138" s="24">
        <v>15</v>
      </c>
      <c r="U1138" s="24">
        <v>0</v>
      </c>
      <c r="V1138" s="31">
        <f t="shared" ref="V1138:V1144" si="111">+V1137*D1137/D1138</f>
        <v>60.988594162340291</v>
      </c>
      <c r="W1138" s="32">
        <f t="shared" si="103"/>
        <v>85.988594162340291</v>
      </c>
      <c r="X1138" s="30"/>
      <c r="Y1138" s="24"/>
      <c r="Z1138" s="24"/>
    </row>
    <row r="1139" spans="1:32" ht="15.75" hidden="1" customHeight="1">
      <c r="A1139" s="13" t="s">
        <v>1688</v>
      </c>
      <c r="B1139" s="24" t="s">
        <v>1934</v>
      </c>
      <c r="C1139" s="24" t="s">
        <v>44</v>
      </c>
      <c r="D1139" s="25">
        <v>19063.169999999998</v>
      </c>
      <c r="E1139" s="24"/>
      <c r="F1139" s="24"/>
      <c r="G1139" s="38"/>
      <c r="H1139" s="27" t="s">
        <v>68</v>
      </c>
      <c r="I1139" s="24" t="s">
        <v>1939</v>
      </c>
      <c r="J1139" s="24">
        <v>360</v>
      </c>
      <c r="K1139" s="24">
        <v>6862741.2000000002</v>
      </c>
      <c r="L1139" s="28" t="s">
        <v>1940</v>
      </c>
      <c r="M1139" s="29" t="s">
        <v>50</v>
      </c>
      <c r="N1139" s="30"/>
      <c r="O1139" s="29" t="s">
        <v>50</v>
      </c>
      <c r="P1139" s="24"/>
      <c r="Q1139" s="24"/>
      <c r="R1139" s="24"/>
      <c r="S1139" s="24">
        <v>10</v>
      </c>
      <c r="T1139" s="24">
        <v>15</v>
      </c>
      <c r="U1139" s="24">
        <v>0</v>
      </c>
      <c r="V1139" s="31">
        <f t="shared" si="111"/>
        <v>44.116374663815101</v>
      </c>
      <c r="W1139" s="32">
        <f t="shared" si="103"/>
        <v>69.116374663815094</v>
      </c>
      <c r="X1139" s="30"/>
      <c r="Y1139" s="24"/>
      <c r="Z1139" s="24"/>
    </row>
    <row r="1140" spans="1:32" ht="15.75" hidden="1" customHeight="1">
      <c r="A1140" s="13" t="s">
        <v>1688</v>
      </c>
      <c r="B1140" s="24" t="s">
        <v>1934</v>
      </c>
      <c r="C1140" s="24" t="s">
        <v>44</v>
      </c>
      <c r="D1140" s="25">
        <v>19156.25</v>
      </c>
      <c r="E1140" s="24"/>
      <c r="F1140" s="24"/>
      <c r="G1140" s="38"/>
      <c r="H1140" s="27" t="s">
        <v>63</v>
      </c>
      <c r="I1140" s="24" t="s">
        <v>1941</v>
      </c>
      <c r="J1140" s="24">
        <v>360</v>
      </c>
      <c r="K1140" s="24">
        <v>6896250</v>
      </c>
      <c r="L1140" s="28" t="s">
        <v>1942</v>
      </c>
      <c r="M1140" s="29" t="s">
        <v>50</v>
      </c>
      <c r="N1140" s="30"/>
      <c r="O1140" s="29" t="s">
        <v>50</v>
      </c>
      <c r="P1140" s="24"/>
      <c r="Q1140" s="24"/>
      <c r="R1140" s="24"/>
      <c r="S1140" s="24">
        <v>10</v>
      </c>
      <c r="T1140" s="24">
        <v>15</v>
      </c>
      <c r="U1140" s="24">
        <v>2</v>
      </c>
      <c r="V1140" s="31">
        <f t="shared" si="111"/>
        <v>43.902013703099513</v>
      </c>
      <c r="W1140" s="32">
        <f t="shared" si="103"/>
        <v>70.902013703099513</v>
      </c>
      <c r="X1140" s="30"/>
      <c r="Y1140" s="24"/>
      <c r="Z1140" s="24"/>
    </row>
    <row r="1141" spans="1:32" ht="15.75" hidden="1" customHeight="1">
      <c r="A1141" s="13" t="s">
        <v>1688</v>
      </c>
      <c r="B1141" s="24" t="s">
        <v>1934</v>
      </c>
      <c r="C1141" s="24" t="s">
        <v>44</v>
      </c>
      <c r="D1141" s="25">
        <v>19269.05</v>
      </c>
      <c r="E1141" s="24"/>
      <c r="F1141" s="24"/>
      <c r="G1141" s="38"/>
      <c r="H1141" s="27" t="s">
        <v>434</v>
      </c>
      <c r="I1141" s="24" t="s">
        <v>1943</v>
      </c>
      <c r="J1141" s="24">
        <v>360</v>
      </c>
      <c r="K1141" s="24">
        <v>6936858</v>
      </c>
      <c r="L1141" s="28" t="s">
        <v>1944</v>
      </c>
      <c r="M1141" s="29" t="s">
        <v>50</v>
      </c>
      <c r="N1141" s="30"/>
      <c r="O1141" s="29" t="s">
        <v>50</v>
      </c>
      <c r="P1141" s="24"/>
      <c r="Q1141" s="24"/>
      <c r="R1141" s="24"/>
      <c r="S1141" s="24">
        <v>10</v>
      </c>
      <c r="T1141" s="24">
        <v>15</v>
      </c>
      <c r="U1141" s="24">
        <v>1</v>
      </c>
      <c r="V1141" s="31">
        <f t="shared" si="111"/>
        <v>43.645013635856472</v>
      </c>
      <c r="W1141" s="32">
        <f t="shared" si="103"/>
        <v>69.645013635856472</v>
      </c>
      <c r="X1141" s="30"/>
      <c r="Y1141" s="24"/>
      <c r="Z1141" s="24"/>
    </row>
    <row r="1142" spans="1:32" ht="15.75" hidden="1" customHeight="1">
      <c r="A1142" s="13" t="s">
        <v>1688</v>
      </c>
      <c r="B1142" s="24" t="s">
        <v>1934</v>
      </c>
      <c r="C1142" s="24" t="s">
        <v>44</v>
      </c>
      <c r="D1142" s="25">
        <v>19905.34</v>
      </c>
      <c r="E1142" s="24"/>
      <c r="F1142" s="24"/>
      <c r="G1142" s="38"/>
      <c r="H1142" s="27" t="s">
        <v>189</v>
      </c>
      <c r="I1142" s="24" t="s">
        <v>1600</v>
      </c>
      <c r="J1142" s="24">
        <v>360</v>
      </c>
      <c r="K1142" s="24">
        <v>7165922.4000000004</v>
      </c>
      <c r="L1142" s="28" t="s">
        <v>1945</v>
      </c>
      <c r="M1142" s="29" t="s">
        <v>50</v>
      </c>
      <c r="N1142" s="30"/>
      <c r="O1142" s="29" t="s">
        <v>50</v>
      </c>
      <c r="P1142" s="24"/>
      <c r="Q1142" s="24"/>
      <c r="R1142" s="24"/>
      <c r="S1142" s="24">
        <v>10</v>
      </c>
      <c r="T1142" s="24">
        <v>15</v>
      </c>
      <c r="U1142" s="24">
        <v>0</v>
      </c>
      <c r="V1142" s="31">
        <f t="shared" si="111"/>
        <v>42.249866116328583</v>
      </c>
      <c r="W1142" s="32">
        <f t="shared" si="103"/>
        <v>67.249866116328576</v>
      </c>
      <c r="X1142" s="30"/>
      <c r="Y1142" s="24"/>
      <c r="Z1142" s="24"/>
    </row>
    <row r="1143" spans="1:32" ht="15.75" hidden="1" customHeight="1">
      <c r="A1143" s="13" t="s">
        <v>1688</v>
      </c>
      <c r="B1143" s="24" t="s">
        <v>1934</v>
      </c>
      <c r="C1143" s="24" t="s">
        <v>44</v>
      </c>
      <c r="D1143" s="25">
        <v>20142.009999999998</v>
      </c>
      <c r="E1143" s="24"/>
      <c r="F1143" s="24"/>
      <c r="G1143" s="38"/>
      <c r="H1143" s="27" t="s">
        <v>92</v>
      </c>
      <c r="I1143" s="24" t="s">
        <v>1946</v>
      </c>
      <c r="J1143" s="24">
        <v>360</v>
      </c>
      <c r="K1143" s="24">
        <v>7251123.5999999996</v>
      </c>
      <c r="L1143" s="28" t="s">
        <v>1947</v>
      </c>
      <c r="M1143" s="29" t="s">
        <v>50</v>
      </c>
      <c r="N1143" s="30"/>
      <c r="O1143" s="29" t="s">
        <v>50</v>
      </c>
      <c r="P1143" s="24"/>
      <c r="Q1143" s="24"/>
      <c r="R1143" s="24"/>
      <c r="S1143" s="24">
        <v>10</v>
      </c>
      <c r="T1143" s="24">
        <v>15</v>
      </c>
      <c r="U1143" s="24">
        <v>0</v>
      </c>
      <c r="V1143" s="31">
        <f t="shared" si="111"/>
        <v>41.753427289530691</v>
      </c>
      <c r="W1143" s="32">
        <f t="shared" si="103"/>
        <v>66.753427289530691</v>
      </c>
      <c r="X1143" s="30"/>
      <c r="Y1143" s="24"/>
      <c r="Z1143" s="24"/>
    </row>
    <row r="1144" spans="1:32" ht="15.75" hidden="1" customHeight="1">
      <c r="A1144" s="13" t="s">
        <v>1688</v>
      </c>
      <c r="B1144" s="24" t="s">
        <v>1934</v>
      </c>
      <c r="C1144" s="24" t="s">
        <v>44</v>
      </c>
      <c r="D1144" s="25">
        <v>21652.959999999999</v>
      </c>
      <c r="E1144" s="24"/>
      <c r="F1144" s="24"/>
      <c r="G1144" s="38"/>
      <c r="H1144" s="27" t="s">
        <v>71</v>
      </c>
      <c r="I1144" s="24" t="s">
        <v>1948</v>
      </c>
      <c r="J1144" s="24">
        <v>360</v>
      </c>
      <c r="K1144" s="24">
        <v>7795065.5999999996</v>
      </c>
      <c r="L1144" s="28" t="s">
        <v>1949</v>
      </c>
      <c r="M1144" s="29" t="s">
        <v>50</v>
      </c>
      <c r="N1144" s="30"/>
      <c r="O1144" s="29" t="s">
        <v>50</v>
      </c>
      <c r="P1144" s="24"/>
      <c r="Q1144" s="24"/>
      <c r="R1144" s="24"/>
      <c r="S1144" s="24">
        <v>10</v>
      </c>
      <c r="T1144" s="24">
        <v>15</v>
      </c>
      <c r="U1144" s="24">
        <v>1</v>
      </c>
      <c r="V1144" s="31">
        <f t="shared" si="111"/>
        <v>38.839860693410976</v>
      </c>
      <c r="W1144" s="32">
        <f t="shared" si="103"/>
        <v>64.839860693410969</v>
      </c>
      <c r="X1144" s="30"/>
      <c r="Y1144" s="24"/>
      <c r="Z1144" s="24" t="s">
        <v>80</v>
      </c>
    </row>
    <row r="1145" spans="1:32" ht="15.75" hidden="1" customHeight="1">
      <c r="A1145" s="13" t="s">
        <v>1688</v>
      </c>
      <c r="B1145" s="24" t="s">
        <v>1950</v>
      </c>
      <c r="C1145" s="24" t="s">
        <v>44</v>
      </c>
      <c r="D1145" s="25">
        <v>4849.34</v>
      </c>
      <c r="E1145" s="26">
        <f t="shared" ref="E1145:E1146" si="112">+F1145</f>
        <v>12319.48</v>
      </c>
      <c r="F1145" s="26">
        <v>12319.48</v>
      </c>
      <c r="G1145" s="38" t="s">
        <v>1951</v>
      </c>
      <c r="H1145" s="27" t="s">
        <v>68</v>
      </c>
      <c r="I1145" s="24" t="s">
        <v>1952</v>
      </c>
      <c r="J1145" s="24">
        <v>144</v>
      </c>
      <c r="K1145" s="24">
        <v>698304.96</v>
      </c>
      <c r="L1145" s="43" t="s">
        <v>1953</v>
      </c>
      <c r="M1145" s="44" t="s">
        <v>50</v>
      </c>
      <c r="N1145" s="45"/>
      <c r="O1145" s="44" t="s">
        <v>50</v>
      </c>
      <c r="P1145" s="36"/>
      <c r="Q1145" s="36"/>
      <c r="R1145" s="36"/>
      <c r="S1145" s="36">
        <v>10</v>
      </c>
      <c r="T1145" s="36">
        <v>15</v>
      </c>
      <c r="U1145" s="36">
        <v>0</v>
      </c>
      <c r="V1145" s="35">
        <v>0</v>
      </c>
      <c r="W1145" s="24">
        <f t="shared" si="103"/>
        <v>25</v>
      </c>
      <c r="X1145" s="30" t="s">
        <v>1954</v>
      </c>
      <c r="Y1145" s="24"/>
      <c r="Z1145" s="24" t="s">
        <v>1955</v>
      </c>
      <c r="AA1145" s="50"/>
      <c r="AB1145" s="50"/>
      <c r="AC1145" s="50"/>
      <c r="AD1145" s="50"/>
      <c r="AE1145" s="50"/>
      <c r="AF1145" s="50"/>
    </row>
    <row r="1146" spans="1:32" ht="15.75" hidden="1" customHeight="1">
      <c r="A1146" s="13" t="s">
        <v>1688</v>
      </c>
      <c r="B1146" s="24" t="s">
        <v>1950</v>
      </c>
      <c r="C1146" s="24" t="s">
        <v>44</v>
      </c>
      <c r="D1146" s="25">
        <v>148007.48000000001</v>
      </c>
      <c r="E1146" s="26">
        <f t="shared" si="112"/>
        <v>429116.57</v>
      </c>
      <c r="F1146" s="26">
        <v>429116.57</v>
      </c>
      <c r="G1146" s="38" t="s">
        <v>1935</v>
      </c>
      <c r="H1146" s="27" t="s">
        <v>95</v>
      </c>
      <c r="I1146" s="24" t="s">
        <v>1956</v>
      </c>
      <c r="J1146" s="24">
        <v>144</v>
      </c>
      <c r="K1146" s="24">
        <v>21313077.120000001</v>
      </c>
      <c r="L1146" s="43" t="s">
        <v>1957</v>
      </c>
      <c r="M1146" s="44" t="s">
        <v>50</v>
      </c>
      <c r="N1146" s="45"/>
      <c r="O1146" s="44" t="s">
        <v>50</v>
      </c>
      <c r="P1146" s="36"/>
      <c r="Q1146" s="36"/>
      <c r="R1146" s="36"/>
      <c r="S1146" s="36">
        <v>10</v>
      </c>
      <c r="T1146" s="36">
        <v>15</v>
      </c>
      <c r="U1146" s="36">
        <v>1</v>
      </c>
      <c r="V1146" s="31">
        <v>65</v>
      </c>
      <c r="W1146" s="32">
        <f t="shared" si="103"/>
        <v>91</v>
      </c>
      <c r="X1146" s="30"/>
      <c r="Y1146" s="24"/>
      <c r="Z1146" s="24"/>
      <c r="AA1146" s="50"/>
      <c r="AB1146" s="50"/>
      <c r="AC1146" s="50"/>
      <c r="AD1146" s="50"/>
      <c r="AE1146" s="50"/>
      <c r="AF1146" s="50"/>
    </row>
    <row r="1147" spans="1:32" ht="15.75" hidden="1" customHeight="1">
      <c r="A1147" s="13" t="s">
        <v>1688</v>
      </c>
      <c r="B1147" s="24" t="s">
        <v>1950</v>
      </c>
      <c r="C1147" s="24" t="s">
        <v>44</v>
      </c>
      <c r="D1147" s="25">
        <v>157109.15</v>
      </c>
      <c r="E1147" s="24"/>
      <c r="F1147" s="24"/>
      <c r="G1147" s="38"/>
      <c r="H1147" s="27" t="s">
        <v>63</v>
      </c>
      <c r="I1147" s="24" t="s">
        <v>1958</v>
      </c>
      <c r="J1147" s="24">
        <v>144</v>
      </c>
      <c r="K1147" s="24">
        <v>22623717.600000001</v>
      </c>
      <c r="L1147" s="43" t="s">
        <v>1959</v>
      </c>
      <c r="M1147" s="44" t="s">
        <v>50</v>
      </c>
      <c r="N1147" s="45"/>
      <c r="O1147" s="44" t="s">
        <v>50</v>
      </c>
      <c r="P1147" s="36"/>
      <c r="Q1147" s="36"/>
      <c r="R1147" s="36"/>
      <c r="S1147" s="36">
        <v>10</v>
      </c>
      <c r="T1147" s="36">
        <v>15</v>
      </c>
      <c r="U1147" s="36">
        <v>2</v>
      </c>
      <c r="V1147" s="31">
        <f t="shared" ref="V1147:V1149" si="113">+V1146*D1146/D1147</f>
        <v>61.234410599255369</v>
      </c>
      <c r="W1147" s="32">
        <f t="shared" si="103"/>
        <v>88.234410599255369</v>
      </c>
      <c r="X1147" s="30"/>
      <c r="Y1147" s="24"/>
      <c r="Z1147" s="24"/>
      <c r="AA1147" s="50"/>
      <c r="AB1147" s="50"/>
      <c r="AC1147" s="50"/>
      <c r="AD1147" s="50"/>
      <c r="AE1147" s="50"/>
      <c r="AF1147" s="50"/>
    </row>
    <row r="1148" spans="1:32" ht="15.75" hidden="1" customHeight="1">
      <c r="A1148" s="13" t="s">
        <v>1688</v>
      </c>
      <c r="B1148" s="24" t="s">
        <v>1950</v>
      </c>
      <c r="C1148" s="24" t="s">
        <v>44</v>
      </c>
      <c r="D1148" s="25">
        <v>163637.28</v>
      </c>
      <c r="E1148" s="24"/>
      <c r="F1148" s="24"/>
      <c r="G1148" s="38"/>
      <c r="H1148" s="27" t="s">
        <v>189</v>
      </c>
      <c r="I1148" s="24" t="s">
        <v>1939</v>
      </c>
      <c r="J1148" s="24">
        <v>144</v>
      </c>
      <c r="K1148" s="24">
        <v>23563768.32</v>
      </c>
      <c r="L1148" s="43" t="s">
        <v>1960</v>
      </c>
      <c r="M1148" s="44" t="s">
        <v>50</v>
      </c>
      <c r="N1148" s="45"/>
      <c r="O1148" s="44" t="s">
        <v>50</v>
      </c>
      <c r="P1148" s="36"/>
      <c r="Q1148" s="36"/>
      <c r="R1148" s="36"/>
      <c r="S1148" s="36">
        <v>10</v>
      </c>
      <c r="T1148" s="36">
        <v>15</v>
      </c>
      <c r="U1148" s="36">
        <v>0</v>
      </c>
      <c r="V1148" s="31">
        <f t="shared" si="113"/>
        <v>58.791530878538197</v>
      </c>
      <c r="W1148" s="32">
        <f t="shared" si="103"/>
        <v>83.791530878538197</v>
      </c>
      <c r="X1148" s="30"/>
      <c r="Y1148" s="24"/>
      <c r="Z1148" s="24"/>
      <c r="AA1148" s="50"/>
      <c r="AB1148" s="50"/>
      <c r="AC1148" s="50"/>
      <c r="AD1148" s="50"/>
      <c r="AE1148" s="50"/>
      <c r="AF1148" s="50"/>
    </row>
    <row r="1149" spans="1:32" ht="15.75" hidden="1" customHeight="1">
      <c r="A1149" s="13" t="s">
        <v>1688</v>
      </c>
      <c r="B1149" s="24" t="s">
        <v>1950</v>
      </c>
      <c r="C1149" s="24" t="s">
        <v>44</v>
      </c>
      <c r="D1149" s="25">
        <v>173225.92</v>
      </c>
      <c r="E1149" s="24"/>
      <c r="F1149" s="24"/>
      <c r="G1149" s="38"/>
      <c r="H1149" s="27" t="s">
        <v>71</v>
      </c>
      <c r="I1149" s="24" t="s">
        <v>1948</v>
      </c>
      <c r="J1149" s="24">
        <v>144</v>
      </c>
      <c r="K1149" s="24">
        <v>24944532.48</v>
      </c>
      <c r="L1149" s="43" t="s">
        <v>1961</v>
      </c>
      <c r="M1149" s="44" t="s">
        <v>50</v>
      </c>
      <c r="N1149" s="45"/>
      <c r="O1149" s="44" t="s">
        <v>50</v>
      </c>
      <c r="P1149" s="36"/>
      <c r="Q1149" s="36"/>
      <c r="R1149" s="36"/>
      <c r="S1149" s="36">
        <v>10</v>
      </c>
      <c r="T1149" s="36">
        <v>15</v>
      </c>
      <c r="U1149" s="36">
        <v>1</v>
      </c>
      <c r="V1149" s="31">
        <f t="shared" si="113"/>
        <v>55.537220988637266</v>
      </c>
      <c r="W1149" s="32">
        <f t="shared" si="103"/>
        <v>81.537220988637273</v>
      </c>
      <c r="X1149" s="30"/>
      <c r="Y1149" s="24"/>
      <c r="Z1149" s="24"/>
      <c r="AA1149" s="50"/>
      <c r="AB1149" s="50"/>
      <c r="AC1149" s="50"/>
      <c r="AD1149" s="50"/>
      <c r="AE1149" s="50"/>
      <c r="AF1149" s="50"/>
    </row>
    <row r="1150" spans="1:32" ht="15.75" hidden="1" customHeight="1">
      <c r="A1150" s="13" t="s">
        <v>1688</v>
      </c>
      <c r="B1150" s="24" t="s">
        <v>1962</v>
      </c>
      <c r="C1150" s="24" t="s">
        <v>51</v>
      </c>
      <c r="D1150" s="25">
        <v>2493.5</v>
      </c>
      <c r="E1150" s="26">
        <f>+F1150</f>
        <v>159762.08850000001</v>
      </c>
      <c r="F1150" s="64">
        <f>19171450.62/120</f>
        <v>159762.08850000001</v>
      </c>
      <c r="G1150" s="65" t="s">
        <v>1963</v>
      </c>
      <c r="H1150" s="27" t="s">
        <v>95</v>
      </c>
      <c r="I1150" s="24" t="s">
        <v>1964</v>
      </c>
      <c r="J1150" s="24">
        <v>11520</v>
      </c>
      <c r="K1150" s="24">
        <v>28725120</v>
      </c>
      <c r="L1150" s="28" t="s">
        <v>1965</v>
      </c>
      <c r="M1150" s="29" t="s">
        <v>50</v>
      </c>
      <c r="N1150" s="30"/>
      <c r="O1150" s="29" t="s">
        <v>50</v>
      </c>
      <c r="P1150" s="24"/>
      <c r="Q1150" s="24"/>
      <c r="R1150" s="24"/>
      <c r="S1150" s="24">
        <v>10</v>
      </c>
      <c r="T1150" s="24">
        <v>15</v>
      </c>
      <c r="U1150" s="24">
        <v>1</v>
      </c>
      <c r="V1150" s="35">
        <v>65</v>
      </c>
      <c r="W1150" s="24">
        <f t="shared" si="103"/>
        <v>91</v>
      </c>
      <c r="X1150" s="30"/>
      <c r="Y1150" s="24"/>
      <c r="Z1150" s="24"/>
    </row>
    <row r="1151" spans="1:32" ht="15.75" hidden="1" customHeight="1">
      <c r="A1151" s="13" t="s">
        <v>1688</v>
      </c>
      <c r="B1151" s="24" t="s">
        <v>1962</v>
      </c>
      <c r="C1151" s="24" t="s">
        <v>44</v>
      </c>
      <c r="D1151" s="25">
        <v>2610.5300000000002</v>
      </c>
      <c r="E1151" s="24"/>
      <c r="F1151" s="24"/>
      <c r="G1151" s="38"/>
      <c r="H1151" s="27" t="s">
        <v>71</v>
      </c>
      <c r="I1151" s="24" t="s">
        <v>1966</v>
      </c>
      <c r="J1151" s="24">
        <v>11520</v>
      </c>
      <c r="K1151" s="24">
        <v>30073305.600000001</v>
      </c>
      <c r="L1151" s="28" t="s">
        <v>1967</v>
      </c>
      <c r="M1151" s="29" t="s">
        <v>50</v>
      </c>
      <c r="N1151" s="30"/>
      <c r="O1151" s="29" t="s">
        <v>50</v>
      </c>
      <c r="P1151" s="24"/>
      <c r="Q1151" s="24"/>
      <c r="R1151" s="24"/>
      <c r="S1151" s="24">
        <v>10</v>
      </c>
      <c r="T1151" s="24">
        <v>15</v>
      </c>
      <c r="U1151" s="24">
        <v>1</v>
      </c>
      <c r="V1151" s="31">
        <f t="shared" ref="V1151:V1166" si="114">+V1150*D1150/D1151</f>
        <v>62.086051491459585</v>
      </c>
      <c r="W1151" s="32">
        <f t="shared" si="103"/>
        <v>88.086051491459585</v>
      </c>
      <c r="X1151" s="30"/>
      <c r="Y1151" s="24"/>
      <c r="Z1151" s="24"/>
    </row>
    <row r="1152" spans="1:32" ht="15.75" hidden="1" customHeight="1">
      <c r="A1152" s="13" t="s">
        <v>1688</v>
      </c>
      <c r="B1152" s="24" t="s">
        <v>1962</v>
      </c>
      <c r="C1152" s="24" t="s">
        <v>44</v>
      </c>
      <c r="D1152" s="25">
        <v>2927.47</v>
      </c>
      <c r="E1152" s="24"/>
      <c r="F1152" s="24"/>
      <c r="G1152" s="38"/>
      <c r="H1152" s="27" t="s">
        <v>95</v>
      </c>
      <c r="I1152" s="24" t="s">
        <v>1968</v>
      </c>
      <c r="J1152" s="24">
        <v>11520</v>
      </c>
      <c r="K1152" s="24">
        <v>33724454.399999999</v>
      </c>
      <c r="L1152" s="28" t="s">
        <v>1969</v>
      </c>
      <c r="M1152" s="29" t="s">
        <v>50</v>
      </c>
      <c r="N1152" s="30"/>
      <c r="O1152" s="29" t="s">
        <v>50</v>
      </c>
      <c r="P1152" s="24"/>
      <c r="Q1152" s="24"/>
      <c r="R1152" s="24"/>
      <c r="S1152" s="24">
        <v>10</v>
      </c>
      <c r="T1152" s="24">
        <v>15</v>
      </c>
      <c r="U1152" s="24">
        <v>1</v>
      </c>
      <c r="V1152" s="31">
        <f t="shared" si="114"/>
        <v>55.364358985745376</v>
      </c>
      <c r="W1152" s="32">
        <f t="shared" si="103"/>
        <v>81.364358985745383</v>
      </c>
      <c r="X1152" s="30"/>
      <c r="Y1152" s="24"/>
      <c r="Z1152" s="24"/>
    </row>
    <row r="1153" spans="1:32" ht="15.75" hidden="1" customHeight="1">
      <c r="A1153" s="13" t="s">
        <v>1688</v>
      </c>
      <c r="B1153" s="24" t="s">
        <v>1962</v>
      </c>
      <c r="C1153" s="24" t="s">
        <v>44</v>
      </c>
      <c r="D1153" s="25">
        <v>2949</v>
      </c>
      <c r="E1153" s="24"/>
      <c r="F1153" s="24"/>
      <c r="G1153" s="38"/>
      <c r="H1153" s="27" t="s">
        <v>77</v>
      </c>
      <c r="I1153" s="24" t="s">
        <v>1970</v>
      </c>
      <c r="J1153" s="24">
        <v>11520</v>
      </c>
      <c r="K1153" s="24">
        <v>33972480</v>
      </c>
      <c r="L1153" s="28" t="s">
        <v>1971</v>
      </c>
      <c r="M1153" s="29" t="s">
        <v>50</v>
      </c>
      <c r="N1153" s="30"/>
      <c r="O1153" s="29" t="s">
        <v>50</v>
      </c>
      <c r="P1153" s="24"/>
      <c r="Q1153" s="24"/>
      <c r="R1153" s="24"/>
      <c r="S1153" s="24">
        <v>10</v>
      </c>
      <c r="T1153" s="24">
        <v>15</v>
      </c>
      <c r="U1153" s="24">
        <v>0</v>
      </c>
      <c r="V1153" s="31">
        <f t="shared" si="114"/>
        <v>54.960155985079687</v>
      </c>
      <c r="W1153" s="32">
        <f t="shared" si="103"/>
        <v>79.960155985079695</v>
      </c>
      <c r="X1153" s="30"/>
      <c r="Y1153" s="24"/>
      <c r="Z1153" s="24"/>
    </row>
    <row r="1154" spans="1:32" ht="15.75" hidden="1" customHeight="1">
      <c r="A1154" s="13" t="s">
        <v>1688</v>
      </c>
      <c r="B1154" s="24" t="s">
        <v>1962</v>
      </c>
      <c r="C1154" s="24" t="s">
        <v>75</v>
      </c>
      <c r="D1154" s="25">
        <v>2974.16</v>
      </c>
      <c r="E1154" s="24"/>
      <c r="F1154" s="24"/>
      <c r="G1154" s="38"/>
      <c r="H1154" s="27" t="s">
        <v>52</v>
      </c>
      <c r="I1154" s="24" t="s">
        <v>1972</v>
      </c>
      <c r="J1154" s="24">
        <v>11520</v>
      </c>
      <c r="K1154" s="24">
        <v>34262323.200000003</v>
      </c>
      <c r="L1154" s="28" t="s">
        <v>1973</v>
      </c>
      <c r="M1154" s="29" t="s">
        <v>50</v>
      </c>
      <c r="N1154" s="30"/>
      <c r="O1154" s="29" t="s">
        <v>50</v>
      </c>
      <c r="P1154" s="24"/>
      <c r="Q1154" s="24"/>
      <c r="R1154" s="24"/>
      <c r="S1154" s="24">
        <v>10</v>
      </c>
      <c r="T1154" s="24">
        <v>15</v>
      </c>
      <c r="U1154" s="24">
        <v>2</v>
      </c>
      <c r="V1154" s="31">
        <f t="shared" si="114"/>
        <v>54.495218818086457</v>
      </c>
      <c r="W1154" s="32">
        <f t="shared" si="103"/>
        <v>81.495218818086457</v>
      </c>
      <c r="X1154" s="30"/>
      <c r="Y1154" s="24"/>
      <c r="Z1154" s="24"/>
    </row>
    <row r="1155" spans="1:32" ht="15.75" hidden="1" customHeight="1">
      <c r="A1155" s="13" t="s">
        <v>1688</v>
      </c>
      <c r="B1155" s="24" t="s">
        <v>1962</v>
      </c>
      <c r="C1155" s="24" t="s">
        <v>44</v>
      </c>
      <c r="D1155" s="25">
        <v>3111.58</v>
      </c>
      <c r="E1155" s="24"/>
      <c r="F1155" s="24"/>
      <c r="G1155" s="38"/>
      <c r="H1155" s="27" t="s">
        <v>196</v>
      </c>
      <c r="I1155" s="24" t="s">
        <v>1974</v>
      </c>
      <c r="J1155" s="24">
        <v>11520</v>
      </c>
      <c r="K1155" s="24">
        <v>35845401.600000001</v>
      </c>
      <c r="L1155" s="28" t="s">
        <v>1975</v>
      </c>
      <c r="M1155" s="29" t="s">
        <v>50</v>
      </c>
      <c r="N1155" s="30"/>
      <c r="O1155" s="29" t="s">
        <v>50</v>
      </c>
      <c r="P1155" s="24"/>
      <c r="Q1155" s="24"/>
      <c r="R1155" s="24"/>
      <c r="S1155" s="24">
        <v>10</v>
      </c>
      <c r="T1155" s="24">
        <v>15</v>
      </c>
      <c r="U1155" s="24">
        <v>0</v>
      </c>
      <c r="V1155" s="31">
        <f t="shared" si="114"/>
        <v>52.088488806329906</v>
      </c>
      <c r="W1155" s="32">
        <f t="shared" si="103"/>
        <v>77.088488806329906</v>
      </c>
      <c r="X1155" s="30"/>
      <c r="Y1155" s="24"/>
      <c r="Z1155" s="24"/>
    </row>
    <row r="1156" spans="1:32" ht="15.75" hidden="1" customHeight="1">
      <c r="A1156" s="13" t="s">
        <v>1688</v>
      </c>
      <c r="B1156" s="24" t="s">
        <v>1962</v>
      </c>
      <c r="C1156" s="24" t="s">
        <v>44</v>
      </c>
      <c r="D1156" s="25">
        <v>3115.46</v>
      </c>
      <c r="E1156" s="24"/>
      <c r="F1156" s="24"/>
      <c r="G1156" s="38"/>
      <c r="H1156" s="27" t="s">
        <v>92</v>
      </c>
      <c r="I1156" s="24" t="s">
        <v>432</v>
      </c>
      <c r="J1156" s="24">
        <v>11520</v>
      </c>
      <c r="K1156" s="24">
        <v>35890099.200000003</v>
      </c>
      <c r="L1156" s="28" t="s">
        <v>1976</v>
      </c>
      <c r="M1156" s="29" t="s">
        <v>50</v>
      </c>
      <c r="N1156" s="30"/>
      <c r="O1156" s="29" t="s">
        <v>50</v>
      </c>
      <c r="P1156" s="24"/>
      <c r="Q1156" s="24"/>
      <c r="R1156" s="24"/>
      <c r="S1156" s="24">
        <v>10</v>
      </c>
      <c r="T1156" s="24">
        <v>15</v>
      </c>
      <c r="U1156" s="24">
        <v>0</v>
      </c>
      <c r="V1156" s="31">
        <f t="shared" si="114"/>
        <v>52.023617700114912</v>
      </c>
      <c r="W1156" s="32">
        <f t="shared" si="103"/>
        <v>77.023617700114912</v>
      </c>
      <c r="X1156" s="30"/>
      <c r="Y1156" s="24"/>
      <c r="Z1156" s="24"/>
    </row>
    <row r="1157" spans="1:32" ht="15.75" hidden="1" customHeight="1">
      <c r="A1157" s="13" t="s">
        <v>1688</v>
      </c>
      <c r="B1157" s="24" t="s">
        <v>1962</v>
      </c>
      <c r="C1157" s="24" t="s">
        <v>44</v>
      </c>
      <c r="D1157" s="25">
        <v>3131.03</v>
      </c>
      <c r="E1157" s="24"/>
      <c r="F1157" s="24"/>
      <c r="G1157" s="38"/>
      <c r="H1157" s="27" t="s">
        <v>63</v>
      </c>
      <c r="I1157" s="24" t="s">
        <v>1714</v>
      </c>
      <c r="J1157" s="24">
        <v>11520</v>
      </c>
      <c r="K1157" s="24">
        <v>36069465.600000001</v>
      </c>
      <c r="L1157" s="28" t="s">
        <v>1977</v>
      </c>
      <c r="M1157" s="29" t="s">
        <v>50</v>
      </c>
      <c r="N1157" s="30"/>
      <c r="O1157" s="29" t="s">
        <v>50</v>
      </c>
      <c r="P1157" s="24"/>
      <c r="Q1157" s="24"/>
      <c r="R1157" s="24"/>
      <c r="S1157" s="24">
        <v>10</v>
      </c>
      <c r="T1157" s="24">
        <v>15</v>
      </c>
      <c r="U1157" s="24">
        <v>2</v>
      </c>
      <c r="V1157" s="31">
        <f t="shared" si="114"/>
        <v>51.764914421132978</v>
      </c>
      <c r="W1157" s="32">
        <f t="shared" si="103"/>
        <v>78.764914421132971</v>
      </c>
      <c r="X1157" s="30"/>
      <c r="Y1157" s="24"/>
      <c r="Z1157" s="24"/>
    </row>
    <row r="1158" spans="1:32" ht="15.75" hidden="1" customHeight="1">
      <c r="A1158" s="13" t="s">
        <v>1688</v>
      </c>
      <c r="B1158" s="24" t="s">
        <v>1962</v>
      </c>
      <c r="C1158" s="24" t="s">
        <v>44</v>
      </c>
      <c r="D1158" s="25">
        <v>3150</v>
      </c>
      <c r="E1158" s="24"/>
      <c r="F1158" s="24"/>
      <c r="G1158" s="38"/>
      <c r="H1158" s="27" t="s">
        <v>545</v>
      </c>
      <c r="I1158" s="24" t="s">
        <v>1978</v>
      </c>
      <c r="J1158" s="24">
        <v>11520</v>
      </c>
      <c r="K1158" s="24">
        <v>36288000</v>
      </c>
      <c r="L1158" s="28" t="s">
        <v>1979</v>
      </c>
      <c r="M1158" s="29" t="s">
        <v>50</v>
      </c>
      <c r="N1158" s="30"/>
      <c r="O1158" s="29" t="s">
        <v>50</v>
      </c>
      <c r="P1158" s="24"/>
      <c r="Q1158" s="24"/>
      <c r="R1158" s="24"/>
      <c r="S1158" s="24">
        <v>10</v>
      </c>
      <c r="T1158" s="24">
        <v>15</v>
      </c>
      <c r="U1158" s="24">
        <v>0</v>
      </c>
      <c r="V1158" s="31">
        <f t="shared" si="114"/>
        <v>51.453174603174602</v>
      </c>
      <c r="W1158" s="32">
        <f t="shared" si="103"/>
        <v>76.453174603174602</v>
      </c>
      <c r="X1158" s="30"/>
      <c r="Y1158" s="24"/>
      <c r="Z1158" s="24"/>
    </row>
    <row r="1159" spans="1:32" ht="15.75" hidden="1" customHeight="1">
      <c r="A1159" s="13" t="s">
        <v>1688</v>
      </c>
      <c r="B1159" s="24" t="s">
        <v>1962</v>
      </c>
      <c r="C1159" s="24" t="s">
        <v>44</v>
      </c>
      <c r="D1159" s="25">
        <v>3250.78</v>
      </c>
      <c r="E1159" s="24"/>
      <c r="F1159" s="24"/>
      <c r="G1159" s="38"/>
      <c r="H1159" s="27" t="s">
        <v>222</v>
      </c>
      <c r="I1159" s="24" t="s">
        <v>1980</v>
      </c>
      <c r="J1159" s="24">
        <v>11520</v>
      </c>
      <c r="K1159" s="24">
        <v>37448985.600000001</v>
      </c>
      <c r="L1159" s="28" t="s">
        <v>1981</v>
      </c>
      <c r="M1159" s="29" t="s">
        <v>50</v>
      </c>
      <c r="N1159" s="30"/>
      <c r="O1159" s="29" t="s">
        <v>50</v>
      </c>
      <c r="P1159" s="24"/>
      <c r="Q1159" s="24"/>
      <c r="R1159" s="24"/>
      <c r="S1159" s="24">
        <v>10</v>
      </c>
      <c r="T1159" s="24">
        <v>15</v>
      </c>
      <c r="U1159" s="24">
        <v>0</v>
      </c>
      <c r="V1159" s="31">
        <f t="shared" si="114"/>
        <v>49.858034071822757</v>
      </c>
      <c r="W1159" s="32">
        <f t="shared" si="103"/>
        <v>74.858034071822757</v>
      </c>
      <c r="X1159" s="30"/>
      <c r="Y1159" s="24"/>
      <c r="Z1159" s="24"/>
    </row>
    <row r="1160" spans="1:32" ht="15.75" hidden="1" customHeight="1">
      <c r="A1160" s="13" t="s">
        <v>1688</v>
      </c>
      <c r="B1160" s="24" t="s">
        <v>1962</v>
      </c>
      <c r="C1160" s="24" t="s">
        <v>44</v>
      </c>
      <c r="D1160" s="25">
        <v>3252.61</v>
      </c>
      <c r="E1160" s="24"/>
      <c r="F1160" s="24"/>
      <c r="G1160" s="38"/>
      <c r="H1160" s="27" t="s">
        <v>189</v>
      </c>
      <c r="I1160" s="24" t="s">
        <v>260</v>
      </c>
      <c r="J1160" s="24">
        <v>11520</v>
      </c>
      <c r="K1160" s="24">
        <v>37470067.200000003</v>
      </c>
      <c r="L1160" s="28" t="s">
        <v>1982</v>
      </c>
      <c r="M1160" s="29" t="s">
        <v>50</v>
      </c>
      <c r="N1160" s="30"/>
      <c r="O1160" s="29" t="s">
        <v>50</v>
      </c>
      <c r="P1160" s="24"/>
      <c r="Q1160" s="24"/>
      <c r="R1160" s="24"/>
      <c r="S1160" s="24">
        <v>10</v>
      </c>
      <c r="T1160" s="24">
        <v>15</v>
      </c>
      <c r="U1160" s="24">
        <v>0</v>
      </c>
      <c r="V1160" s="31">
        <f t="shared" si="114"/>
        <v>49.829982690823677</v>
      </c>
      <c r="W1160" s="32">
        <f t="shared" si="103"/>
        <v>74.82998269082367</v>
      </c>
      <c r="X1160" s="30"/>
      <c r="Y1160" s="24"/>
      <c r="Z1160" s="24"/>
    </row>
    <row r="1161" spans="1:32" ht="15.75" hidden="1" customHeight="1">
      <c r="A1161" s="13" t="s">
        <v>1688</v>
      </c>
      <c r="B1161" s="24" t="s">
        <v>1962</v>
      </c>
      <c r="C1161" s="24" t="s">
        <v>44</v>
      </c>
      <c r="D1161" s="25">
        <v>3969.7</v>
      </c>
      <c r="E1161" s="24"/>
      <c r="F1161" s="24"/>
      <c r="G1161" s="38"/>
      <c r="H1161" s="27" t="s">
        <v>68</v>
      </c>
      <c r="I1161" s="24" t="s">
        <v>517</v>
      </c>
      <c r="J1161" s="24">
        <v>11520</v>
      </c>
      <c r="K1161" s="24">
        <v>45730944</v>
      </c>
      <c r="L1161" s="28" t="s">
        <v>1983</v>
      </c>
      <c r="M1161" s="29" t="s">
        <v>50</v>
      </c>
      <c r="N1161" s="30"/>
      <c r="O1161" s="29" t="s">
        <v>50</v>
      </c>
      <c r="P1161" s="24"/>
      <c r="Q1161" s="24"/>
      <c r="R1161" s="24"/>
      <c r="S1161" s="24">
        <v>10</v>
      </c>
      <c r="T1161" s="24">
        <v>15</v>
      </c>
      <c r="U1161" s="24">
        <v>0</v>
      </c>
      <c r="V1161" s="31">
        <f t="shared" si="114"/>
        <v>40.828652039196918</v>
      </c>
      <c r="W1161" s="32">
        <f t="shared" si="103"/>
        <v>65.828652039196925</v>
      </c>
      <c r="X1161" s="30"/>
      <c r="Y1161" s="24"/>
      <c r="Z1161" s="24"/>
    </row>
    <row r="1162" spans="1:32" ht="15.75" hidden="1" customHeight="1">
      <c r="A1162" s="13" t="s">
        <v>1688</v>
      </c>
      <c r="B1162" s="24" t="s">
        <v>1962</v>
      </c>
      <c r="C1162" s="24" t="s">
        <v>51</v>
      </c>
      <c r="D1162" s="25">
        <v>3998.12</v>
      </c>
      <c r="E1162" s="24"/>
      <c r="F1162" s="24"/>
      <c r="G1162" s="38"/>
      <c r="H1162" s="27" t="s">
        <v>52</v>
      </c>
      <c r="I1162" s="24" t="s">
        <v>1984</v>
      </c>
      <c r="J1162" s="24">
        <v>11520</v>
      </c>
      <c r="K1162" s="24">
        <v>46058342.399999999</v>
      </c>
      <c r="L1162" s="28" t="s">
        <v>1973</v>
      </c>
      <c r="M1162" s="29" t="s">
        <v>50</v>
      </c>
      <c r="N1162" s="30"/>
      <c r="O1162" s="29" t="s">
        <v>50</v>
      </c>
      <c r="P1162" s="24"/>
      <c r="Q1162" s="24"/>
      <c r="R1162" s="24"/>
      <c r="S1162" s="24">
        <v>10</v>
      </c>
      <c r="T1162" s="24">
        <v>15</v>
      </c>
      <c r="U1162" s="24">
        <v>2</v>
      </c>
      <c r="V1162" s="31">
        <f t="shared" si="114"/>
        <v>40.53842806118876</v>
      </c>
      <c r="W1162" s="32">
        <f t="shared" si="103"/>
        <v>67.538428061188768</v>
      </c>
      <c r="X1162" s="30"/>
      <c r="Y1162" s="24"/>
      <c r="Z1162" s="24"/>
    </row>
    <row r="1163" spans="1:32" ht="15.75" hidden="1" customHeight="1">
      <c r="A1163" s="13" t="s">
        <v>1688</v>
      </c>
      <c r="B1163" s="24" t="s">
        <v>1962</v>
      </c>
      <c r="C1163" s="24" t="s">
        <v>44</v>
      </c>
      <c r="D1163" s="25">
        <v>4614.74</v>
      </c>
      <c r="E1163" s="24"/>
      <c r="F1163" s="24"/>
      <c r="G1163" s="38"/>
      <c r="H1163" s="27" t="s">
        <v>110</v>
      </c>
      <c r="I1163" s="24" t="s">
        <v>1985</v>
      </c>
      <c r="J1163" s="24">
        <v>11520</v>
      </c>
      <c r="K1163" s="24">
        <v>53161804.799999997</v>
      </c>
      <c r="L1163" s="28" t="s">
        <v>1986</v>
      </c>
      <c r="M1163" s="29" t="s">
        <v>50</v>
      </c>
      <c r="N1163" s="30"/>
      <c r="O1163" s="29" t="s">
        <v>50</v>
      </c>
      <c r="P1163" s="24"/>
      <c r="Q1163" s="24"/>
      <c r="R1163" s="24"/>
      <c r="S1163" s="24">
        <v>10</v>
      </c>
      <c r="T1163" s="24">
        <v>15</v>
      </c>
      <c r="U1163" s="24">
        <v>0</v>
      </c>
      <c r="V1163" s="31">
        <f t="shared" si="114"/>
        <v>35.12169699701392</v>
      </c>
      <c r="W1163" s="32">
        <f t="shared" si="103"/>
        <v>60.12169699701392</v>
      </c>
      <c r="X1163" s="30"/>
      <c r="Y1163" s="24"/>
      <c r="Z1163" s="24" t="s">
        <v>80</v>
      </c>
    </row>
    <row r="1164" spans="1:32" ht="15.75" hidden="1" customHeight="1">
      <c r="A1164" s="13" t="s">
        <v>1688</v>
      </c>
      <c r="B1164" s="24" t="s">
        <v>1962</v>
      </c>
      <c r="C1164" s="24" t="s">
        <v>51</v>
      </c>
      <c r="D1164" s="25">
        <v>4877.97</v>
      </c>
      <c r="E1164" s="24"/>
      <c r="F1164" s="24"/>
      <c r="G1164" s="38"/>
      <c r="H1164" s="27" t="s">
        <v>63</v>
      </c>
      <c r="I1164" s="24" t="s">
        <v>260</v>
      </c>
      <c r="J1164" s="24">
        <v>11520</v>
      </c>
      <c r="K1164" s="24">
        <v>56194214.399999999</v>
      </c>
      <c r="L1164" s="28" t="s">
        <v>1987</v>
      </c>
      <c r="M1164" s="29" t="s">
        <v>50</v>
      </c>
      <c r="N1164" s="30"/>
      <c r="O1164" s="29" t="s">
        <v>50</v>
      </c>
      <c r="P1164" s="24"/>
      <c r="Q1164" s="24"/>
      <c r="R1164" s="24"/>
      <c r="S1164" s="24">
        <v>10</v>
      </c>
      <c r="T1164" s="24">
        <v>15</v>
      </c>
      <c r="U1164" s="24">
        <v>2</v>
      </c>
      <c r="V1164" s="31">
        <f t="shared" si="114"/>
        <v>33.22642410674932</v>
      </c>
      <c r="W1164" s="32">
        <f t="shared" si="103"/>
        <v>60.22642410674932</v>
      </c>
      <c r="X1164" s="30"/>
      <c r="Y1164" s="24"/>
      <c r="Z1164" s="24" t="s">
        <v>80</v>
      </c>
    </row>
    <row r="1165" spans="1:32" ht="15.75" hidden="1" customHeight="1">
      <c r="A1165" s="13" t="s">
        <v>1688</v>
      </c>
      <c r="B1165" s="24" t="s">
        <v>1962</v>
      </c>
      <c r="C1165" s="24" t="s">
        <v>44</v>
      </c>
      <c r="D1165" s="25">
        <v>8968.5400000000009</v>
      </c>
      <c r="E1165" s="24"/>
      <c r="F1165" s="24"/>
      <c r="G1165" s="38"/>
      <c r="H1165" s="27" t="s">
        <v>52</v>
      </c>
      <c r="I1165" s="24" t="s">
        <v>1988</v>
      </c>
      <c r="J1165" s="24">
        <v>11520</v>
      </c>
      <c r="K1165" s="24">
        <v>103317580.8</v>
      </c>
      <c r="L1165" s="28" t="s">
        <v>1973</v>
      </c>
      <c r="M1165" s="29" t="s">
        <v>50</v>
      </c>
      <c r="N1165" s="30"/>
      <c r="O1165" s="29" t="s">
        <v>50</v>
      </c>
      <c r="P1165" s="24"/>
      <c r="Q1165" s="24"/>
      <c r="R1165" s="24"/>
      <c r="S1165" s="24">
        <v>10</v>
      </c>
      <c r="T1165" s="24">
        <v>15</v>
      </c>
      <c r="U1165" s="24">
        <v>2</v>
      </c>
      <c r="V1165" s="31">
        <f t="shared" si="114"/>
        <v>18.071782029182007</v>
      </c>
      <c r="W1165" s="32">
        <f t="shared" si="103"/>
        <v>45.071782029182003</v>
      </c>
      <c r="X1165" s="30"/>
      <c r="Y1165" s="24"/>
      <c r="Z1165" s="24" t="s">
        <v>80</v>
      </c>
    </row>
    <row r="1166" spans="1:32" ht="15.75" hidden="1" customHeight="1">
      <c r="A1166" s="39" t="s">
        <v>1688</v>
      </c>
      <c r="B1166" s="36" t="s">
        <v>1962</v>
      </c>
      <c r="C1166" s="36" t="s">
        <v>75</v>
      </c>
      <c r="D1166" s="40">
        <v>136271</v>
      </c>
      <c r="E1166" s="24"/>
      <c r="F1166" s="24"/>
      <c r="G1166" s="38"/>
      <c r="H1166" s="42" t="s">
        <v>63</v>
      </c>
      <c r="I1166" s="36" t="s">
        <v>765</v>
      </c>
      <c r="J1166" s="24">
        <v>11520</v>
      </c>
      <c r="K1166" s="24">
        <v>1569841920</v>
      </c>
      <c r="L1166" s="43" t="s">
        <v>1989</v>
      </c>
      <c r="M1166" s="44" t="s">
        <v>50</v>
      </c>
      <c r="N1166" s="45"/>
      <c r="O1166" s="44" t="s">
        <v>50</v>
      </c>
      <c r="P1166" s="36"/>
      <c r="Q1166" s="36"/>
      <c r="R1166" s="36"/>
      <c r="S1166" s="36">
        <v>10</v>
      </c>
      <c r="T1166" s="36">
        <v>15</v>
      </c>
      <c r="U1166" s="36">
        <v>2</v>
      </c>
      <c r="V1166" s="48">
        <f t="shared" si="114"/>
        <v>1.1893763163108806</v>
      </c>
      <c r="W1166" s="49">
        <f t="shared" si="103"/>
        <v>28.189376316310881</v>
      </c>
      <c r="X1166" s="45"/>
      <c r="Y1166" s="36"/>
      <c r="Z1166" s="36" t="s">
        <v>80</v>
      </c>
      <c r="AA1166" s="47"/>
      <c r="AB1166" s="47"/>
      <c r="AC1166" s="47"/>
      <c r="AD1166" s="47"/>
      <c r="AE1166" s="47"/>
      <c r="AF1166" s="47"/>
    </row>
    <row r="1167" spans="1:32" ht="15.75" hidden="1" customHeight="1">
      <c r="A1167" s="13" t="s">
        <v>1688</v>
      </c>
      <c r="B1167" s="24" t="s">
        <v>1990</v>
      </c>
      <c r="C1167" s="24" t="s">
        <v>44</v>
      </c>
      <c r="D1167" s="25">
        <v>4531259.1900000004</v>
      </c>
      <c r="E1167" s="26">
        <f>+F1167</f>
        <v>6766671.3099999996</v>
      </c>
      <c r="F1167" s="26">
        <v>6766671.3099999996</v>
      </c>
      <c r="G1167" s="38" t="s">
        <v>1991</v>
      </c>
      <c r="H1167" s="27" t="s">
        <v>95</v>
      </c>
      <c r="I1167" s="24" t="s">
        <v>1992</v>
      </c>
      <c r="J1167" s="24">
        <v>72</v>
      </c>
      <c r="K1167" s="24">
        <v>326250661.68000001</v>
      </c>
      <c r="L1167" s="28" t="s">
        <v>1993</v>
      </c>
      <c r="M1167" s="29" t="s">
        <v>50</v>
      </c>
      <c r="N1167" s="30"/>
      <c r="O1167" s="29" t="s">
        <v>50</v>
      </c>
      <c r="P1167" s="24"/>
      <c r="Q1167" s="24"/>
      <c r="R1167" s="24"/>
      <c r="S1167" s="24">
        <v>10</v>
      </c>
      <c r="T1167" s="24">
        <v>15</v>
      </c>
      <c r="U1167" s="24">
        <v>1</v>
      </c>
      <c r="V1167" s="35">
        <v>65</v>
      </c>
      <c r="W1167" s="24">
        <f t="shared" si="103"/>
        <v>91</v>
      </c>
      <c r="X1167" s="30"/>
      <c r="Y1167" s="24"/>
      <c r="Z1167" s="24"/>
    </row>
    <row r="1168" spans="1:32" ht="15.75" hidden="1" customHeight="1">
      <c r="A1168" s="13" t="s">
        <v>1688</v>
      </c>
      <c r="B1168" s="24" t="s">
        <v>1990</v>
      </c>
      <c r="C1168" s="24" t="s">
        <v>44</v>
      </c>
      <c r="D1168" s="25">
        <v>4580334.2</v>
      </c>
      <c r="E1168" s="24"/>
      <c r="F1168" s="24"/>
      <c r="G1168" s="38"/>
      <c r="H1168" s="27" t="s">
        <v>434</v>
      </c>
      <c r="I1168" s="24" t="s">
        <v>1994</v>
      </c>
      <c r="J1168" s="24">
        <v>72</v>
      </c>
      <c r="K1168" s="24">
        <v>329784062.39999998</v>
      </c>
      <c r="L1168" s="28" t="s">
        <v>1995</v>
      </c>
      <c r="M1168" s="29" t="s">
        <v>50</v>
      </c>
      <c r="N1168" s="30"/>
      <c r="O1168" s="29" t="s">
        <v>50</v>
      </c>
      <c r="P1168" s="24"/>
      <c r="Q1168" s="24"/>
      <c r="R1168" s="24"/>
      <c r="S1168" s="24">
        <v>10</v>
      </c>
      <c r="T1168" s="24">
        <v>15</v>
      </c>
      <c r="U1168" s="24">
        <v>1</v>
      </c>
      <c r="V1168" s="31">
        <f t="shared" ref="V1168:V1174" si="115">+V1167*D1167/D1168</f>
        <v>64.303571418434927</v>
      </c>
      <c r="W1168" s="32">
        <f t="shared" si="103"/>
        <v>90.303571418434927</v>
      </c>
      <c r="X1168" s="30"/>
      <c r="Y1168" s="24"/>
      <c r="Z1168" s="24"/>
    </row>
    <row r="1169" spans="1:26" ht="15.75" hidden="1" customHeight="1">
      <c r="A1169" s="13" t="s">
        <v>1688</v>
      </c>
      <c r="B1169" s="24" t="s">
        <v>1990</v>
      </c>
      <c r="C1169" s="24" t="s">
        <v>44</v>
      </c>
      <c r="D1169" s="25">
        <v>4647556.74</v>
      </c>
      <c r="E1169" s="24"/>
      <c r="F1169" s="24"/>
      <c r="G1169" s="38"/>
      <c r="H1169" s="27" t="s">
        <v>92</v>
      </c>
      <c r="I1169" s="24" t="s">
        <v>220</v>
      </c>
      <c r="J1169" s="24">
        <v>72</v>
      </c>
      <c r="K1169" s="24">
        <v>334624085.27999997</v>
      </c>
      <c r="L1169" s="28" t="s">
        <v>1996</v>
      </c>
      <c r="M1169" s="29" t="s">
        <v>50</v>
      </c>
      <c r="N1169" s="30"/>
      <c r="O1169" s="29" t="s">
        <v>50</v>
      </c>
      <c r="P1169" s="24"/>
      <c r="Q1169" s="24"/>
      <c r="R1169" s="24"/>
      <c r="S1169" s="24">
        <v>10</v>
      </c>
      <c r="T1169" s="24">
        <v>15</v>
      </c>
      <c r="U1169" s="24">
        <v>0</v>
      </c>
      <c r="V1169" s="31">
        <f t="shared" si="115"/>
        <v>63.373480696870416</v>
      </c>
      <c r="W1169" s="32">
        <f t="shared" si="103"/>
        <v>88.373480696870416</v>
      </c>
      <c r="X1169" s="30"/>
      <c r="Y1169" s="24"/>
      <c r="Z1169" s="24"/>
    </row>
    <row r="1170" spans="1:26" ht="15.75" hidden="1" customHeight="1">
      <c r="A1170" s="13" t="s">
        <v>1688</v>
      </c>
      <c r="B1170" s="24" t="s">
        <v>1990</v>
      </c>
      <c r="C1170" s="24" t="s">
        <v>44</v>
      </c>
      <c r="D1170" s="25">
        <v>4784813.4000000004</v>
      </c>
      <c r="E1170" s="24"/>
      <c r="F1170" s="24"/>
      <c r="G1170" s="38"/>
      <c r="H1170" s="27" t="s">
        <v>222</v>
      </c>
      <c r="I1170" s="24" t="s">
        <v>1997</v>
      </c>
      <c r="J1170" s="24">
        <v>72</v>
      </c>
      <c r="K1170" s="24">
        <v>344506564.80000001</v>
      </c>
      <c r="L1170" s="28" t="s">
        <v>1998</v>
      </c>
      <c r="M1170" s="29" t="s">
        <v>50</v>
      </c>
      <c r="N1170" s="30"/>
      <c r="O1170" s="29" t="s">
        <v>50</v>
      </c>
      <c r="P1170" s="24"/>
      <c r="Q1170" s="24"/>
      <c r="R1170" s="24"/>
      <c r="S1170" s="24">
        <v>10</v>
      </c>
      <c r="T1170" s="24">
        <v>15</v>
      </c>
      <c r="U1170" s="24">
        <v>0</v>
      </c>
      <c r="V1170" s="31">
        <f t="shared" si="115"/>
        <v>61.555555614770682</v>
      </c>
      <c r="W1170" s="32">
        <f t="shared" si="103"/>
        <v>86.555555614770682</v>
      </c>
      <c r="X1170" s="30"/>
      <c r="Y1170" s="24"/>
      <c r="Z1170" s="24"/>
    </row>
    <row r="1171" spans="1:26" ht="15.75" hidden="1" customHeight="1">
      <c r="A1171" s="13" t="s">
        <v>1688</v>
      </c>
      <c r="B1171" s="24" t="s">
        <v>1990</v>
      </c>
      <c r="C1171" s="24" t="s">
        <v>44</v>
      </c>
      <c r="D1171" s="25">
        <v>4921280</v>
      </c>
      <c r="E1171" s="24"/>
      <c r="F1171" s="24"/>
      <c r="G1171" s="38"/>
      <c r="H1171" s="27" t="s">
        <v>77</v>
      </c>
      <c r="I1171" s="24" t="s">
        <v>1999</v>
      </c>
      <c r="J1171" s="24">
        <v>72</v>
      </c>
      <c r="K1171" s="24">
        <v>354332160</v>
      </c>
      <c r="L1171" s="28" t="s">
        <v>2000</v>
      </c>
      <c r="M1171" s="29" t="s">
        <v>50</v>
      </c>
      <c r="N1171" s="30"/>
      <c r="O1171" s="29" t="s">
        <v>50</v>
      </c>
      <c r="P1171" s="24"/>
      <c r="Q1171" s="24"/>
      <c r="R1171" s="24"/>
      <c r="S1171" s="24">
        <v>10</v>
      </c>
      <c r="T1171" s="24">
        <v>15</v>
      </c>
      <c r="U1171" s="24">
        <v>0</v>
      </c>
      <c r="V1171" s="31">
        <f t="shared" si="115"/>
        <v>59.848626241546917</v>
      </c>
      <c r="W1171" s="32">
        <f t="shared" si="103"/>
        <v>84.848626241546924</v>
      </c>
      <c r="X1171" s="30"/>
      <c r="Y1171" s="24"/>
      <c r="Z1171" s="24"/>
    </row>
    <row r="1172" spans="1:26" ht="15.75" hidden="1" customHeight="1">
      <c r="A1172" s="13" t="s">
        <v>1688</v>
      </c>
      <c r="B1172" s="24" t="s">
        <v>1990</v>
      </c>
      <c r="C1172" s="24" t="s">
        <v>44</v>
      </c>
      <c r="D1172" s="25">
        <v>5452844.8600000003</v>
      </c>
      <c r="E1172" s="24"/>
      <c r="F1172" s="24"/>
      <c r="G1172" s="38"/>
      <c r="H1172" s="27" t="s">
        <v>68</v>
      </c>
      <c r="I1172" s="24" t="s">
        <v>256</v>
      </c>
      <c r="J1172" s="24">
        <v>72</v>
      </c>
      <c r="K1172" s="24">
        <v>392604829.92000002</v>
      </c>
      <c r="L1172" s="28" t="s">
        <v>2001</v>
      </c>
      <c r="M1172" s="29" t="s">
        <v>50</v>
      </c>
      <c r="N1172" s="30"/>
      <c r="O1172" s="29" t="s">
        <v>50</v>
      </c>
      <c r="P1172" s="24"/>
      <c r="Q1172" s="24"/>
      <c r="R1172" s="24"/>
      <c r="S1172" s="24">
        <v>10</v>
      </c>
      <c r="T1172" s="24">
        <v>15</v>
      </c>
      <c r="U1172" s="24">
        <v>0</v>
      </c>
      <c r="V1172" s="31">
        <f t="shared" si="115"/>
        <v>54.014345706142095</v>
      </c>
      <c r="W1172" s="32">
        <f t="shared" si="103"/>
        <v>79.014345706142095</v>
      </c>
      <c r="X1172" s="30"/>
      <c r="Y1172" s="24"/>
      <c r="Z1172" s="24"/>
    </row>
    <row r="1173" spans="1:26" ht="15.75" hidden="1" customHeight="1">
      <c r="A1173" s="13" t="s">
        <v>1688</v>
      </c>
      <c r="B1173" s="24" t="s">
        <v>1990</v>
      </c>
      <c r="C1173" s="24" t="s">
        <v>44</v>
      </c>
      <c r="D1173" s="25">
        <v>5930281</v>
      </c>
      <c r="E1173" s="24"/>
      <c r="F1173" s="24"/>
      <c r="G1173" s="38"/>
      <c r="H1173" s="27" t="s">
        <v>255</v>
      </c>
      <c r="I1173" s="24" t="s">
        <v>256</v>
      </c>
      <c r="J1173" s="24">
        <v>72</v>
      </c>
      <c r="K1173" s="24">
        <v>426980232</v>
      </c>
      <c r="L1173" s="28" t="s">
        <v>2002</v>
      </c>
      <c r="M1173" s="29" t="s">
        <v>50</v>
      </c>
      <c r="N1173" s="30"/>
      <c r="O1173" s="29" t="s">
        <v>50</v>
      </c>
      <c r="P1173" s="24"/>
      <c r="Q1173" s="24"/>
      <c r="R1173" s="24"/>
      <c r="S1173" s="24">
        <v>10</v>
      </c>
      <c r="T1173" s="24">
        <v>15</v>
      </c>
      <c r="U1173" s="24">
        <v>0</v>
      </c>
      <c r="V1173" s="31">
        <f t="shared" si="115"/>
        <v>49.66574895017623</v>
      </c>
      <c r="W1173" s="32">
        <f t="shared" si="103"/>
        <v>74.665748950176237</v>
      </c>
      <c r="X1173" s="30"/>
      <c r="Y1173" s="24"/>
      <c r="Z1173" s="24"/>
    </row>
    <row r="1174" spans="1:26" ht="15.75" hidden="1" customHeight="1">
      <c r="A1174" s="13" t="s">
        <v>1688</v>
      </c>
      <c r="B1174" s="24" t="s">
        <v>1990</v>
      </c>
      <c r="C1174" s="24" t="s">
        <v>44</v>
      </c>
      <c r="D1174" s="25">
        <v>6139064.9800000004</v>
      </c>
      <c r="E1174" s="24"/>
      <c r="F1174" s="24"/>
      <c r="G1174" s="38"/>
      <c r="H1174" s="27" t="s">
        <v>63</v>
      </c>
      <c r="I1174" s="24" t="s">
        <v>2003</v>
      </c>
      <c r="J1174" s="24">
        <v>72</v>
      </c>
      <c r="K1174" s="24">
        <v>442012678.56</v>
      </c>
      <c r="L1174" s="28" t="s">
        <v>2004</v>
      </c>
      <c r="M1174" s="29" t="s">
        <v>50</v>
      </c>
      <c r="N1174" s="30"/>
      <c r="O1174" s="29" t="s">
        <v>50</v>
      </c>
      <c r="P1174" s="24"/>
      <c r="Q1174" s="24"/>
      <c r="R1174" s="24"/>
      <c r="S1174" s="24">
        <v>10</v>
      </c>
      <c r="T1174" s="24">
        <v>15</v>
      </c>
      <c r="U1174" s="24">
        <v>2</v>
      </c>
      <c r="V1174" s="31">
        <f t="shared" si="115"/>
        <v>47.97666229458936</v>
      </c>
      <c r="W1174" s="32">
        <f t="shared" si="103"/>
        <v>74.97666229458936</v>
      </c>
      <c r="X1174" s="30"/>
      <c r="Y1174" s="24"/>
      <c r="Z1174" s="24"/>
    </row>
    <row r="1175" spans="1:26" ht="15.75" hidden="1" customHeight="1">
      <c r="A1175" s="13" t="s">
        <v>1688</v>
      </c>
      <c r="B1175" s="24" t="s">
        <v>2005</v>
      </c>
      <c r="C1175" s="24" t="s">
        <v>44</v>
      </c>
      <c r="D1175" s="25">
        <v>5184.99</v>
      </c>
      <c r="E1175" s="26">
        <f>+F1175</f>
        <v>762530.4138095238</v>
      </c>
      <c r="F1175" s="64">
        <f>16013138.69/21</f>
        <v>762530.4138095238</v>
      </c>
      <c r="G1175" s="65" t="s">
        <v>2006</v>
      </c>
      <c r="H1175" s="27" t="s">
        <v>95</v>
      </c>
      <c r="I1175" s="24" t="s">
        <v>2007</v>
      </c>
      <c r="J1175" s="24">
        <v>504</v>
      </c>
      <c r="K1175" s="24">
        <v>2613234.96</v>
      </c>
      <c r="L1175" s="28" t="s">
        <v>2008</v>
      </c>
      <c r="M1175" s="29" t="s">
        <v>50</v>
      </c>
      <c r="N1175" s="30"/>
      <c r="O1175" s="29" t="s">
        <v>50</v>
      </c>
      <c r="P1175" s="24"/>
      <c r="Q1175" s="24"/>
      <c r="R1175" s="24"/>
      <c r="S1175" s="24">
        <v>10</v>
      </c>
      <c r="T1175" s="24">
        <v>15</v>
      </c>
      <c r="U1175" s="24">
        <v>1</v>
      </c>
      <c r="V1175" s="35">
        <v>65</v>
      </c>
      <c r="W1175" s="24">
        <f t="shared" si="103"/>
        <v>91</v>
      </c>
      <c r="X1175" s="30"/>
      <c r="Y1175" s="24"/>
      <c r="Z1175" s="24"/>
    </row>
    <row r="1176" spans="1:26" ht="15.75" hidden="1" customHeight="1">
      <c r="A1176" s="13" t="s">
        <v>1688</v>
      </c>
      <c r="B1176" s="24" t="s">
        <v>2005</v>
      </c>
      <c r="C1176" s="24" t="s">
        <v>44</v>
      </c>
      <c r="D1176" s="25">
        <v>5262.2</v>
      </c>
      <c r="E1176" s="24"/>
      <c r="F1176" s="24"/>
      <c r="G1176" s="38"/>
      <c r="H1176" s="27" t="s">
        <v>196</v>
      </c>
      <c r="I1176" s="24" t="s">
        <v>2009</v>
      </c>
      <c r="J1176" s="24">
        <v>504</v>
      </c>
      <c r="K1176" s="24">
        <v>2652148.7999999998</v>
      </c>
      <c r="L1176" s="28" t="s">
        <v>2010</v>
      </c>
      <c r="M1176" s="29" t="s">
        <v>50</v>
      </c>
      <c r="N1176" s="30"/>
      <c r="O1176" s="29" t="s">
        <v>50</v>
      </c>
      <c r="P1176" s="24"/>
      <c r="Q1176" s="24"/>
      <c r="R1176" s="24"/>
      <c r="S1176" s="24">
        <v>10</v>
      </c>
      <c r="T1176" s="24">
        <v>15</v>
      </c>
      <c r="U1176" s="24">
        <v>0</v>
      </c>
      <c r="V1176" s="31">
        <f t="shared" ref="V1176:V1189" si="116">+V1175*D1175/D1176</f>
        <v>64.046282923492072</v>
      </c>
      <c r="W1176" s="32">
        <f t="shared" si="103"/>
        <v>89.046282923492072</v>
      </c>
      <c r="X1176" s="30"/>
      <c r="Y1176" s="24"/>
      <c r="Z1176" s="24"/>
    </row>
    <row r="1177" spans="1:26" ht="15.75" hidden="1" customHeight="1">
      <c r="A1177" s="13" t="s">
        <v>1688</v>
      </c>
      <c r="B1177" s="24" t="s">
        <v>2005</v>
      </c>
      <c r="C1177" s="24" t="s">
        <v>44</v>
      </c>
      <c r="D1177" s="25">
        <v>5370</v>
      </c>
      <c r="E1177" s="24"/>
      <c r="F1177" s="24"/>
      <c r="G1177" s="38"/>
      <c r="H1177" s="27" t="s">
        <v>545</v>
      </c>
      <c r="I1177" s="24" t="s">
        <v>2011</v>
      </c>
      <c r="J1177" s="24">
        <v>504</v>
      </c>
      <c r="K1177" s="24">
        <v>2706480</v>
      </c>
      <c r="L1177" s="28" t="s">
        <v>2012</v>
      </c>
      <c r="M1177" s="29" t="s">
        <v>50</v>
      </c>
      <c r="N1177" s="30"/>
      <c r="O1177" s="29" t="s">
        <v>50</v>
      </c>
      <c r="P1177" s="24"/>
      <c r="Q1177" s="24"/>
      <c r="R1177" s="24"/>
      <c r="S1177" s="24">
        <v>10</v>
      </c>
      <c r="T1177" s="24">
        <v>15</v>
      </c>
      <c r="U1177" s="24">
        <v>0</v>
      </c>
      <c r="V1177" s="31">
        <f t="shared" si="116"/>
        <v>62.760586592178768</v>
      </c>
      <c r="W1177" s="32">
        <f t="shared" si="103"/>
        <v>87.760586592178768</v>
      </c>
      <c r="X1177" s="30"/>
      <c r="Y1177" s="24"/>
      <c r="Z1177" s="24"/>
    </row>
    <row r="1178" spans="1:26" ht="15.75" hidden="1" customHeight="1">
      <c r="A1178" s="13" t="s">
        <v>1688</v>
      </c>
      <c r="B1178" s="24" t="s">
        <v>2005</v>
      </c>
      <c r="C1178" s="24" t="s">
        <v>44</v>
      </c>
      <c r="D1178" s="25">
        <v>5381.54</v>
      </c>
      <c r="E1178" s="24"/>
      <c r="F1178" s="24"/>
      <c r="G1178" s="38"/>
      <c r="H1178" s="27" t="s">
        <v>71</v>
      </c>
      <c r="I1178" s="24" t="s">
        <v>2013</v>
      </c>
      <c r="J1178" s="24">
        <v>504</v>
      </c>
      <c r="K1178" s="24">
        <v>2712296.16</v>
      </c>
      <c r="L1178" s="28" t="s">
        <v>2014</v>
      </c>
      <c r="M1178" s="29" t="s">
        <v>50</v>
      </c>
      <c r="N1178" s="30"/>
      <c r="O1178" s="29" t="s">
        <v>50</v>
      </c>
      <c r="P1178" s="24"/>
      <c r="Q1178" s="24"/>
      <c r="R1178" s="24"/>
      <c r="S1178" s="24">
        <v>10</v>
      </c>
      <c r="T1178" s="24">
        <v>15</v>
      </c>
      <c r="U1178" s="24">
        <v>1</v>
      </c>
      <c r="V1178" s="31">
        <f t="shared" si="116"/>
        <v>62.626004823897986</v>
      </c>
      <c r="W1178" s="32">
        <f t="shared" si="103"/>
        <v>88.626004823897986</v>
      </c>
      <c r="X1178" s="30"/>
      <c r="Y1178" s="24"/>
      <c r="Z1178" s="24"/>
    </row>
    <row r="1179" spans="1:26" ht="15.75" hidden="1" customHeight="1">
      <c r="A1179" s="13" t="s">
        <v>1688</v>
      </c>
      <c r="B1179" s="24" t="s">
        <v>2005</v>
      </c>
      <c r="C1179" s="24" t="s">
        <v>51</v>
      </c>
      <c r="D1179" s="25">
        <v>5751.05</v>
      </c>
      <c r="E1179" s="24"/>
      <c r="F1179" s="24"/>
      <c r="G1179" s="38"/>
      <c r="H1179" s="27" t="s">
        <v>95</v>
      </c>
      <c r="I1179" s="24" t="s">
        <v>2015</v>
      </c>
      <c r="J1179" s="24">
        <v>504</v>
      </c>
      <c r="K1179" s="24">
        <v>2898529.2</v>
      </c>
      <c r="L1179" s="28" t="s">
        <v>2016</v>
      </c>
      <c r="M1179" s="29" t="s">
        <v>50</v>
      </c>
      <c r="N1179" s="30"/>
      <c r="O1179" s="29" t="s">
        <v>50</v>
      </c>
      <c r="P1179" s="24"/>
      <c r="Q1179" s="24"/>
      <c r="R1179" s="24"/>
      <c r="S1179" s="24">
        <v>10</v>
      </c>
      <c r="T1179" s="24">
        <v>15</v>
      </c>
      <c r="U1179" s="24">
        <v>1</v>
      </c>
      <c r="V1179" s="31">
        <f t="shared" si="116"/>
        <v>58.602229158153726</v>
      </c>
      <c r="W1179" s="32">
        <f t="shared" si="103"/>
        <v>84.602229158153733</v>
      </c>
      <c r="X1179" s="30"/>
      <c r="Y1179" s="24"/>
      <c r="Z1179" s="24"/>
    </row>
    <row r="1180" spans="1:26" ht="15.75" hidden="1" customHeight="1">
      <c r="A1180" s="13" t="s">
        <v>1688</v>
      </c>
      <c r="B1180" s="24" t="s">
        <v>2005</v>
      </c>
      <c r="C1180" s="24" t="s">
        <v>44</v>
      </c>
      <c r="D1180" s="25">
        <v>5840.49</v>
      </c>
      <c r="E1180" s="24"/>
      <c r="F1180" s="24"/>
      <c r="G1180" s="38"/>
      <c r="H1180" s="27" t="s">
        <v>63</v>
      </c>
      <c r="I1180" s="24" t="s">
        <v>513</v>
      </c>
      <c r="J1180" s="24">
        <v>504</v>
      </c>
      <c r="K1180" s="24">
        <v>2943606.96</v>
      </c>
      <c r="L1180" s="28" t="s">
        <v>2017</v>
      </c>
      <c r="M1180" s="29" t="s">
        <v>50</v>
      </c>
      <c r="N1180" s="30"/>
      <c r="O1180" s="29" t="s">
        <v>50</v>
      </c>
      <c r="P1180" s="24"/>
      <c r="Q1180" s="24"/>
      <c r="R1180" s="24"/>
      <c r="S1180" s="24">
        <v>10</v>
      </c>
      <c r="T1180" s="24">
        <v>15</v>
      </c>
      <c r="U1180" s="24">
        <v>2</v>
      </c>
      <c r="V1180" s="31">
        <f t="shared" si="116"/>
        <v>57.704807302127044</v>
      </c>
      <c r="W1180" s="32">
        <f t="shared" si="103"/>
        <v>84.704807302127051</v>
      </c>
      <c r="X1180" s="30"/>
      <c r="Y1180" s="24"/>
      <c r="Z1180" s="24"/>
    </row>
    <row r="1181" spans="1:26" ht="15.75" hidden="1" customHeight="1">
      <c r="A1181" s="13" t="s">
        <v>1688</v>
      </c>
      <c r="B1181" s="24" t="s">
        <v>2005</v>
      </c>
      <c r="C1181" s="24" t="s">
        <v>51</v>
      </c>
      <c r="D1181" s="25">
        <v>5888.59</v>
      </c>
      <c r="E1181" s="24"/>
      <c r="F1181" s="24"/>
      <c r="G1181" s="38"/>
      <c r="H1181" s="27" t="s">
        <v>196</v>
      </c>
      <c r="I1181" s="24" t="s">
        <v>2018</v>
      </c>
      <c r="J1181" s="24">
        <v>504</v>
      </c>
      <c r="K1181" s="24">
        <v>2967849.36</v>
      </c>
      <c r="L1181" s="28" t="s">
        <v>2019</v>
      </c>
      <c r="M1181" s="29" t="s">
        <v>50</v>
      </c>
      <c r="N1181" s="30"/>
      <c r="O1181" s="29" t="s">
        <v>50</v>
      </c>
      <c r="P1181" s="24"/>
      <c r="Q1181" s="24"/>
      <c r="R1181" s="24"/>
      <c r="S1181" s="24">
        <v>10</v>
      </c>
      <c r="T1181" s="24">
        <v>15</v>
      </c>
      <c r="U1181" s="24">
        <v>0</v>
      </c>
      <c r="V1181" s="31">
        <f t="shared" si="116"/>
        <v>57.233454867803665</v>
      </c>
      <c r="W1181" s="32">
        <f t="shared" si="103"/>
        <v>82.233454867803658</v>
      </c>
      <c r="X1181" s="30"/>
      <c r="Y1181" s="24"/>
      <c r="Z1181" s="24"/>
    </row>
    <row r="1182" spans="1:26" ht="15.75" hidden="1" customHeight="1">
      <c r="A1182" s="13" t="s">
        <v>1688</v>
      </c>
      <c r="B1182" s="24" t="s">
        <v>2005</v>
      </c>
      <c r="C1182" s="24" t="s">
        <v>75</v>
      </c>
      <c r="D1182" s="25">
        <v>6505.65</v>
      </c>
      <c r="E1182" s="24"/>
      <c r="F1182" s="24"/>
      <c r="G1182" s="38"/>
      <c r="H1182" s="27" t="s">
        <v>95</v>
      </c>
      <c r="I1182" s="24" t="s">
        <v>2020</v>
      </c>
      <c r="J1182" s="24">
        <v>504</v>
      </c>
      <c r="K1182" s="24">
        <v>3278847.6</v>
      </c>
      <c r="L1182" s="28" t="s">
        <v>2021</v>
      </c>
      <c r="M1182" s="29" t="s">
        <v>50</v>
      </c>
      <c r="N1182" s="30"/>
      <c r="O1182" s="29" t="s">
        <v>50</v>
      </c>
      <c r="P1182" s="24"/>
      <c r="Q1182" s="24"/>
      <c r="R1182" s="24"/>
      <c r="S1182" s="24">
        <v>10</v>
      </c>
      <c r="T1182" s="24">
        <v>15</v>
      </c>
      <c r="U1182" s="24">
        <v>1</v>
      </c>
      <c r="V1182" s="31">
        <f t="shared" si="116"/>
        <v>51.804869613336102</v>
      </c>
      <c r="W1182" s="32">
        <f t="shared" si="103"/>
        <v>77.804869613336109</v>
      </c>
      <c r="X1182" s="30"/>
      <c r="Y1182" s="24"/>
      <c r="Z1182" s="24"/>
    </row>
    <row r="1183" spans="1:26" ht="15.75" hidden="1" customHeight="1">
      <c r="A1183" s="13" t="s">
        <v>1688</v>
      </c>
      <c r="B1183" s="24" t="s">
        <v>2005</v>
      </c>
      <c r="C1183" s="24" t="s">
        <v>44</v>
      </c>
      <c r="D1183" s="25">
        <v>6639.87</v>
      </c>
      <c r="E1183" s="24"/>
      <c r="F1183" s="24"/>
      <c r="G1183" s="38"/>
      <c r="H1183" s="27" t="s">
        <v>52</v>
      </c>
      <c r="I1183" s="24" t="s">
        <v>2022</v>
      </c>
      <c r="J1183" s="24">
        <v>504</v>
      </c>
      <c r="K1183" s="24">
        <v>3346494.48</v>
      </c>
      <c r="L1183" s="28" t="s">
        <v>2023</v>
      </c>
      <c r="M1183" s="29" t="s">
        <v>50</v>
      </c>
      <c r="N1183" s="30"/>
      <c r="O1183" s="29" t="s">
        <v>50</v>
      </c>
      <c r="P1183" s="24"/>
      <c r="Q1183" s="24"/>
      <c r="R1183" s="24"/>
      <c r="S1183" s="24">
        <v>10</v>
      </c>
      <c r="T1183" s="24">
        <v>15</v>
      </c>
      <c r="U1183" s="24">
        <v>2</v>
      </c>
      <c r="V1183" s="31">
        <f t="shared" si="116"/>
        <v>50.757672966488798</v>
      </c>
      <c r="W1183" s="32">
        <f t="shared" si="103"/>
        <v>77.757672966488798</v>
      </c>
      <c r="X1183" s="30"/>
      <c r="Y1183" s="24"/>
      <c r="Z1183" s="24"/>
    </row>
    <row r="1184" spans="1:26" ht="15.75" hidden="1" customHeight="1">
      <c r="A1184" s="13" t="s">
        <v>1688</v>
      </c>
      <c r="B1184" s="24" t="s">
        <v>2005</v>
      </c>
      <c r="C1184" s="24" t="s">
        <v>44</v>
      </c>
      <c r="D1184" s="25">
        <v>6920.64</v>
      </c>
      <c r="E1184" s="24"/>
      <c r="F1184" s="24"/>
      <c r="G1184" s="38"/>
      <c r="H1184" s="27" t="s">
        <v>68</v>
      </c>
      <c r="I1184" s="24" t="s">
        <v>513</v>
      </c>
      <c r="J1184" s="24">
        <v>504</v>
      </c>
      <c r="K1184" s="24">
        <v>3488002.56</v>
      </c>
      <c r="L1184" s="28" t="s">
        <v>2024</v>
      </c>
      <c r="M1184" s="29" t="s">
        <v>50</v>
      </c>
      <c r="N1184" s="30"/>
      <c r="O1184" s="29" t="s">
        <v>50</v>
      </c>
      <c r="P1184" s="24"/>
      <c r="Q1184" s="24"/>
      <c r="R1184" s="24"/>
      <c r="S1184" s="24">
        <v>10</v>
      </c>
      <c r="T1184" s="24">
        <v>15</v>
      </c>
      <c r="U1184" s="24">
        <v>0</v>
      </c>
      <c r="V1184" s="31">
        <f t="shared" si="116"/>
        <v>48.698436849771113</v>
      </c>
      <c r="W1184" s="32">
        <f t="shared" si="103"/>
        <v>73.698436849771113</v>
      </c>
      <c r="X1184" s="30"/>
      <c r="Y1184" s="24"/>
      <c r="Z1184" s="24"/>
    </row>
    <row r="1185" spans="1:26" ht="15.75" hidden="1" customHeight="1">
      <c r="A1185" s="13" t="s">
        <v>1688</v>
      </c>
      <c r="B1185" s="24" t="s">
        <v>2005</v>
      </c>
      <c r="C1185" s="24" t="s">
        <v>51</v>
      </c>
      <c r="D1185" s="25">
        <v>6920.64</v>
      </c>
      <c r="E1185" s="24"/>
      <c r="F1185" s="24"/>
      <c r="G1185" s="38"/>
      <c r="H1185" s="27" t="s">
        <v>68</v>
      </c>
      <c r="I1185" s="24" t="s">
        <v>1714</v>
      </c>
      <c r="J1185" s="24">
        <v>504</v>
      </c>
      <c r="K1185" s="24">
        <v>3488002.56</v>
      </c>
      <c r="L1185" s="28" t="s">
        <v>2025</v>
      </c>
      <c r="M1185" s="29" t="s">
        <v>50</v>
      </c>
      <c r="N1185" s="30"/>
      <c r="O1185" s="29" t="s">
        <v>50</v>
      </c>
      <c r="P1185" s="24"/>
      <c r="Q1185" s="24"/>
      <c r="R1185" s="24"/>
      <c r="S1185" s="24">
        <v>10</v>
      </c>
      <c r="T1185" s="24">
        <v>15</v>
      </c>
      <c r="U1185" s="24">
        <v>0</v>
      </c>
      <c r="V1185" s="31">
        <f t="shared" si="116"/>
        <v>48.698436849771113</v>
      </c>
      <c r="W1185" s="32">
        <f t="shared" si="103"/>
        <v>73.698436849771113</v>
      </c>
      <c r="X1185" s="30"/>
      <c r="Y1185" s="24"/>
      <c r="Z1185" s="24"/>
    </row>
    <row r="1186" spans="1:26" ht="15.75" hidden="1" customHeight="1">
      <c r="A1186" s="13" t="s">
        <v>1688</v>
      </c>
      <c r="B1186" s="24" t="s">
        <v>2005</v>
      </c>
      <c r="C1186" s="24" t="s">
        <v>44</v>
      </c>
      <c r="D1186" s="25">
        <v>9293.02</v>
      </c>
      <c r="E1186" s="24"/>
      <c r="F1186" s="24"/>
      <c r="G1186" s="38"/>
      <c r="H1186" s="27" t="s">
        <v>110</v>
      </c>
      <c r="I1186" s="24" t="s">
        <v>888</v>
      </c>
      <c r="J1186" s="24">
        <v>504</v>
      </c>
      <c r="K1186" s="24">
        <v>4683682.08</v>
      </c>
      <c r="L1186" s="28" t="s">
        <v>2026</v>
      </c>
      <c r="M1186" s="29" t="s">
        <v>50</v>
      </c>
      <c r="N1186" s="30"/>
      <c r="O1186" s="29" t="s">
        <v>50</v>
      </c>
      <c r="P1186" s="24"/>
      <c r="Q1186" s="24"/>
      <c r="R1186" s="24"/>
      <c r="S1186" s="24">
        <v>10</v>
      </c>
      <c r="T1186" s="24">
        <v>15</v>
      </c>
      <c r="U1186" s="24">
        <v>0</v>
      </c>
      <c r="V1186" s="31">
        <f t="shared" si="116"/>
        <v>36.2663967149538</v>
      </c>
      <c r="W1186" s="32">
        <f t="shared" si="103"/>
        <v>61.2663967149538</v>
      </c>
      <c r="X1186" s="30"/>
      <c r="Y1186" s="24"/>
      <c r="Z1186" s="24" t="s">
        <v>80</v>
      </c>
    </row>
    <row r="1187" spans="1:26" ht="15.75" hidden="1" customHeight="1">
      <c r="A1187" s="13" t="s">
        <v>1688</v>
      </c>
      <c r="B1187" s="24" t="s">
        <v>2005</v>
      </c>
      <c r="C1187" s="24" t="s">
        <v>294</v>
      </c>
      <c r="D1187" s="25">
        <v>17418.11</v>
      </c>
      <c r="E1187" s="24"/>
      <c r="F1187" s="24"/>
      <c r="G1187" s="38"/>
      <c r="H1187" s="27" t="s">
        <v>95</v>
      </c>
      <c r="I1187" s="24" t="s">
        <v>2027</v>
      </c>
      <c r="J1187" s="24">
        <v>504</v>
      </c>
      <c r="K1187" s="24">
        <v>8778727.4399999995</v>
      </c>
      <c r="L1187" s="28" t="s">
        <v>2028</v>
      </c>
      <c r="M1187" s="29" t="s">
        <v>50</v>
      </c>
      <c r="N1187" s="30"/>
      <c r="O1187" s="29" t="s">
        <v>50</v>
      </c>
      <c r="P1187" s="24"/>
      <c r="Q1187" s="24"/>
      <c r="R1187" s="24"/>
      <c r="S1187" s="24">
        <v>10</v>
      </c>
      <c r="T1187" s="24">
        <v>15</v>
      </c>
      <c r="U1187" s="24">
        <v>1</v>
      </c>
      <c r="V1187" s="31">
        <f t="shared" si="116"/>
        <v>19.349076909033183</v>
      </c>
      <c r="W1187" s="32">
        <f t="shared" si="103"/>
        <v>45.349076909033187</v>
      </c>
      <c r="X1187" s="30"/>
      <c r="Y1187" s="24"/>
      <c r="Z1187" s="24" t="s">
        <v>80</v>
      </c>
    </row>
    <row r="1188" spans="1:26" ht="15.75" hidden="1" customHeight="1">
      <c r="A1188" s="13" t="s">
        <v>1688</v>
      </c>
      <c r="B1188" s="24" t="s">
        <v>2005</v>
      </c>
      <c r="C1188" s="24" t="s">
        <v>51</v>
      </c>
      <c r="D1188" s="25">
        <v>38221.67</v>
      </c>
      <c r="E1188" s="24"/>
      <c r="F1188" s="24"/>
      <c r="G1188" s="38"/>
      <c r="H1188" s="27" t="s">
        <v>63</v>
      </c>
      <c r="I1188" s="24" t="s">
        <v>943</v>
      </c>
      <c r="J1188" s="24">
        <v>504</v>
      </c>
      <c r="K1188" s="24">
        <v>19263721.68</v>
      </c>
      <c r="L1188" s="28" t="s">
        <v>2029</v>
      </c>
      <c r="M1188" s="29" t="s">
        <v>50</v>
      </c>
      <c r="N1188" s="30"/>
      <c r="O1188" s="29" t="s">
        <v>50</v>
      </c>
      <c r="P1188" s="24"/>
      <c r="Q1188" s="24"/>
      <c r="R1188" s="24"/>
      <c r="S1188" s="24">
        <v>10</v>
      </c>
      <c r="T1188" s="24">
        <v>15</v>
      </c>
      <c r="U1188" s="24">
        <v>2</v>
      </c>
      <c r="V1188" s="31">
        <f t="shared" si="116"/>
        <v>8.8176249232438035</v>
      </c>
      <c r="W1188" s="32">
        <f t="shared" si="103"/>
        <v>35.817624923243805</v>
      </c>
      <c r="X1188" s="30"/>
      <c r="Y1188" s="24"/>
      <c r="Z1188" s="24" t="s">
        <v>80</v>
      </c>
    </row>
    <row r="1189" spans="1:26" ht="15.75" hidden="1" customHeight="1">
      <c r="A1189" s="13" t="s">
        <v>1688</v>
      </c>
      <c r="B1189" s="24" t="s">
        <v>2005</v>
      </c>
      <c r="C1189" s="24" t="s">
        <v>44</v>
      </c>
      <c r="D1189" s="25">
        <v>40765.1</v>
      </c>
      <c r="E1189" s="24"/>
      <c r="F1189" s="24"/>
      <c r="G1189" s="38"/>
      <c r="H1189" s="27" t="s">
        <v>92</v>
      </c>
      <c r="I1189" s="24" t="s">
        <v>1443</v>
      </c>
      <c r="J1189" s="24">
        <v>504</v>
      </c>
      <c r="K1189" s="24">
        <v>20545610.399999999</v>
      </c>
      <c r="L1189" s="28" t="s">
        <v>2030</v>
      </c>
      <c r="M1189" s="29" t="s">
        <v>50</v>
      </c>
      <c r="N1189" s="30"/>
      <c r="O1189" s="29" t="s">
        <v>50</v>
      </c>
      <c r="P1189" s="24"/>
      <c r="Q1189" s="24"/>
      <c r="R1189" s="24"/>
      <c r="S1189" s="24">
        <v>10</v>
      </c>
      <c r="T1189" s="24">
        <v>15</v>
      </c>
      <c r="U1189" s="24">
        <v>0</v>
      </c>
      <c r="V1189" s="31">
        <f t="shared" si="116"/>
        <v>8.2674726665701783</v>
      </c>
      <c r="W1189" s="32">
        <f t="shared" si="103"/>
        <v>33.267472666570178</v>
      </c>
      <c r="X1189" s="30"/>
      <c r="Y1189" s="24"/>
      <c r="Z1189" s="24" t="s">
        <v>80</v>
      </c>
    </row>
    <row r="1190" spans="1:26" ht="15.75" hidden="1" customHeight="1">
      <c r="A1190" s="13" t="s">
        <v>1688</v>
      </c>
      <c r="B1190" s="24" t="s">
        <v>2031</v>
      </c>
      <c r="C1190" s="24" t="s">
        <v>44</v>
      </c>
      <c r="D1190" s="25">
        <v>5189.09</v>
      </c>
      <c r="E1190" s="26">
        <f>+F1190</f>
        <v>806940.17333333334</v>
      </c>
      <c r="F1190" s="64">
        <f>16945743.64/21</f>
        <v>806940.17333333334</v>
      </c>
      <c r="G1190" s="65" t="s">
        <v>2006</v>
      </c>
      <c r="H1190" s="27" t="s">
        <v>95</v>
      </c>
      <c r="I1190" s="24" t="s">
        <v>2032</v>
      </c>
      <c r="J1190" s="24">
        <v>1260</v>
      </c>
      <c r="K1190" s="24">
        <v>6538253.4000000004</v>
      </c>
      <c r="L1190" s="28" t="s">
        <v>2033</v>
      </c>
      <c r="M1190" s="29" t="s">
        <v>50</v>
      </c>
      <c r="N1190" s="30"/>
      <c r="O1190" s="29" t="s">
        <v>50</v>
      </c>
      <c r="P1190" s="24"/>
      <c r="Q1190" s="24"/>
      <c r="R1190" s="24"/>
      <c r="S1190" s="24">
        <v>10</v>
      </c>
      <c r="T1190" s="24">
        <v>15</v>
      </c>
      <c r="U1190" s="24">
        <v>1</v>
      </c>
      <c r="V1190" s="35">
        <v>65</v>
      </c>
      <c r="W1190" s="24">
        <f t="shared" si="103"/>
        <v>91</v>
      </c>
      <c r="X1190" s="30"/>
      <c r="Y1190" s="24"/>
      <c r="Z1190" s="24"/>
    </row>
    <row r="1191" spans="1:26" ht="15.75" hidden="1" customHeight="1">
      <c r="A1191" s="13" t="s">
        <v>1688</v>
      </c>
      <c r="B1191" s="24" t="s">
        <v>2031</v>
      </c>
      <c r="C1191" s="24" t="s">
        <v>44</v>
      </c>
      <c r="D1191" s="25">
        <v>5266.36</v>
      </c>
      <c r="E1191" s="24"/>
      <c r="F1191" s="24"/>
      <c r="G1191" s="38"/>
      <c r="H1191" s="27" t="s">
        <v>196</v>
      </c>
      <c r="I1191" s="24" t="s">
        <v>2034</v>
      </c>
      <c r="J1191" s="24">
        <v>1260</v>
      </c>
      <c r="K1191" s="24">
        <v>6635613.5999999996</v>
      </c>
      <c r="L1191" s="28" t="s">
        <v>2035</v>
      </c>
      <c r="M1191" s="29" t="s">
        <v>50</v>
      </c>
      <c r="N1191" s="30"/>
      <c r="O1191" s="29" t="s">
        <v>50</v>
      </c>
      <c r="P1191" s="24"/>
      <c r="Q1191" s="24"/>
      <c r="R1191" s="24"/>
      <c r="S1191" s="24">
        <v>10</v>
      </c>
      <c r="T1191" s="24">
        <v>15</v>
      </c>
      <c r="U1191" s="24">
        <v>0</v>
      </c>
      <c r="V1191" s="31">
        <f t="shared" ref="V1191:V1206" si="117">+V1190*D1190/D1191</f>
        <v>64.046295733675649</v>
      </c>
      <c r="W1191" s="32">
        <f t="shared" si="103"/>
        <v>89.046295733675649</v>
      </c>
      <c r="X1191" s="30"/>
      <c r="Y1191" s="24"/>
      <c r="Z1191" s="24"/>
    </row>
    <row r="1192" spans="1:26" ht="15.75" hidden="1" customHeight="1">
      <c r="A1192" s="13" t="s">
        <v>1688</v>
      </c>
      <c r="B1192" s="24" t="s">
        <v>2031</v>
      </c>
      <c r="C1192" s="24" t="s">
        <v>44</v>
      </c>
      <c r="D1192" s="25">
        <v>5353</v>
      </c>
      <c r="E1192" s="24"/>
      <c r="F1192" s="24"/>
      <c r="G1192" s="38"/>
      <c r="H1192" s="27" t="s">
        <v>63</v>
      </c>
      <c r="I1192" s="24" t="s">
        <v>1714</v>
      </c>
      <c r="J1192" s="24">
        <v>1260</v>
      </c>
      <c r="K1192" s="24">
        <v>6744780</v>
      </c>
      <c r="L1192" s="28" t="s">
        <v>2036</v>
      </c>
      <c r="M1192" s="29" t="s">
        <v>50</v>
      </c>
      <c r="N1192" s="30"/>
      <c r="O1192" s="29" t="s">
        <v>50</v>
      </c>
      <c r="P1192" s="24"/>
      <c r="Q1192" s="24"/>
      <c r="R1192" s="24"/>
      <c r="S1192" s="24">
        <v>10</v>
      </c>
      <c r="T1192" s="24">
        <v>15</v>
      </c>
      <c r="U1192" s="24">
        <v>2</v>
      </c>
      <c r="V1192" s="31">
        <f t="shared" si="117"/>
        <v>63.009686157294993</v>
      </c>
      <c r="W1192" s="32">
        <f t="shared" si="103"/>
        <v>90.009686157294993</v>
      </c>
      <c r="X1192" s="30"/>
      <c r="Y1192" s="24"/>
      <c r="Z1192" s="24"/>
    </row>
    <row r="1193" spans="1:26" ht="15.75" hidden="1" customHeight="1">
      <c r="A1193" s="13" t="s">
        <v>1688</v>
      </c>
      <c r="B1193" s="24" t="s">
        <v>2031</v>
      </c>
      <c r="C1193" s="24" t="s">
        <v>44</v>
      </c>
      <c r="D1193" s="25">
        <v>5370</v>
      </c>
      <c r="E1193" s="24"/>
      <c r="F1193" s="24"/>
      <c r="G1193" s="38"/>
      <c r="H1193" s="27" t="s">
        <v>545</v>
      </c>
      <c r="I1193" s="24" t="s">
        <v>2037</v>
      </c>
      <c r="J1193" s="24">
        <v>1260</v>
      </c>
      <c r="K1193" s="24">
        <v>6766200</v>
      </c>
      <c r="L1193" s="28" t="s">
        <v>2038</v>
      </c>
      <c r="M1193" s="29" t="s">
        <v>50</v>
      </c>
      <c r="N1193" s="30"/>
      <c r="O1193" s="29" t="s">
        <v>50</v>
      </c>
      <c r="P1193" s="24"/>
      <c r="Q1193" s="24"/>
      <c r="R1193" s="24"/>
      <c r="S1193" s="24">
        <v>10</v>
      </c>
      <c r="T1193" s="24">
        <v>15</v>
      </c>
      <c r="U1193" s="24">
        <v>0</v>
      </c>
      <c r="V1193" s="31">
        <f t="shared" si="117"/>
        <v>62.810214152700205</v>
      </c>
      <c r="W1193" s="32">
        <f t="shared" si="103"/>
        <v>87.810214152700212</v>
      </c>
      <c r="X1193" s="30"/>
      <c r="Y1193" s="24"/>
      <c r="Z1193" s="24"/>
    </row>
    <row r="1194" spans="1:26" ht="15.75" hidden="1" customHeight="1">
      <c r="A1194" s="13" t="s">
        <v>1688</v>
      </c>
      <c r="B1194" s="24" t="s">
        <v>2031</v>
      </c>
      <c r="C1194" s="24" t="s">
        <v>44</v>
      </c>
      <c r="D1194" s="25">
        <v>5385.78</v>
      </c>
      <c r="E1194" s="24"/>
      <c r="F1194" s="24"/>
      <c r="G1194" s="38"/>
      <c r="H1194" s="27" t="s">
        <v>71</v>
      </c>
      <c r="I1194" s="24" t="s">
        <v>2013</v>
      </c>
      <c r="J1194" s="24">
        <v>1260</v>
      </c>
      <c r="K1194" s="24">
        <v>6786082.7999999998</v>
      </c>
      <c r="L1194" s="28" t="s">
        <v>2039</v>
      </c>
      <c r="M1194" s="29" t="s">
        <v>50</v>
      </c>
      <c r="N1194" s="30"/>
      <c r="O1194" s="29" t="s">
        <v>50</v>
      </c>
      <c r="P1194" s="24"/>
      <c r="Q1194" s="24"/>
      <c r="R1194" s="24"/>
      <c r="S1194" s="24">
        <v>10</v>
      </c>
      <c r="T1194" s="24">
        <v>15</v>
      </c>
      <c r="U1194" s="24">
        <v>1</v>
      </c>
      <c r="V1194" s="31">
        <f t="shared" si="117"/>
        <v>62.626184136745302</v>
      </c>
      <c r="W1194" s="32">
        <f t="shared" si="103"/>
        <v>88.626184136745309</v>
      </c>
      <c r="X1194" s="30"/>
      <c r="Y1194" s="24"/>
      <c r="Z1194" s="24"/>
    </row>
    <row r="1195" spans="1:26" ht="15.75" hidden="1" customHeight="1">
      <c r="A1195" s="13" t="s">
        <v>1688</v>
      </c>
      <c r="B1195" s="24" t="s">
        <v>2031</v>
      </c>
      <c r="C1195" s="24" t="s">
        <v>51</v>
      </c>
      <c r="D1195" s="25">
        <v>5751.05</v>
      </c>
      <c r="E1195" s="24"/>
      <c r="F1195" s="24"/>
      <c r="G1195" s="38"/>
      <c r="H1195" s="27" t="s">
        <v>95</v>
      </c>
      <c r="I1195" s="24" t="s">
        <v>2040</v>
      </c>
      <c r="J1195" s="24">
        <v>1260</v>
      </c>
      <c r="K1195" s="24">
        <v>7246323</v>
      </c>
      <c r="L1195" s="28" t="s">
        <v>2041</v>
      </c>
      <c r="M1195" s="29" t="s">
        <v>50</v>
      </c>
      <c r="N1195" s="30"/>
      <c r="O1195" s="29" t="s">
        <v>50</v>
      </c>
      <c r="P1195" s="24"/>
      <c r="Q1195" s="24"/>
      <c r="R1195" s="24"/>
      <c r="S1195" s="24">
        <v>10</v>
      </c>
      <c r="T1195" s="24">
        <v>15</v>
      </c>
      <c r="U1195" s="24">
        <v>1</v>
      </c>
      <c r="V1195" s="31">
        <f t="shared" si="117"/>
        <v>58.648568522269862</v>
      </c>
      <c r="W1195" s="32">
        <f t="shared" si="103"/>
        <v>84.648568522269869</v>
      </c>
      <c r="X1195" s="30"/>
      <c r="Y1195" s="24"/>
      <c r="Z1195" s="24"/>
    </row>
    <row r="1196" spans="1:26" ht="15.75" hidden="1" customHeight="1">
      <c r="A1196" s="13" t="s">
        <v>1688</v>
      </c>
      <c r="B1196" s="24" t="s">
        <v>2031</v>
      </c>
      <c r="C1196" s="24" t="s">
        <v>51</v>
      </c>
      <c r="D1196" s="25">
        <v>5799.34</v>
      </c>
      <c r="E1196" s="24"/>
      <c r="F1196" s="24"/>
      <c r="G1196" s="38"/>
      <c r="H1196" s="27" t="s">
        <v>63</v>
      </c>
      <c r="I1196" s="24" t="s">
        <v>513</v>
      </c>
      <c r="J1196" s="24">
        <v>1260</v>
      </c>
      <c r="K1196" s="24">
        <v>7307168.4000000004</v>
      </c>
      <c r="L1196" s="28" t="s">
        <v>2042</v>
      </c>
      <c r="M1196" s="29" t="s">
        <v>50</v>
      </c>
      <c r="N1196" s="30"/>
      <c r="O1196" s="29" t="s">
        <v>50</v>
      </c>
      <c r="P1196" s="24"/>
      <c r="Q1196" s="24"/>
      <c r="R1196" s="24"/>
      <c r="S1196" s="24">
        <v>10</v>
      </c>
      <c r="T1196" s="24">
        <v>15</v>
      </c>
      <c r="U1196" s="24">
        <v>2</v>
      </c>
      <c r="V1196" s="31">
        <f t="shared" si="117"/>
        <v>58.160213058727386</v>
      </c>
      <c r="W1196" s="32">
        <f t="shared" si="103"/>
        <v>85.160213058727379</v>
      </c>
      <c r="X1196" s="30"/>
      <c r="Y1196" s="24"/>
      <c r="Z1196" s="24"/>
    </row>
    <row r="1197" spans="1:26" ht="15.75" hidden="1" customHeight="1">
      <c r="A1197" s="13" t="s">
        <v>1688</v>
      </c>
      <c r="B1197" s="24" t="s">
        <v>2031</v>
      </c>
      <c r="C1197" s="24" t="s">
        <v>51</v>
      </c>
      <c r="D1197" s="25">
        <v>5864.71</v>
      </c>
      <c r="E1197" s="24"/>
      <c r="F1197" s="24"/>
      <c r="G1197" s="38"/>
      <c r="H1197" s="27" t="s">
        <v>196</v>
      </c>
      <c r="I1197" s="24" t="s">
        <v>2043</v>
      </c>
      <c r="J1197" s="24">
        <v>1260</v>
      </c>
      <c r="K1197" s="24">
        <v>7389534.5999999996</v>
      </c>
      <c r="L1197" s="28" t="s">
        <v>2044</v>
      </c>
      <c r="M1197" s="29" t="s">
        <v>50</v>
      </c>
      <c r="N1197" s="30"/>
      <c r="O1197" s="29" t="s">
        <v>50</v>
      </c>
      <c r="P1197" s="24"/>
      <c r="Q1197" s="24"/>
      <c r="R1197" s="24"/>
      <c r="S1197" s="24">
        <v>10</v>
      </c>
      <c r="T1197" s="24">
        <v>15</v>
      </c>
      <c r="U1197" s="24">
        <v>0</v>
      </c>
      <c r="V1197" s="31">
        <f t="shared" si="117"/>
        <v>57.511940061827453</v>
      </c>
      <c r="W1197" s="32">
        <f t="shared" si="103"/>
        <v>82.51194006182746</v>
      </c>
      <c r="X1197" s="30"/>
      <c r="Y1197" s="24"/>
      <c r="Z1197" s="24"/>
    </row>
    <row r="1198" spans="1:26" ht="15.75" hidden="1" customHeight="1">
      <c r="A1198" s="13" t="s">
        <v>1688</v>
      </c>
      <c r="B1198" s="24" t="s">
        <v>2031</v>
      </c>
      <c r="C1198" s="24" t="s">
        <v>75</v>
      </c>
      <c r="D1198" s="25">
        <v>5999.99</v>
      </c>
      <c r="E1198" s="24"/>
      <c r="F1198" s="24"/>
      <c r="G1198" s="38"/>
      <c r="H1198" s="27" t="s">
        <v>52</v>
      </c>
      <c r="I1198" s="24" t="s">
        <v>2045</v>
      </c>
      <c r="J1198" s="24">
        <v>1260</v>
      </c>
      <c r="K1198" s="24">
        <v>7559987.4000000004</v>
      </c>
      <c r="L1198" s="28" t="s">
        <v>2046</v>
      </c>
      <c r="M1198" s="29" t="s">
        <v>50</v>
      </c>
      <c r="N1198" s="30"/>
      <c r="O1198" s="29" t="s">
        <v>50</v>
      </c>
      <c r="P1198" s="24"/>
      <c r="Q1198" s="24"/>
      <c r="R1198" s="24"/>
      <c r="S1198" s="24">
        <v>10</v>
      </c>
      <c r="T1198" s="24">
        <v>15</v>
      </c>
      <c r="U1198" s="24">
        <v>2</v>
      </c>
      <c r="V1198" s="31">
        <f t="shared" si="117"/>
        <v>56.215235358725614</v>
      </c>
      <c r="W1198" s="32">
        <f t="shared" si="103"/>
        <v>83.215235358725607</v>
      </c>
      <c r="X1198" s="30"/>
      <c r="Y1198" s="24"/>
      <c r="Z1198" s="24"/>
    </row>
    <row r="1199" spans="1:26" ht="15.75" hidden="1" customHeight="1">
      <c r="A1199" s="13" t="s">
        <v>1688</v>
      </c>
      <c r="B1199" s="24" t="s">
        <v>2031</v>
      </c>
      <c r="C1199" s="24" t="s">
        <v>51</v>
      </c>
      <c r="D1199" s="25">
        <v>6234.99</v>
      </c>
      <c r="E1199" s="24"/>
      <c r="F1199" s="24"/>
      <c r="G1199" s="38"/>
      <c r="H1199" s="27" t="s">
        <v>52</v>
      </c>
      <c r="I1199" s="24" t="s">
        <v>2047</v>
      </c>
      <c r="J1199" s="24">
        <v>1260</v>
      </c>
      <c r="K1199" s="24">
        <v>7856087.4000000004</v>
      </c>
      <c r="L1199" s="28" t="s">
        <v>2023</v>
      </c>
      <c r="M1199" s="29" t="s">
        <v>50</v>
      </c>
      <c r="N1199" s="30"/>
      <c r="O1199" s="29" t="s">
        <v>50</v>
      </c>
      <c r="P1199" s="24"/>
      <c r="Q1199" s="24"/>
      <c r="R1199" s="24"/>
      <c r="S1199" s="24">
        <v>10</v>
      </c>
      <c r="T1199" s="24">
        <v>15</v>
      </c>
      <c r="U1199" s="24">
        <v>2</v>
      </c>
      <c r="V1199" s="31">
        <f t="shared" si="117"/>
        <v>54.096454044032164</v>
      </c>
      <c r="W1199" s="32">
        <f t="shared" si="103"/>
        <v>81.096454044032157</v>
      </c>
      <c r="X1199" s="30"/>
      <c r="Y1199" s="24"/>
      <c r="Z1199" s="24"/>
    </row>
    <row r="1200" spans="1:26" ht="15.75" hidden="1" customHeight="1">
      <c r="A1200" s="13" t="s">
        <v>1688</v>
      </c>
      <c r="B1200" s="24" t="s">
        <v>2031</v>
      </c>
      <c r="C1200" s="24" t="s">
        <v>75</v>
      </c>
      <c r="D1200" s="25">
        <v>6285.5</v>
      </c>
      <c r="E1200" s="24"/>
      <c r="F1200" s="24"/>
      <c r="G1200" s="38"/>
      <c r="H1200" s="27" t="s">
        <v>95</v>
      </c>
      <c r="I1200" s="24" t="s">
        <v>2048</v>
      </c>
      <c r="J1200" s="24">
        <v>1260</v>
      </c>
      <c r="K1200" s="24">
        <v>7919730</v>
      </c>
      <c r="L1200" s="28" t="s">
        <v>2049</v>
      </c>
      <c r="M1200" s="29" t="s">
        <v>50</v>
      </c>
      <c r="N1200" s="30"/>
      <c r="O1200" s="29" t="s">
        <v>50</v>
      </c>
      <c r="P1200" s="24"/>
      <c r="Q1200" s="24"/>
      <c r="R1200" s="24"/>
      <c r="S1200" s="24">
        <v>10</v>
      </c>
      <c r="T1200" s="24">
        <v>15</v>
      </c>
      <c r="U1200" s="24">
        <v>1</v>
      </c>
      <c r="V1200" s="31">
        <f t="shared" si="117"/>
        <v>53.661737331954512</v>
      </c>
      <c r="W1200" s="32">
        <f t="shared" si="103"/>
        <v>79.661737331954512</v>
      </c>
      <c r="X1200" s="30"/>
      <c r="Y1200" s="24"/>
      <c r="Z1200" s="24"/>
    </row>
    <row r="1201" spans="1:32" ht="15.75" hidden="1" customHeight="1">
      <c r="A1201" s="13" t="s">
        <v>1688</v>
      </c>
      <c r="B1201" s="24" t="s">
        <v>2031</v>
      </c>
      <c r="C1201" s="24" t="s">
        <v>44</v>
      </c>
      <c r="D1201" s="25">
        <v>6920.64</v>
      </c>
      <c r="E1201" s="24"/>
      <c r="F1201" s="24"/>
      <c r="G1201" s="38"/>
      <c r="H1201" s="27" t="s">
        <v>68</v>
      </c>
      <c r="I1201" s="24" t="s">
        <v>513</v>
      </c>
      <c r="J1201" s="24">
        <v>1260</v>
      </c>
      <c r="K1201" s="24">
        <v>8720006.4000000004</v>
      </c>
      <c r="L1201" s="28" t="s">
        <v>2050</v>
      </c>
      <c r="M1201" s="29" t="s">
        <v>50</v>
      </c>
      <c r="N1201" s="30"/>
      <c r="O1201" s="29" t="s">
        <v>50</v>
      </c>
      <c r="P1201" s="24"/>
      <c r="Q1201" s="24"/>
      <c r="R1201" s="24"/>
      <c r="S1201" s="24">
        <v>10</v>
      </c>
      <c r="T1201" s="24">
        <v>15</v>
      </c>
      <c r="U1201" s="24">
        <v>0</v>
      </c>
      <c r="V1201" s="31">
        <f t="shared" si="117"/>
        <v>48.736944849031318</v>
      </c>
      <c r="W1201" s="32">
        <f t="shared" si="103"/>
        <v>73.736944849031318</v>
      </c>
      <c r="X1201" s="30"/>
      <c r="Y1201" s="24"/>
      <c r="Z1201" s="24"/>
    </row>
    <row r="1202" spans="1:32" ht="15.75" hidden="1" customHeight="1">
      <c r="A1202" s="13" t="s">
        <v>1688</v>
      </c>
      <c r="B1202" s="24" t="s">
        <v>2031</v>
      </c>
      <c r="C1202" s="24" t="s">
        <v>44</v>
      </c>
      <c r="D1202" s="25">
        <v>8972.43</v>
      </c>
      <c r="E1202" s="24"/>
      <c r="F1202" s="24"/>
      <c r="G1202" s="38"/>
      <c r="H1202" s="27" t="s">
        <v>110</v>
      </c>
      <c r="I1202" s="24" t="s">
        <v>888</v>
      </c>
      <c r="J1202" s="24">
        <v>1260</v>
      </c>
      <c r="K1202" s="24">
        <v>11305261.800000001</v>
      </c>
      <c r="L1202" s="28" t="s">
        <v>2051</v>
      </c>
      <c r="M1202" s="29" t="s">
        <v>50</v>
      </c>
      <c r="N1202" s="30"/>
      <c r="O1202" s="29" t="s">
        <v>50</v>
      </c>
      <c r="P1202" s="24"/>
      <c r="Q1202" s="24"/>
      <c r="R1202" s="24"/>
      <c r="S1202" s="24">
        <v>10</v>
      </c>
      <c r="T1202" s="24">
        <v>15</v>
      </c>
      <c r="U1202" s="24">
        <v>0</v>
      </c>
      <c r="V1202" s="31">
        <f t="shared" si="117"/>
        <v>37.591917685621404</v>
      </c>
      <c r="W1202" s="32">
        <f t="shared" si="103"/>
        <v>62.591917685621404</v>
      </c>
      <c r="X1202" s="30"/>
      <c r="Y1202" s="24"/>
      <c r="Z1202" s="24" t="s">
        <v>80</v>
      </c>
    </row>
    <row r="1203" spans="1:32" ht="15.75" hidden="1" customHeight="1">
      <c r="A1203" s="13" t="s">
        <v>1688</v>
      </c>
      <c r="B1203" s="24" t="s">
        <v>2031</v>
      </c>
      <c r="C1203" s="24" t="s">
        <v>294</v>
      </c>
      <c r="D1203" s="25">
        <v>18445.21</v>
      </c>
      <c r="E1203" s="24"/>
      <c r="F1203" s="24"/>
      <c r="G1203" s="38"/>
      <c r="H1203" s="27" t="s">
        <v>95</v>
      </c>
      <c r="I1203" s="24" t="s">
        <v>2052</v>
      </c>
      <c r="J1203" s="24">
        <v>1260</v>
      </c>
      <c r="K1203" s="24">
        <v>23240964.600000001</v>
      </c>
      <c r="L1203" s="28" t="s">
        <v>2053</v>
      </c>
      <c r="M1203" s="29" t="s">
        <v>50</v>
      </c>
      <c r="N1203" s="30"/>
      <c r="O1203" s="29" t="s">
        <v>50</v>
      </c>
      <c r="P1203" s="24"/>
      <c r="Q1203" s="24"/>
      <c r="R1203" s="24"/>
      <c r="S1203" s="24">
        <v>10</v>
      </c>
      <c r="T1203" s="24">
        <v>15</v>
      </c>
      <c r="U1203" s="24">
        <v>1</v>
      </c>
      <c r="V1203" s="31">
        <f t="shared" si="117"/>
        <v>18.286094330181118</v>
      </c>
      <c r="W1203" s="32">
        <f t="shared" si="103"/>
        <v>44.286094330181115</v>
      </c>
      <c r="X1203" s="30"/>
      <c r="Y1203" s="24"/>
      <c r="Z1203" s="24" t="s">
        <v>80</v>
      </c>
    </row>
    <row r="1204" spans="1:32" ht="15.75" hidden="1" customHeight="1">
      <c r="A1204" s="13" t="s">
        <v>1688</v>
      </c>
      <c r="B1204" s="24" t="s">
        <v>2031</v>
      </c>
      <c r="C1204" s="24" t="s">
        <v>75</v>
      </c>
      <c r="D1204" s="25">
        <v>40540.79</v>
      </c>
      <c r="E1204" s="24"/>
      <c r="F1204" s="24"/>
      <c r="G1204" s="38"/>
      <c r="H1204" s="27" t="s">
        <v>63</v>
      </c>
      <c r="I1204" s="24" t="s">
        <v>943</v>
      </c>
      <c r="J1204" s="24">
        <v>1260</v>
      </c>
      <c r="K1204" s="24">
        <v>51081395.399999999</v>
      </c>
      <c r="L1204" s="28" t="s">
        <v>2054</v>
      </c>
      <c r="M1204" s="29" t="s">
        <v>50</v>
      </c>
      <c r="N1204" s="30"/>
      <c r="O1204" s="29" t="s">
        <v>50</v>
      </c>
      <c r="P1204" s="24"/>
      <c r="Q1204" s="24"/>
      <c r="R1204" s="24"/>
      <c r="S1204" s="24">
        <v>10</v>
      </c>
      <c r="T1204" s="24">
        <v>15</v>
      </c>
      <c r="U1204" s="24">
        <v>2</v>
      </c>
      <c r="V1204" s="31">
        <f t="shared" si="117"/>
        <v>8.3197897722269349</v>
      </c>
      <c r="W1204" s="32">
        <f t="shared" si="103"/>
        <v>35.319789772226933</v>
      </c>
      <c r="X1204" s="30"/>
      <c r="Y1204" s="24"/>
      <c r="Z1204" s="24" t="s">
        <v>80</v>
      </c>
    </row>
    <row r="1205" spans="1:32" ht="15.75" hidden="1" customHeight="1">
      <c r="A1205" s="13" t="s">
        <v>1688</v>
      </c>
      <c r="B1205" s="24" t="s">
        <v>2031</v>
      </c>
      <c r="C1205" s="24" t="s">
        <v>44</v>
      </c>
      <c r="D1205" s="25">
        <v>42659.97</v>
      </c>
      <c r="E1205" s="24"/>
      <c r="F1205" s="24"/>
      <c r="G1205" s="38"/>
      <c r="H1205" s="27" t="s">
        <v>52</v>
      </c>
      <c r="I1205" s="24" t="s">
        <v>2055</v>
      </c>
      <c r="J1205" s="24">
        <v>1260</v>
      </c>
      <c r="K1205" s="24">
        <v>53751562.200000003</v>
      </c>
      <c r="L1205" s="28" t="s">
        <v>2056</v>
      </c>
      <c r="M1205" s="29" t="s">
        <v>50</v>
      </c>
      <c r="N1205" s="30"/>
      <c r="O1205" s="29" t="s">
        <v>50</v>
      </c>
      <c r="P1205" s="24"/>
      <c r="Q1205" s="24"/>
      <c r="R1205" s="24"/>
      <c r="S1205" s="24">
        <v>10</v>
      </c>
      <c r="T1205" s="24">
        <v>15</v>
      </c>
      <c r="U1205" s="24">
        <v>2</v>
      </c>
      <c r="V1205" s="31">
        <f t="shared" si="117"/>
        <v>7.9064952460116595</v>
      </c>
      <c r="W1205" s="32">
        <f t="shared" si="103"/>
        <v>34.906495246011659</v>
      </c>
      <c r="X1205" s="30"/>
      <c r="Y1205" s="24"/>
      <c r="Z1205" s="24" t="s">
        <v>80</v>
      </c>
    </row>
    <row r="1206" spans="1:32" ht="15.75" hidden="1" customHeight="1">
      <c r="A1206" s="13" t="s">
        <v>1688</v>
      </c>
      <c r="B1206" s="24" t="s">
        <v>2031</v>
      </c>
      <c r="C1206" s="24" t="s">
        <v>44</v>
      </c>
      <c r="D1206" s="25">
        <v>43168.92</v>
      </c>
      <c r="E1206" s="24"/>
      <c r="F1206" s="24"/>
      <c r="G1206" s="38"/>
      <c r="H1206" s="27" t="s">
        <v>92</v>
      </c>
      <c r="I1206" s="24" t="s">
        <v>1443</v>
      </c>
      <c r="J1206" s="24">
        <v>1260</v>
      </c>
      <c r="K1206" s="24">
        <v>54392839.200000003</v>
      </c>
      <c r="L1206" s="28" t="s">
        <v>2057</v>
      </c>
      <c r="M1206" s="29" t="s">
        <v>50</v>
      </c>
      <c r="N1206" s="30"/>
      <c r="O1206" s="29" t="s">
        <v>50</v>
      </c>
      <c r="P1206" s="24"/>
      <c r="Q1206" s="24"/>
      <c r="R1206" s="24"/>
      <c r="S1206" s="24">
        <v>10</v>
      </c>
      <c r="T1206" s="24">
        <v>15</v>
      </c>
      <c r="U1206" s="24">
        <v>0</v>
      </c>
      <c r="V1206" s="31">
        <f t="shared" si="117"/>
        <v>7.8132797855494198</v>
      </c>
      <c r="W1206" s="32">
        <f t="shared" si="103"/>
        <v>32.813279785549419</v>
      </c>
      <c r="X1206" s="30"/>
      <c r="Y1206" s="24"/>
      <c r="Z1206" s="24" t="s">
        <v>80</v>
      </c>
    </row>
    <row r="1207" spans="1:32" ht="15.75" hidden="1" customHeight="1">
      <c r="A1207" s="13" t="s">
        <v>1688</v>
      </c>
      <c r="B1207" s="24" t="s">
        <v>2058</v>
      </c>
      <c r="C1207" s="24" t="s">
        <v>44</v>
      </c>
      <c r="D1207" s="25">
        <v>22116.33</v>
      </c>
      <c r="E1207" s="26">
        <f>+F1207</f>
        <v>144919.06033333333</v>
      </c>
      <c r="F1207" s="64">
        <f>4347571.81/30</f>
        <v>144919.06033333333</v>
      </c>
      <c r="G1207" s="38" t="s">
        <v>2059</v>
      </c>
      <c r="H1207" s="27" t="s">
        <v>52</v>
      </c>
      <c r="I1207" s="24" t="s">
        <v>2060</v>
      </c>
      <c r="J1207" s="24">
        <v>2160</v>
      </c>
      <c r="K1207" s="24">
        <v>47771272.799999997</v>
      </c>
      <c r="L1207" s="43" t="s">
        <v>2061</v>
      </c>
      <c r="M1207" s="44" t="s">
        <v>50</v>
      </c>
      <c r="N1207" s="45"/>
      <c r="O1207" s="44" t="s">
        <v>50</v>
      </c>
      <c r="P1207" s="36"/>
      <c r="Q1207" s="36"/>
      <c r="R1207" s="36"/>
      <c r="S1207" s="36">
        <v>10</v>
      </c>
      <c r="T1207" s="36">
        <v>15</v>
      </c>
      <c r="U1207" s="36">
        <v>2</v>
      </c>
      <c r="V1207" s="35">
        <v>0</v>
      </c>
      <c r="W1207" s="24">
        <f t="shared" si="103"/>
        <v>27</v>
      </c>
      <c r="X1207" s="30" t="s">
        <v>427</v>
      </c>
      <c r="Y1207" s="24"/>
      <c r="Z1207" s="24" t="s">
        <v>2062</v>
      </c>
      <c r="AA1207" s="50"/>
      <c r="AB1207" s="50"/>
      <c r="AC1207" s="50"/>
      <c r="AD1207" s="50"/>
      <c r="AE1207" s="50"/>
      <c r="AF1207" s="50"/>
    </row>
    <row r="1208" spans="1:32" ht="15.75" hidden="1" customHeight="1">
      <c r="A1208" s="13" t="s">
        <v>1688</v>
      </c>
      <c r="B1208" s="24" t="s">
        <v>2058</v>
      </c>
      <c r="C1208" s="24" t="s">
        <v>44</v>
      </c>
      <c r="D1208" s="25">
        <v>37141</v>
      </c>
      <c r="E1208" s="24"/>
      <c r="F1208" s="24"/>
      <c r="G1208" s="38"/>
      <c r="H1208" s="27" t="s">
        <v>77</v>
      </c>
      <c r="I1208" s="24" t="s">
        <v>2063</v>
      </c>
      <c r="J1208" s="24">
        <v>2160</v>
      </c>
      <c r="K1208" s="24">
        <v>80224560</v>
      </c>
      <c r="L1208" s="28" t="s">
        <v>2064</v>
      </c>
      <c r="M1208" s="29" t="s">
        <v>50</v>
      </c>
      <c r="N1208" s="30"/>
      <c r="O1208" s="29" t="s">
        <v>50</v>
      </c>
      <c r="P1208" s="24"/>
      <c r="Q1208" s="24"/>
      <c r="R1208" s="24"/>
      <c r="S1208" s="24">
        <v>10</v>
      </c>
      <c r="T1208" s="24">
        <v>15</v>
      </c>
      <c r="U1208" s="24">
        <v>0</v>
      </c>
      <c r="V1208" s="35">
        <v>65</v>
      </c>
      <c r="W1208" s="24">
        <f t="shared" si="103"/>
        <v>90</v>
      </c>
      <c r="X1208" s="30"/>
      <c r="Y1208" s="24"/>
      <c r="Z1208" s="24"/>
    </row>
    <row r="1209" spans="1:32" ht="15.75" hidden="1" customHeight="1">
      <c r="A1209" s="13" t="s">
        <v>1688</v>
      </c>
      <c r="B1209" s="24" t="s">
        <v>2058</v>
      </c>
      <c r="C1209" s="24" t="s">
        <v>44</v>
      </c>
      <c r="D1209" s="25">
        <v>38890.089999999997</v>
      </c>
      <c r="E1209" s="24"/>
      <c r="F1209" s="24"/>
      <c r="G1209" s="38"/>
      <c r="H1209" s="27" t="s">
        <v>92</v>
      </c>
      <c r="I1209" s="24" t="s">
        <v>532</v>
      </c>
      <c r="J1209" s="24">
        <v>2160</v>
      </c>
      <c r="K1209" s="24">
        <v>84002594.400000006</v>
      </c>
      <c r="L1209" s="28" t="s">
        <v>2065</v>
      </c>
      <c r="M1209" s="29" t="s">
        <v>50</v>
      </c>
      <c r="N1209" s="30"/>
      <c r="O1209" s="29" t="s">
        <v>50</v>
      </c>
      <c r="P1209" s="24"/>
      <c r="Q1209" s="24"/>
      <c r="R1209" s="24"/>
      <c r="S1209" s="24">
        <v>10</v>
      </c>
      <c r="T1209" s="24">
        <v>15</v>
      </c>
      <c r="U1209" s="24">
        <v>0</v>
      </c>
      <c r="V1209" s="31">
        <f t="shared" ref="V1209:V1218" si="118">+V1208*D1208/D1209</f>
        <v>62.076611290948421</v>
      </c>
      <c r="W1209" s="32">
        <f t="shared" si="103"/>
        <v>87.076611290948421</v>
      </c>
      <c r="X1209" s="30"/>
      <c r="Y1209" s="24"/>
      <c r="Z1209" s="24"/>
    </row>
    <row r="1210" spans="1:32" ht="15.75" hidden="1" customHeight="1">
      <c r="A1210" s="13" t="s">
        <v>1688</v>
      </c>
      <c r="B1210" s="24" t="s">
        <v>2058</v>
      </c>
      <c r="C1210" s="24" t="s">
        <v>44</v>
      </c>
      <c r="D1210" s="25">
        <v>47849.279999999999</v>
      </c>
      <c r="E1210" s="24"/>
      <c r="F1210" s="24"/>
      <c r="G1210" s="38"/>
      <c r="H1210" s="27" t="s">
        <v>434</v>
      </c>
      <c r="I1210" s="24" t="s">
        <v>2066</v>
      </c>
      <c r="J1210" s="24">
        <v>2160</v>
      </c>
      <c r="K1210" s="24">
        <v>103354444.8</v>
      </c>
      <c r="L1210" s="28" t="s">
        <v>2067</v>
      </c>
      <c r="M1210" s="29" t="s">
        <v>50</v>
      </c>
      <c r="N1210" s="30"/>
      <c r="O1210" s="29" t="s">
        <v>50</v>
      </c>
      <c r="P1210" s="24"/>
      <c r="Q1210" s="24"/>
      <c r="R1210" s="24"/>
      <c r="S1210" s="24">
        <v>10</v>
      </c>
      <c r="T1210" s="24">
        <v>15</v>
      </c>
      <c r="U1210" s="24">
        <v>1</v>
      </c>
      <c r="V1210" s="31">
        <f t="shared" si="118"/>
        <v>50.453528245357091</v>
      </c>
      <c r="W1210" s="32">
        <f t="shared" si="103"/>
        <v>76.453528245357091</v>
      </c>
      <c r="X1210" s="30"/>
      <c r="Y1210" s="24"/>
      <c r="Z1210" s="24"/>
    </row>
    <row r="1211" spans="1:32" ht="15.75" hidden="1" customHeight="1">
      <c r="A1211" s="13" t="s">
        <v>1688</v>
      </c>
      <c r="B1211" s="24" t="s">
        <v>2058</v>
      </c>
      <c r="C1211" s="24" t="s">
        <v>44</v>
      </c>
      <c r="D1211" s="25">
        <v>53640.98</v>
      </c>
      <c r="E1211" s="24"/>
      <c r="F1211" s="24"/>
      <c r="G1211" s="38"/>
      <c r="H1211" s="27" t="s">
        <v>95</v>
      </c>
      <c r="I1211" s="24" t="s">
        <v>2068</v>
      </c>
      <c r="J1211" s="24">
        <v>2160</v>
      </c>
      <c r="K1211" s="24">
        <v>115864516.8</v>
      </c>
      <c r="L1211" s="28" t="s">
        <v>2069</v>
      </c>
      <c r="M1211" s="29" t="s">
        <v>50</v>
      </c>
      <c r="N1211" s="30"/>
      <c r="O1211" s="29" t="s">
        <v>50</v>
      </c>
      <c r="P1211" s="24"/>
      <c r="Q1211" s="24"/>
      <c r="R1211" s="24"/>
      <c r="S1211" s="24">
        <v>10</v>
      </c>
      <c r="T1211" s="24">
        <v>15</v>
      </c>
      <c r="U1211" s="24">
        <v>1</v>
      </c>
      <c r="V1211" s="31">
        <f t="shared" si="118"/>
        <v>45.005982366466831</v>
      </c>
      <c r="W1211" s="32">
        <f t="shared" si="103"/>
        <v>71.005982366466839</v>
      </c>
      <c r="X1211" s="30"/>
      <c r="Y1211" s="24"/>
      <c r="Z1211" s="24"/>
    </row>
    <row r="1212" spans="1:32" ht="15.75" hidden="1" customHeight="1">
      <c r="A1212" s="13" t="s">
        <v>1688</v>
      </c>
      <c r="B1212" s="24" t="s">
        <v>2058</v>
      </c>
      <c r="C1212" s="24" t="s">
        <v>51</v>
      </c>
      <c r="D1212" s="25">
        <v>54099.39</v>
      </c>
      <c r="E1212" s="24"/>
      <c r="F1212" s="24"/>
      <c r="G1212" s="38"/>
      <c r="H1212" s="27" t="s">
        <v>95</v>
      </c>
      <c r="I1212" s="24" t="s">
        <v>2070</v>
      </c>
      <c r="J1212" s="24">
        <v>2160</v>
      </c>
      <c r="K1212" s="24">
        <v>116854682.40000001</v>
      </c>
      <c r="L1212" s="28" t="s">
        <v>2071</v>
      </c>
      <c r="M1212" s="29" t="s">
        <v>50</v>
      </c>
      <c r="N1212" s="30"/>
      <c r="O1212" s="29" t="s">
        <v>50</v>
      </c>
      <c r="P1212" s="24"/>
      <c r="Q1212" s="24"/>
      <c r="R1212" s="24"/>
      <c r="S1212" s="24">
        <v>10</v>
      </c>
      <c r="T1212" s="24">
        <v>15</v>
      </c>
      <c r="U1212" s="24">
        <v>1</v>
      </c>
      <c r="V1212" s="31">
        <f t="shared" si="118"/>
        <v>44.624625157511019</v>
      </c>
      <c r="W1212" s="32">
        <f t="shared" si="103"/>
        <v>70.624625157511019</v>
      </c>
      <c r="X1212" s="30"/>
      <c r="Y1212" s="24"/>
      <c r="Z1212" s="24"/>
    </row>
    <row r="1213" spans="1:32" ht="15.75" hidden="1" customHeight="1">
      <c r="A1213" s="13" t="s">
        <v>1688</v>
      </c>
      <c r="B1213" s="24" t="s">
        <v>2058</v>
      </c>
      <c r="C1213" s="24" t="s">
        <v>44</v>
      </c>
      <c r="D1213" s="25">
        <v>54680.42</v>
      </c>
      <c r="E1213" s="24"/>
      <c r="F1213" s="24"/>
      <c r="G1213" s="38"/>
      <c r="H1213" s="27" t="s">
        <v>196</v>
      </c>
      <c r="I1213" s="24" t="s">
        <v>2072</v>
      </c>
      <c r="J1213" s="24">
        <v>2160</v>
      </c>
      <c r="K1213" s="24">
        <v>118109707.2</v>
      </c>
      <c r="L1213" s="28" t="s">
        <v>2073</v>
      </c>
      <c r="M1213" s="29" t="s">
        <v>50</v>
      </c>
      <c r="N1213" s="30"/>
      <c r="O1213" s="29" t="s">
        <v>50</v>
      </c>
      <c r="P1213" s="24"/>
      <c r="Q1213" s="24"/>
      <c r="R1213" s="24"/>
      <c r="S1213" s="24">
        <v>10</v>
      </c>
      <c r="T1213" s="24">
        <v>15</v>
      </c>
      <c r="U1213" s="24">
        <v>0</v>
      </c>
      <c r="V1213" s="31">
        <f t="shared" si="118"/>
        <v>44.150447271619349</v>
      </c>
      <c r="W1213" s="32">
        <f t="shared" si="103"/>
        <v>69.150447271619356</v>
      </c>
      <c r="X1213" s="30"/>
      <c r="Y1213" s="24"/>
      <c r="Z1213" s="24"/>
    </row>
    <row r="1214" spans="1:32" ht="15.75" hidden="1" customHeight="1">
      <c r="A1214" s="13" t="s">
        <v>1688</v>
      </c>
      <c r="B1214" s="24" t="s">
        <v>2058</v>
      </c>
      <c r="C1214" s="24" t="s">
        <v>44</v>
      </c>
      <c r="D1214" s="25">
        <v>55996.85</v>
      </c>
      <c r="E1214" s="24"/>
      <c r="F1214" s="24"/>
      <c r="G1214" s="38"/>
      <c r="H1214" s="27" t="s">
        <v>63</v>
      </c>
      <c r="I1214" s="24" t="s">
        <v>733</v>
      </c>
      <c r="J1214" s="24">
        <v>2160</v>
      </c>
      <c r="K1214" s="24">
        <v>120953196</v>
      </c>
      <c r="L1214" s="28" t="s">
        <v>2074</v>
      </c>
      <c r="M1214" s="29" t="s">
        <v>50</v>
      </c>
      <c r="N1214" s="30"/>
      <c r="O1214" s="29" t="s">
        <v>50</v>
      </c>
      <c r="P1214" s="24"/>
      <c r="Q1214" s="24"/>
      <c r="R1214" s="24"/>
      <c r="S1214" s="24">
        <v>10</v>
      </c>
      <c r="T1214" s="24">
        <v>15</v>
      </c>
      <c r="U1214" s="24">
        <v>2</v>
      </c>
      <c r="V1214" s="31">
        <f t="shared" si="118"/>
        <v>43.112514364647296</v>
      </c>
      <c r="W1214" s="32">
        <f t="shared" si="103"/>
        <v>70.112514364647296</v>
      </c>
      <c r="X1214" s="30"/>
      <c r="Y1214" s="24"/>
      <c r="Z1214" s="24"/>
    </row>
    <row r="1215" spans="1:32" ht="15.75" hidden="1" customHeight="1">
      <c r="A1215" s="13" t="s">
        <v>1688</v>
      </c>
      <c r="B1215" s="24" t="s">
        <v>2058</v>
      </c>
      <c r="C1215" s="24" t="s">
        <v>44</v>
      </c>
      <c r="D1215" s="25">
        <v>56758.879999999997</v>
      </c>
      <c r="E1215" s="24"/>
      <c r="F1215" s="24"/>
      <c r="G1215" s="38"/>
      <c r="H1215" s="27" t="s">
        <v>71</v>
      </c>
      <c r="I1215" s="24" t="s">
        <v>2075</v>
      </c>
      <c r="J1215" s="24">
        <v>2160</v>
      </c>
      <c r="K1215" s="24">
        <v>122599180.8</v>
      </c>
      <c r="L1215" s="28" t="s">
        <v>2076</v>
      </c>
      <c r="M1215" s="29" t="s">
        <v>50</v>
      </c>
      <c r="N1215" s="30"/>
      <c r="O1215" s="29" t="s">
        <v>50</v>
      </c>
      <c r="P1215" s="24"/>
      <c r="Q1215" s="24"/>
      <c r="R1215" s="24"/>
      <c r="S1215" s="24">
        <v>10</v>
      </c>
      <c r="T1215" s="24">
        <v>15</v>
      </c>
      <c r="U1215" s="24">
        <v>1</v>
      </c>
      <c r="V1215" s="31">
        <f t="shared" si="118"/>
        <v>42.533696929890091</v>
      </c>
      <c r="W1215" s="32">
        <f t="shared" si="103"/>
        <v>68.533696929890084</v>
      </c>
      <c r="X1215" s="30"/>
      <c r="Y1215" s="24"/>
      <c r="Z1215" s="24"/>
    </row>
    <row r="1216" spans="1:32" ht="15.75" hidden="1" customHeight="1">
      <c r="A1216" s="13" t="s">
        <v>1688</v>
      </c>
      <c r="B1216" s="24" t="s">
        <v>2058</v>
      </c>
      <c r="C1216" s="24" t="s">
        <v>44</v>
      </c>
      <c r="D1216" s="25">
        <v>62031.57</v>
      </c>
      <c r="E1216" s="24"/>
      <c r="F1216" s="24"/>
      <c r="G1216" s="38"/>
      <c r="H1216" s="27" t="s">
        <v>68</v>
      </c>
      <c r="I1216" s="24" t="s">
        <v>888</v>
      </c>
      <c r="J1216" s="24">
        <v>2160</v>
      </c>
      <c r="K1216" s="24">
        <v>133988191.2</v>
      </c>
      <c r="L1216" s="28" t="s">
        <v>2077</v>
      </c>
      <c r="M1216" s="29" t="s">
        <v>50</v>
      </c>
      <c r="N1216" s="30"/>
      <c r="O1216" s="29" t="s">
        <v>50</v>
      </c>
      <c r="P1216" s="24"/>
      <c r="Q1216" s="24"/>
      <c r="R1216" s="24"/>
      <c r="S1216" s="24">
        <v>10</v>
      </c>
      <c r="T1216" s="24">
        <v>15</v>
      </c>
      <c r="U1216" s="24">
        <v>0</v>
      </c>
      <c r="V1216" s="31">
        <f t="shared" si="118"/>
        <v>38.918328199657047</v>
      </c>
      <c r="W1216" s="32">
        <f t="shared" si="103"/>
        <v>63.918328199657047</v>
      </c>
      <c r="X1216" s="30"/>
      <c r="Y1216" s="24"/>
      <c r="Z1216" s="24" t="s">
        <v>80</v>
      </c>
    </row>
    <row r="1217" spans="1:26" ht="15.75" hidden="1" customHeight="1">
      <c r="A1217" s="13" t="s">
        <v>1688</v>
      </c>
      <c r="B1217" s="24" t="s">
        <v>2058</v>
      </c>
      <c r="C1217" s="24" t="s">
        <v>51</v>
      </c>
      <c r="D1217" s="25">
        <v>62031.57</v>
      </c>
      <c r="E1217" s="24"/>
      <c r="F1217" s="24"/>
      <c r="G1217" s="38"/>
      <c r="H1217" s="27" t="s">
        <v>68</v>
      </c>
      <c r="I1217" s="24" t="s">
        <v>536</v>
      </c>
      <c r="J1217" s="24">
        <v>2160</v>
      </c>
      <c r="K1217" s="24">
        <v>133988191.2</v>
      </c>
      <c r="L1217" s="28" t="s">
        <v>2078</v>
      </c>
      <c r="M1217" s="29" t="s">
        <v>50</v>
      </c>
      <c r="N1217" s="30"/>
      <c r="O1217" s="29" t="s">
        <v>50</v>
      </c>
      <c r="P1217" s="24"/>
      <c r="Q1217" s="24"/>
      <c r="R1217" s="24"/>
      <c r="S1217" s="24">
        <v>10</v>
      </c>
      <c r="T1217" s="24">
        <v>15</v>
      </c>
      <c r="U1217" s="24">
        <v>0</v>
      </c>
      <c r="V1217" s="31">
        <f t="shared" si="118"/>
        <v>38.918328199657047</v>
      </c>
      <c r="W1217" s="32">
        <f t="shared" si="103"/>
        <v>63.918328199657047</v>
      </c>
      <c r="X1217" s="30"/>
      <c r="Y1217" s="24"/>
      <c r="Z1217" s="24" t="s">
        <v>80</v>
      </c>
    </row>
    <row r="1218" spans="1:26" ht="15.75" hidden="1" customHeight="1">
      <c r="A1218" s="13" t="s">
        <v>1688</v>
      </c>
      <c r="B1218" s="24" t="s">
        <v>2058</v>
      </c>
      <c r="C1218" s="24" t="s">
        <v>44</v>
      </c>
      <c r="D1218" s="25">
        <v>79089.02</v>
      </c>
      <c r="E1218" s="24"/>
      <c r="F1218" s="24"/>
      <c r="G1218" s="38"/>
      <c r="H1218" s="27" t="s">
        <v>110</v>
      </c>
      <c r="I1218" s="24" t="s">
        <v>888</v>
      </c>
      <c r="J1218" s="24">
        <v>2160</v>
      </c>
      <c r="K1218" s="24">
        <v>170832283.19999999</v>
      </c>
      <c r="L1218" s="28" t="s">
        <v>2079</v>
      </c>
      <c r="M1218" s="29" t="s">
        <v>50</v>
      </c>
      <c r="N1218" s="30"/>
      <c r="O1218" s="29" t="s">
        <v>50</v>
      </c>
      <c r="P1218" s="24"/>
      <c r="Q1218" s="24"/>
      <c r="R1218" s="24"/>
      <c r="S1218" s="24">
        <v>10</v>
      </c>
      <c r="T1218" s="24">
        <v>15</v>
      </c>
      <c r="U1218" s="24">
        <v>0</v>
      </c>
      <c r="V1218" s="31">
        <f t="shared" si="118"/>
        <v>30.524654370480249</v>
      </c>
      <c r="W1218" s="32">
        <f t="shared" si="103"/>
        <v>55.524654370480249</v>
      </c>
      <c r="X1218" s="30"/>
      <c r="Y1218" s="24"/>
      <c r="Z1218" s="24" t="s">
        <v>80</v>
      </c>
    </row>
    <row r="1219" spans="1:26" ht="15.75" hidden="1" customHeight="1">
      <c r="A1219" s="13" t="s">
        <v>1688</v>
      </c>
      <c r="B1219" s="24" t="s">
        <v>2080</v>
      </c>
      <c r="C1219" s="24" t="s">
        <v>44</v>
      </c>
      <c r="D1219" s="25">
        <v>15133.51</v>
      </c>
      <c r="E1219" s="26">
        <f>+F1219</f>
        <v>66104.680333333337</v>
      </c>
      <c r="F1219" s="26">
        <f>1983140.41/30</f>
        <v>66104.680333333337</v>
      </c>
      <c r="G1219" s="38" t="s">
        <v>2081</v>
      </c>
      <c r="H1219" s="27" t="s">
        <v>92</v>
      </c>
      <c r="I1219" s="24" t="s">
        <v>532</v>
      </c>
      <c r="J1219" s="24">
        <v>120</v>
      </c>
      <c r="K1219" s="24">
        <v>1816021.2</v>
      </c>
      <c r="L1219" s="28" t="s">
        <v>2082</v>
      </c>
      <c r="M1219" s="29" t="s">
        <v>50</v>
      </c>
      <c r="N1219" s="30"/>
      <c r="O1219" s="29" t="s">
        <v>50</v>
      </c>
      <c r="P1219" s="24"/>
      <c r="Q1219" s="24"/>
      <c r="R1219" s="24"/>
      <c r="S1219" s="24">
        <v>10</v>
      </c>
      <c r="T1219" s="24">
        <v>15</v>
      </c>
      <c r="U1219" s="24">
        <v>0</v>
      </c>
      <c r="V1219" s="35">
        <v>65</v>
      </c>
      <c r="W1219" s="24">
        <f t="shared" si="103"/>
        <v>90</v>
      </c>
      <c r="X1219" s="30"/>
      <c r="Y1219" s="24"/>
      <c r="Z1219" s="24"/>
    </row>
    <row r="1220" spans="1:26" ht="15.75" hidden="1" customHeight="1">
      <c r="A1220" s="13" t="s">
        <v>1688</v>
      </c>
      <c r="B1220" s="24" t="s">
        <v>2080</v>
      </c>
      <c r="C1220" s="24" t="s">
        <v>44</v>
      </c>
      <c r="D1220" s="25">
        <v>16167</v>
      </c>
      <c r="E1220" s="24"/>
      <c r="F1220" s="24"/>
      <c r="G1220" s="38"/>
      <c r="H1220" s="27" t="s">
        <v>77</v>
      </c>
      <c r="I1220" s="24" t="s">
        <v>2063</v>
      </c>
      <c r="J1220" s="24">
        <v>120</v>
      </c>
      <c r="K1220" s="24">
        <v>1940040</v>
      </c>
      <c r="L1220" s="28" t="s">
        <v>2083</v>
      </c>
      <c r="M1220" s="29" t="s">
        <v>50</v>
      </c>
      <c r="N1220" s="30"/>
      <c r="O1220" s="29" t="s">
        <v>50</v>
      </c>
      <c r="P1220" s="24"/>
      <c r="Q1220" s="24"/>
      <c r="R1220" s="24"/>
      <c r="S1220" s="24">
        <v>10</v>
      </c>
      <c r="T1220" s="24">
        <v>15</v>
      </c>
      <c r="U1220" s="24">
        <v>0</v>
      </c>
      <c r="V1220" s="31">
        <f t="shared" ref="V1220:V1227" si="119">+V1219*D1219/D1220</f>
        <v>60.84481660171955</v>
      </c>
      <c r="W1220" s="32">
        <f t="shared" si="103"/>
        <v>85.844816601719543</v>
      </c>
      <c r="X1220" s="30"/>
      <c r="Y1220" s="24"/>
      <c r="Z1220" s="24"/>
    </row>
    <row r="1221" spans="1:26" ht="15.75" hidden="1" customHeight="1">
      <c r="A1221" s="13" t="s">
        <v>1688</v>
      </c>
      <c r="B1221" s="24" t="s">
        <v>2080</v>
      </c>
      <c r="C1221" s="24" t="s">
        <v>44</v>
      </c>
      <c r="D1221" s="25">
        <v>18585.990000000002</v>
      </c>
      <c r="E1221" s="24"/>
      <c r="F1221" s="24"/>
      <c r="G1221" s="38"/>
      <c r="H1221" s="27" t="s">
        <v>434</v>
      </c>
      <c r="I1221" s="24" t="s">
        <v>2066</v>
      </c>
      <c r="J1221" s="24">
        <v>120</v>
      </c>
      <c r="K1221" s="24">
        <v>2230318.7999999998</v>
      </c>
      <c r="L1221" s="28" t="s">
        <v>2084</v>
      </c>
      <c r="M1221" s="29" t="s">
        <v>50</v>
      </c>
      <c r="N1221" s="30"/>
      <c r="O1221" s="29" t="s">
        <v>50</v>
      </c>
      <c r="P1221" s="24"/>
      <c r="Q1221" s="24"/>
      <c r="R1221" s="24"/>
      <c r="S1221" s="24">
        <v>10</v>
      </c>
      <c r="T1221" s="24">
        <v>15</v>
      </c>
      <c r="U1221" s="24">
        <v>1</v>
      </c>
      <c r="V1221" s="31">
        <f t="shared" si="119"/>
        <v>52.925787111690042</v>
      </c>
      <c r="W1221" s="32">
        <f t="shared" si="103"/>
        <v>78.925787111690042</v>
      </c>
      <c r="X1221" s="30"/>
      <c r="Y1221" s="24"/>
      <c r="Z1221" s="24"/>
    </row>
    <row r="1222" spans="1:26" ht="15.75" hidden="1" customHeight="1">
      <c r="A1222" s="13" t="s">
        <v>1688</v>
      </c>
      <c r="B1222" s="24" t="s">
        <v>2080</v>
      </c>
      <c r="C1222" s="24" t="s">
        <v>51</v>
      </c>
      <c r="D1222" s="25">
        <v>21013.7</v>
      </c>
      <c r="E1222" s="24"/>
      <c r="F1222" s="24"/>
      <c r="G1222" s="38"/>
      <c r="H1222" s="27" t="s">
        <v>95</v>
      </c>
      <c r="I1222" s="24" t="s">
        <v>2085</v>
      </c>
      <c r="J1222" s="24">
        <v>120</v>
      </c>
      <c r="K1222" s="24">
        <v>2521644</v>
      </c>
      <c r="L1222" s="28" t="s">
        <v>2086</v>
      </c>
      <c r="M1222" s="29" t="s">
        <v>50</v>
      </c>
      <c r="N1222" s="30"/>
      <c r="O1222" s="29" t="s">
        <v>50</v>
      </c>
      <c r="P1222" s="24"/>
      <c r="Q1222" s="24"/>
      <c r="R1222" s="24"/>
      <c r="S1222" s="24">
        <v>10</v>
      </c>
      <c r="T1222" s="24">
        <v>15</v>
      </c>
      <c r="U1222" s="24">
        <v>1</v>
      </c>
      <c r="V1222" s="31">
        <f t="shared" si="119"/>
        <v>46.811277880620743</v>
      </c>
      <c r="W1222" s="32">
        <f t="shared" si="103"/>
        <v>72.811277880620736</v>
      </c>
      <c r="X1222" s="30"/>
      <c r="Y1222" s="24"/>
      <c r="Z1222" s="24"/>
    </row>
    <row r="1223" spans="1:26" ht="15.75" hidden="1" customHeight="1">
      <c r="A1223" s="13" t="s">
        <v>1688</v>
      </c>
      <c r="B1223" s="24" t="s">
        <v>2080</v>
      </c>
      <c r="C1223" s="24" t="s">
        <v>44</v>
      </c>
      <c r="D1223" s="25">
        <v>21347.49</v>
      </c>
      <c r="E1223" s="24"/>
      <c r="F1223" s="24"/>
      <c r="G1223" s="38"/>
      <c r="H1223" s="27" t="s">
        <v>196</v>
      </c>
      <c r="I1223" s="24" t="s">
        <v>2087</v>
      </c>
      <c r="J1223" s="24">
        <v>120</v>
      </c>
      <c r="K1223" s="24">
        <v>2561698.7999999998</v>
      </c>
      <c r="L1223" s="28" t="s">
        <v>2088</v>
      </c>
      <c r="M1223" s="29" t="s">
        <v>50</v>
      </c>
      <c r="N1223" s="30"/>
      <c r="O1223" s="29" t="s">
        <v>50</v>
      </c>
      <c r="P1223" s="24"/>
      <c r="Q1223" s="24"/>
      <c r="R1223" s="24"/>
      <c r="S1223" s="24">
        <v>10</v>
      </c>
      <c r="T1223" s="24">
        <v>15</v>
      </c>
      <c r="U1223" s="24">
        <v>0</v>
      </c>
      <c r="V1223" s="31">
        <f t="shared" si="119"/>
        <v>46.079335322325953</v>
      </c>
      <c r="W1223" s="32">
        <f t="shared" si="103"/>
        <v>71.07933532232596</v>
      </c>
      <c r="X1223" s="30"/>
      <c r="Y1223" s="24"/>
      <c r="Z1223" s="24"/>
    </row>
    <row r="1224" spans="1:26" ht="15.75" hidden="1" customHeight="1">
      <c r="A1224" s="13" t="s">
        <v>1688</v>
      </c>
      <c r="B1224" s="24" t="s">
        <v>2080</v>
      </c>
      <c r="C1224" s="24" t="s">
        <v>44</v>
      </c>
      <c r="D1224" s="25">
        <v>23199.23</v>
      </c>
      <c r="E1224" s="24"/>
      <c r="F1224" s="24"/>
      <c r="G1224" s="38"/>
      <c r="H1224" s="27" t="s">
        <v>63</v>
      </c>
      <c r="I1224" s="24" t="s">
        <v>733</v>
      </c>
      <c r="J1224" s="24">
        <v>120</v>
      </c>
      <c r="K1224" s="24">
        <v>2783907.6</v>
      </c>
      <c r="L1224" s="28" t="s">
        <v>2089</v>
      </c>
      <c r="M1224" s="29" t="s">
        <v>50</v>
      </c>
      <c r="N1224" s="30"/>
      <c r="O1224" s="29" t="s">
        <v>50</v>
      </c>
      <c r="P1224" s="24"/>
      <c r="Q1224" s="24"/>
      <c r="R1224" s="24"/>
      <c r="S1224" s="24">
        <v>10</v>
      </c>
      <c r="T1224" s="24">
        <v>15</v>
      </c>
      <c r="U1224" s="24">
        <v>2</v>
      </c>
      <c r="V1224" s="31">
        <f t="shared" si="119"/>
        <v>42.401327544060734</v>
      </c>
      <c r="W1224" s="32">
        <f t="shared" si="103"/>
        <v>69.401327544060734</v>
      </c>
      <c r="X1224" s="30"/>
      <c r="Y1224" s="24"/>
      <c r="Z1224" s="24"/>
    </row>
    <row r="1225" spans="1:26" ht="15.75" hidden="1" customHeight="1">
      <c r="A1225" s="13" t="s">
        <v>1688</v>
      </c>
      <c r="B1225" s="24" t="s">
        <v>2080</v>
      </c>
      <c r="C1225" s="24" t="s">
        <v>44</v>
      </c>
      <c r="D1225" s="25">
        <v>24376.23</v>
      </c>
      <c r="E1225" s="24"/>
      <c r="F1225" s="24"/>
      <c r="G1225" s="38"/>
      <c r="H1225" s="27" t="s">
        <v>95</v>
      </c>
      <c r="I1225" s="24" t="s">
        <v>2090</v>
      </c>
      <c r="J1225" s="24">
        <v>120</v>
      </c>
      <c r="K1225" s="24">
        <v>2925147.6</v>
      </c>
      <c r="L1225" s="28" t="s">
        <v>2091</v>
      </c>
      <c r="M1225" s="29" t="s">
        <v>50</v>
      </c>
      <c r="N1225" s="30"/>
      <c r="O1225" s="29" t="s">
        <v>50</v>
      </c>
      <c r="P1225" s="24"/>
      <c r="Q1225" s="24"/>
      <c r="R1225" s="24"/>
      <c r="S1225" s="24">
        <v>10</v>
      </c>
      <c r="T1225" s="24">
        <v>15</v>
      </c>
      <c r="U1225" s="24">
        <v>1</v>
      </c>
      <c r="V1225" s="31">
        <f t="shared" si="119"/>
        <v>40.353990342230944</v>
      </c>
      <c r="W1225" s="32">
        <f t="shared" si="103"/>
        <v>66.353990342230944</v>
      </c>
      <c r="X1225" s="30"/>
      <c r="Y1225" s="24"/>
      <c r="Z1225" s="24"/>
    </row>
    <row r="1226" spans="1:26" ht="15.75" hidden="1" customHeight="1">
      <c r="A1226" s="13" t="s">
        <v>1688</v>
      </c>
      <c r="B1226" s="24" t="s">
        <v>2080</v>
      </c>
      <c r="C1226" s="24" t="s">
        <v>44</v>
      </c>
      <c r="D1226" s="25">
        <v>25790.29</v>
      </c>
      <c r="E1226" s="24"/>
      <c r="F1226" s="24"/>
      <c r="G1226" s="38"/>
      <c r="H1226" s="27" t="s">
        <v>71</v>
      </c>
      <c r="I1226" s="24" t="s">
        <v>888</v>
      </c>
      <c r="J1226" s="24">
        <v>120</v>
      </c>
      <c r="K1226" s="24">
        <v>3094834.8</v>
      </c>
      <c r="L1226" s="28" t="s">
        <v>2092</v>
      </c>
      <c r="M1226" s="29" t="s">
        <v>50</v>
      </c>
      <c r="N1226" s="30"/>
      <c r="O1226" s="29" t="s">
        <v>50</v>
      </c>
      <c r="P1226" s="24"/>
      <c r="Q1226" s="24"/>
      <c r="R1226" s="24"/>
      <c r="S1226" s="24">
        <v>10</v>
      </c>
      <c r="T1226" s="24">
        <v>15</v>
      </c>
      <c r="U1226" s="24">
        <v>1</v>
      </c>
      <c r="V1226" s="31">
        <f t="shared" si="119"/>
        <v>38.141414850317702</v>
      </c>
      <c r="W1226" s="32">
        <f t="shared" si="103"/>
        <v>64.141414850317702</v>
      </c>
      <c r="X1226" s="30"/>
      <c r="Y1226" s="24"/>
      <c r="Z1226" s="24" t="s">
        <v>80</v>
      </c>
    </row>
    <row r="1227" spans="1:26" ht="15.75" hidden="1" customHeight="1">
      <c r="A1227" s="13" t="s">
        <v>1688</v>
      </c>
      <c r="B1227" s="24" t="s">
        <v>2080</v>
      </c>
      <c r="C1227" s="24" t="s">
        <v>44</v>
      </c>
      <c r="D1227" s="25">
        <v>35940.57</v>
      </c>
      <c r="E1227" s="24"/>
      <c r="F1227" s="24"/>
      <c r="G1227" s="38"/>
      <c r="H1227" s="27" t="s">
        <v>110</v>
      </c>
      <c r="I1227" s="24" t="s">
        <v>888</v>
      </c>
      <c r="J1227" s="24">
        <v>120</v>
      </c>
      <c r="K1227" s="24">
        <v>4312868.4000000004</v>
      </c>
      <c r="L1227" s="28" t="s">
        <v>2093</v>
      </c>
      <c r="M1227" s="29" t="s">
        <v>50</v>
      </c>
      <c r="N1227" s="30"/>
      <c r="O1227" s="29" t="s">
        <v>50</v>
      </c>
      <c r="P1227" s="24"/>
      <c r="Q1227" s="24"/>
      <c r="R1227" s="24"/>
      <c r="S1227" s="24">
        <v>10</v>
      </c>
      <c r="T1227" s="24">
        <v>15</v>
      </c>
      <c r="U1227" s="24">
        <v>0</v>
      </c>
      <c r="V1227" s="31">
        <f t="shared" si="119"/>
        <v>27.369575663379855</v>
      </c>
      <c r="W1227" s="32">
        <f t="shared" si="103"/>
        <v>52.369575663379855</v>
      </c>
      <c r="X1227" s="30"/>
      <c r="Y1227" s="24"/>
      <c r="Z1227" s="24" t="s">
        <v>80</v>
      </c>
    </row>
    <row r="1228" spans="1:26" ht="15.75" hidden="1" customHeight="1">
      <c r="A1228" s="13" t="s">
        <v>1688</v>
      </c>
      <c r="B1228" s="24" t="s">
        <v>2080</v>
      </c>
      <c r="C1228" s="24" t="s">
        <v>44</v>
      </c>
      <c r="D1228" s="25">
        <v>61471.21</v>
      </c>
      <c r="E1228" s="24"/>
      <c r="F1228" s="24"/>
      <c r="G1228" s="38"/>
      <c r="H1228" s="27" t="s">
        <v>52</v>
      </c>
      <c r="I1228" s="24" t="s">
        <v>2060</v>
      </c>
      <c r="J1228" s="24">
        <v>120</v>
      </c>
      <c r="K1228" s="24">
        <v>7376545.2000000002</v>
      </c>
      <c r="L1228" s="28" t="s">
        <v>2061</v>
      </c>
      <c r="M1228" s="29" t="s">
        <v>50</v>
      </c>
      <c r="N1228" s="30"/>
      <c r="O1228" s="29" t="s">
        <v>50</v>
      </c>
      <c r="P1228" s="24"/>
      <c r="Q1228" s="24"/>
      <c r="R1228" s="24"/>
      <c r="S1228" s="24">
        <v>10</v>
      </c>
      <c r="T1228" s="24">
        <v>15</v>
      </c>
      <c r="U1228" s="24">
        <v>2</v>
      </c>
      <c r="V1228" s="35" t="s">
        <v>1729</v>
      </c>
      <c r="W1228" s="24">
        <f t="shared" si="103"/>
        <v>27</v>
      </c>
      <c r="X1228" s="30" t="s">
        <v>427</v>
      </c>
      <c r="Y1228" s="24"/>
      <c r="Z1228" s="24" t="s">
        <v>2062</v>
      </c>
    </row>
    <row r="1229" spans="1:26" ht="15.75" hidden="1" customHeight="1">
      <c r="A1229" s="13" t="s">
        <v>1688</v>
      </c>
      <c r="B1229" s="24" t="s">
        <v>2080</v>
      </c>
      <c r="C1229" s="24" t="s">
        <v>44</v>
      </c>
      <c r="D1229" s="25">
        <v>69632.649999999994</v>
      </c>
      <c r="E1229" s="24"/>
      <c r="F1229" s="24"/>
      <c r="G1229" s="38"/>
      <c r="H1229" s="27" t="s">
        <v>68</v>
      </c>
      <c r="I1229" s="24" t="s">
        <v>888</v>
      </c>
      <c r="J1229" s="24">
        <v>120</v>
      </c>
      <c r="K1229" s="24">
        <v>8355918</v>
      </c>
      <c r="L1229" s="28" t="s">
        <v>2094</v>
      </c>
      <c r="M1229" s="29" t="s">
        <v>50</v>
      </c>
      <c r="N1229" s="30"/>
      <c r="O1229" s="29" t="s">
        <v>50</v>
      </c>
      <c r="P1229" s="24"/>
      <c r="Q1229" s="24"/>
      <c r="R1229" s="24"/>
      <c r="S1229" s="24">
        <v>10</v>
      </c>
      <c r="T1229" s="24">
        <v>15</v>
      </c>
      <c r="U1229" s="24">
        <v>0</v>
      </c>
      <c r="V1229" s="31">
        <f>+V1219*D1219/D1229</f>
        <v>14.126679797480064</v>
      </c>
      <c r="W1229" s="32">
        <f t="shared" si="103"/>
        <v>39.126679797480065</v>
      </c>
      <c r="X1229" s="30"/>
      <c r="Y1229" s="24"/>
      <c r="Z1229" s="24" t="s">
        <v>80</v>
      </c>
    </row>
    <row r="1230" spans="1:26" ht="15.75" hidden="1" customHeight="1">
      <c r="A1230" s="13" t="s">
        <v>1688</v>
      </c>
      <c r="B1230" s="24" t="s">
        <v>2080</v>
      </c>
      <c r="C1230" s="24" t="s">
        <v>51</v>
      </c>
      <c r="D1230" s="25">
        <v>69632.649999999994</v>
      </c>
      <c r="E1230" s="24"/>
      <c r="F1230" s="24"/>
      <c r="G1230" s="38"/>
      <c r="H1230" s="27" t="s">
        <v>68</v>
      </c>
      <c r="I1230" s="24" t="s">
        <v>536</v>
      </c>
      <c r="J1230" s="24">
        <v>120</v>
      </c>
      <c r="K1230" s="24">
        <v>8355918</v>
      </c>
      <c r="L1230" s="28" t="s">
        <v>2095</v>
      </c>
      <c r="M1230" s="29" t="s">
        <v>50</v>
      </c>
      <c r="N1230" s="30"/>
      <c r="O1230" s="29" t="s">
        <v>50</v>
      </c>
      <c r="P1230" s="24"/>
      <c r="Q1230" s="24"/>
      <c r="R1230" s="24"/>
      <c r="S1230" s="24">
        <v>10</v>
      </c>
      <c r="T1230" s="24">
        <v>15</v>
      </c>
      <c r="U1230" s="24">
        <v>0</v>
      </c>
      <c r="V1230" s="31">
        <f>+V1229*D1229/D1230</f>
        <v>14.126679797480064</v>
      </c>
      <c r="W1230" s="32">
        <f t="shared" si="103"/>
        <v>39.126679797480065</v>
      </c>
      <c r="X1230" s="30"/>
      <c r="Y1230" s="24"/>
      <c r="Z1230" s="24" t="s">
        <v>80</v>
      </c>
    </row>
    <row r="1231" spans="1:26" ht="15.75" hidden="1" customHeight="1">
      <c r="A1231" s="13" t="s">
        <v>1688</v>
      </c>
      <c r="B1231" s="24" t="s">
        <v>2096</v>
      </c>
      <c r="C1231" s="24" t="s">
        <v>44</v>
      </c>
      <c r="D1231" s="25">
        <v>440278.58</v>
      </c>
      <c r="E1231" s="26">
        <f>+F1231</f>
        <v>782156.9</v>
      </c>
      <c r="F1231" s="26">
        <v>782156.9</v>
      </c>
      <c r="G1231" s="38" t="s">
        <v>2097</v>
      </c>
      <c r="H1231" s="27" t="s">
        <v>68</v>
      </c>
      <c r="I1231" s="24" t="s">
        <v>1854</v>
      </c>
      <c r="J1231" s="24">
        <v>96</v>
      </c>
      <c r="K1231" s="24">
        <v>42266743.68</v>
      </c>
      <c r="L1231" s="28" t="s">
        <v>2098</v>
      </c>
      <c r="M1231" s="29" t="s">
        <v>50</v>
      </c>
      <c r="N1231" s="30"/>
      <c r="O1231" s="29" t="s">
        <v>50</v>
      </c>
      <c r="P1231" s="24"/>
      <c r="Q1231" s="24"/>
      <c r="R1231" s="24"/>
      <c r="S1231" s="24">
        <v>10</v>
      </c>
      <c r="T1231" s="24">
        <v>15</v>
      </c>
      <c r="U1231" s="24">
        <v>0</v>
      </c>
      <c r="V1231" s="35">
        <v>65</v>
      </c>
      <c r="W1231" s="24">
        <f t="shared" si="103"/>
        <v>90</v>
      </c>
      <c r="X1231" s="30"/>
      <c r="Y1231" s="24"/>
      <c r="Z1231" s="24"/>
    </row>
    <row r="1232" spans="1:26" ht="15.75" hidden="1" customHeight="1">
      <c r="A1232" s="13" t="s">
        <v>1688</v>
      </c>
      <c r="B1232" s="24" t="s">
        <v>2096</v>
      </c>
      <c r="C1232" s="24" t="s">
        <v>44</v>
      </c>
      <c r="D1232" s="25">
        <v>553090.92000000004</v>
      </c>
      <c r="E1232" s="24"/>
      <c r="F1232" s="24"/>
      <c r="G1232" s="38"/>
      <c r="H1232" s="27" t="s">
        <v>110</v>
      </c>
      <c r="I1232" s="24" t="s">
        <v>1854</v>
      </c>
      <c r="J1232" s="24">
        <v>96</v>
      </c>
      <c r="K1232" s="24">
        <v>53096728.32</v>
      </c>
      <c r="L1232" s="28" t="s">
        <v>2099</v>
      </c>
      <c r="M1232" s="29" t="s">
        <v>50</v>
      </c>
      <c r="N1232" s="30"/>
      <c r="O1232" s="29" t="s">
        <v>50</v>
      </c>
      <c r="P1232" s="24"/>
      <c r="Q1232" s="24"/>
      <c r="R1232" s="24"/>
      <c r="S1232" s="24">
        <v>10</v>
      </c>
      <c r="T1232" s="24">
        <v>15</v>
      </c>
      <c r="U1232" s="24">
        <v>0</v>
      </c>
      <c r="V1232" s="31">
        <f>+V1231*D1231/D1232</f>
        <v>51.742139791410779</v>
      </c>
      <c r="W1232" s="32">
        <f t="shared" si="103"/>
        <v>76.742139791410779</v>
      </c>
      <c r="X1232" s="30"/>
      <c r="Y1232" s="24"/>
      <c r="Z1232" s="24"/>
    </row>
    <row r="1233" spans="1:26" ht="15.75" hidden="1" customHeight="1">
      <c r="A1233" s="13" t="s">
        <v>1688</v>
      </c>
      <c r="B1233" s="24" t="s">
        <v>2100</v>
      </c>
      <c r="C1233" s="24" t="s">
        <v>44</v>
      </c>
      <c r="D1233" s="25">
        <v>34602.269999999997</v>
      </c>
      <c r="E1233" s="26">
        <f>+F1233</f>
        <v>113706.35327777777</v>
      </c>
      <c r="F1233" s="26">
        <f>20467143.59/180</f>
        <v>113706.35327777777</v>
      </c>
      <c r="G1233" s="38" t="s">
        <v>2101</v>
      </c>
      <c r="H1233" s="27" t="s">
        <v>92</v>
      </c>
      <c r="I1233" s="24" t="s">
        <v>532</v>
      </c>
      <c r="J1233" s="24">
        <v>4320</v>
      </c>
      <c r="K1233" s="24">
        <v>149481806.40000001</v>
      </c>
      <c r="L1233" s="28" t="s">
        <v>2102</v>
      </c>
      <c r="M1233" s="29" t="s">
        <v>50</v>
      </c>
      <c r="N1233" s="30"/>
      <c r="O1233" s="29" t="s">
        <v>50</v>
      </c>
      <c r="P1233" s="24"/>
      <c r="Q1233" s="24"/>
      <c r="R1233" s="24"/>
      <c r="S1233" s="24">
        <v>10</v>
      </c>
      <c r="T1233" s="24">
        <v>15</v>
      </c>
      <c r="U1233" s="24">
        <v>0</v>
      </c>
      <c r="V1233" s="35">
        <v>65</v>
      </c>
      <c r="W1233" s="24">
        <f t="shared" si="103"/>
        <v>90</v>
      </c>
      <c r="X1233" s="30"/>
      <c r="Y1233" s="24"/>
      <c r="Z1233" s="24"/>
    </row>
    <row r="1234" spans="1:26" ht="15.75" hidden="1" customHeight="1">
      <c r="A1234" s="13" t="s">
        <v>1688</v>
      </c>
      <c r="B1234" s="24" t="s">
        <v>2100</v>
      </c>
      <c r="C1234" s="24" t="s">
        <v>51</v>
      </c>
      <c r="D1234" s="25">
        <v>52767.85</v>
      </c>
      <c r="E1234" s="24"/>
      <c r="F1234" s="24"/>
      <c r="G1234" s="38"/>
      <c r="H1234" s="27" t="s">
        <v>92</v>
      </c>
      <c r="I1234" s="24" t="s">
        <v>2103</v>
      </c>
      <c r="J1234" s="24">
        <v>4320</v>
      </c>
      <c r="K1234" s="24">
        <v>227957112</v>
      </c>
      <c r="L1234" s="28" t="s">
        <v>2104</v>
      </c>
      <c r="M1234" s="29" t="s">
        <v>50</v>
      </c>
      <c r="N1234" s="30"/>
      <c r="O1234" s="29" t="s">
        <v>50</v>
      </c>
      <c r="P1234" s="24"/>
      <c r="Q1234" s="24"/>
      <c r="R1234" s="24"/>
      <c r="S1234" s="24">
        <v>10</v>
      </c>
      <c r="T1234" s="24">
        <v>15</v>
      </c>
      <c r="U1234" s="24">
        <v>0</v>
      </c>
      <c r="V1234" s="31">
        <f t="shared" ref="V1234:V1239" si="120">+V1233*D1233/D1234</f>
        <v>42.623444957488317</v>
      </c>
      <c r="W1234" s="32">
        <f t="shared" si="103"/>
        <v>67.623444957488317</v>
      </c>
      <c r="X1234" s="30"/>
      <c r="Y1234" s="24"/>
      <c r="Z1234" s="24"/>
    </row>
    <row r="1235" spans="1:26" ht="15.75" hidden="1" customHeight="1">
      <c r="A1235" s="13" t="s">
        <v>1688</v>
      </c>
      <c r="B1235" s="24" t="s">
        <v>2100</v>
      </c>
      <c r="C1235" s="24" t="s">
        <v>44</v>
      </c>
      <c r="D1235" s="25">
        <v>59492.05</v>
      </c>
      <c r="E1235" s="24"/>
      <c r="F1235" s="24"/>
      <c r="G1235" s="38"/>
      <c r="H1235" s="27" t="s">
        <v>63</v>
      </c>
      <c r="I1235" s="24" t="s">
        <v>536</v>
      </c>
      <c r="J1235" s="24">
        <v>4320</v>
      </c>
      <c r="K1235" s="24">
        <v>257005656</v>
      </c>
      <c r="L1235" s="28" t="s">
        <v>2105</v>
      </c>
      <c r="M1235" s="29" t="s">
        <v>50</v>
      </c>
      <c r="N1235" s="30"/>
      <c r="O1235" s="29" t="s">
        <v>50</v>
      </c>
      <c r="P1235" s="24"/>
      <c r="Q1235" s="24"/>
      <c r="R1235" s="24"/>
      <c r="S1235" s="24">
        <v>10</v>
      </c>
      <c r="T1235" s="24">
        <v>15</v>
      </c>
      <c r="U1235" s="24">
        <v>2</v>
      </c>
      <c r="V1235" s="31">
        <f t="shared" si="120"/>
        <v>37.80585052960857</v>
      </c>
      <c r="W1235" s="32">
        <f t="shared" si="103"/>
        <v>64.805850529608563</v>
      </c>
      <c r="X1235" s="30"/>
      <c r="Y1235" s="24"/>
      <c r="Z1235" s="24" t="s">
        <v>80</v>
      </c>
    </row>
    <row r="1236" spans="1:26" ht="15.75" hidden="1" customHeight="1">
      <c r="A1236" s="13" t="s">
        <v>1688</v>
      </c>
      <c r="B1236" s="24" t="s">
        <v>2100</v>
      </c>
      <c r="C1236" s="24" t="s">
        <v>44</v>
      </c>
      <c r="D1236" s="25">
        <v>60555.55</v>
      </c>
      <c r="E1236" s="24"/>
      <c r="F1236" s="24"/>
      <c r="G1236" s="38"/>
      <c r="H1236" s="27" t="s">
        <v>255</v>
      </c>
      <c r="I1236" s="24" t="s">
        <v>536</v>
      </c>
      <c r="J1236" s="24">
        <v>4320</v>
      </c>
      <c r="K1236" s="24">
        <v>261599976</v>
      </c>
      <c r="L1236" s="28" t="s">
        <v>2106</v>
      </c>
      <c r="M1236" s="29" t="s">
        <v>50</v>
      </c>
      <c r="N1236" s="30"/>
      <c r="O1236" s="29" t="s">
        <v>50</v>
      </c>
      <c r="P1236" s="24"/>
      <c r="Q1236" s="24"/>
      <c r="R1236" s="24"/>
      <c r="S1236" s="24">
        <v>10</v>
      </c>
      <c r="T1236" s="24">
        <v>15</v>
      </c>
      <c r="U1236" s="24">
        <v>0</v>
      </c>
      <c r="V1236" s="31">
        <f t="shared" si="120"/>
        <v>37.141889554301791</v>
      </c>
      <c r="W1236" s="32">
        <f t="shared" si="103"/>
        <v>62.141889554301791</v>
      </c>
      <c r="X1236" s="30"/>
      <c r="Y1236" s="24"/>
      <c r="Z1236" s="24" t="s">
        <v>80</v>
      </c>
    </row>
    <row r="1237" spans="1:26" ht="15.75" hidden="1" customHeight="1">
      <c r="A1237" s="13" t="s">
        <v>1688</v>
      </c>
      <c r="B1237" s="24" t="s">
        <v>2100</v>
      </c>
      <c r="C1237" s="24" t="s">
        <v>44</v>
      </c>
      <c r="D1237" s="25">
        <v>84821.96</v>
      </c>
      <c r="E1237" s="24"/>
      <c r="F1237" s="24"/>
      <c r="G1237" s="38"/>
      <c r="H1237" s="27" t="s">
        <v>434</v>
      </c>
      <c r="I1237" s="24" t="s">
        <v>2107</v>
      </c>
      <c r="J1237" s="24">
        <v>4320</v>
      </c>
      <c r="K1237" s="24">
        <v>366430867.19999999</v>
      </c>
      <c r="L1237" s="28" t="s">
        <v>2108</v>
      </c>
      <c r="M1237" s="29" t="s">
        <v>50</v>
      </c>
      <c r="N1237" s="30"/>
      <c r="O1237" s="29" t="s">
        <v>50</v>
      </c>
      <c r="P1237" s="24"/>
      <c r="Q1237" s="24"/>
      <c r="R1237" s="24"/>
      <c r="S1237" s="24">
        <v>10</v>
      </c>
      <c r="T1237" s="24">
        <v>15</v>
      </c>
      <c r="U1237" s="24">
        <v>1</v>
      </c>
      <c r="V1237" s="31">
        <f t="shared" si="120"/>
        <v>26.516099722288892</v>
      </c>
      <c r="W1237" s="32">
        <f t="shared" si="103"/>
        <v>52.516099722288892</v>
      </c>
      <c r="X1237" s="30"/>
      <c r="Y1237" s="24"/>
      <c r="Z1237" s="24" t="s">
        <v>80</v>
      </c>
    </row>
    <row r="1238" spans="1:26" ht="15.75" hidden="1" customHeight="1">
      <c r="A1238" s="13" t="s">
        <v>1688</v>
      </c>
      <c r="B1238" s="24" t="s">
        <v>2100</v>
      </c>
      <c r="C1238" s="24" t="s">
        <v>44</v>
      </c>
      <c r="D1238" s="25">
        <v>103548.83</v>
      </c>
      <c r="E1238" s="24"/>
      <c r="F1238" s="24"/>
      <c r="G1238" s="38"/>
      <c r="H1238" s="27" t="s">
        <v>68</v>
      </c>
      <c r="I1238" s="24" t="s">
        <v>2109</v>
      </c>
      <c r="J1238" s="24">
        <v>4320</v>
      </c>
      <c r="K1238" s="24">
        <v>447330945.60000002</v>
      </c>
      <c r="L1238" s="28" t="s">
        <v>2110</v>
      </c>
      <c r="M1238" s="29" t="s">
        <v>50</v>
      </c>
      <c r="N1238" s="30"/>
      <c r="O1238" s="29" t="s">
        <v>50</v>
      </c>
      <c r="P1238" s="24"/>
      <c r="Q1238" s="24"/>
      <c r="R1238" s="24"/>
      <c r="S1238" s="24">
        <v>10</v>
      </c>
      <c r="T1238" s="24">
        <v>15</v>
      </c>
      <c r="U1238" s="24">
        <v>0</v>
      </c>
      <c r="V1238" s="31">
        <f t="shared" si="120"/>
        <v>21.720646674617182</v>
      </c>
      <c r="W1238" s="32">
        <f t="shared" si="103"/>
        <v>46.720646674617186</v>
      </c>
      <c r="X1238" s="30"/>
      <c r="Y1238" s="24"/>
      <c r="Z1238" s="24" t="s">
        <v>80</v>
      </c>
    </row>
    <row r="1239" spans="1:26" ht="15.75" hidden="1" customHeight="1">
      <c r="A1239" s="13" t="s">
        <v>1688</v>
      </c>
      <c r="B1239" s="24" t="s">
        <v>2100</v>
      </c>
      <c r="C1239" s="24" t="s">
        <v>44</v>
      </c>
      <c r="D1239" s="25">
        <v>5696768</v>
      </c>
      <c r="E1239" s="24"/>
      <c r="F1239" s="24"/>
      <c r="G1239" s="38"/>
      <c r="H1239" s="27" t="s">
        <v>71</v>
      </c>
      <c r="I1239" s="24" t="s">
        <v>2111</v>
      </c>
      <c r="J1239" s="24">
        <v>4320</v>
      </c>
      <c r="K1239" s="24">
        <v>24610037760</v>
      </c>
      <c r="L1239" s="28" t="s">
        <v>2112</v>
      </c>
      <c r="M1239" s="29" t="s">
        <v>50</v>
      </c>
      <c r="N1239" s="30"/>
      <c r="O1239" s="29" t="s">
        <v>50</v>
      </c>
      <c r="P1239" s="24"/>
      <c r="Q1239" s="24"/>
      <c r="R1239" s="24"/>
      <c r="S1239" s="24">
        <v>10</v>
      </c>
      <c r="T1239" s="24">
        <v>15</v>
      </c>
      <c r="U1239" s="24">
        <v>1</v>
      </c>
      <c r="V1239" s="31">
        <f t="shared" si="120"/>
        <v>0.39481115432469777</v>
      </c>
      <c r="W1239" s="32">
        <f t="shared" si="103"/>
        <v>26.394811154324699</v>
      </c>
      <c r="X1239" s="30" t="s">
        <v>2113</v>
      </c>
      <c r="Y1239" s="24"/>
      <c r="Z1239" s="24" t="s">
        <v>2114</v>
      </c>
    </row>
    <row r="1240" spans="1:26" ht="15.75" hidden="1" customHeight="1">
      <c r="A1240" s="13" t="s">
        <v>1688</v>
      </c>
      <c r="B1240" s="24" t="s">
        <v>2115</v>
      </c>
      <c r="C1240" s="24" t="s">
        <v>44</v>
      </c>
      <c r="D1240" s="25">
        <v>170221.35</v>
      </c>
      <c r="E1240" s="26">
        <f>+F1240</f>
        <v>260038</v>
      </c>
      <c r="F1240" s="26">
        <v>260038</v>
      </c>
      <c r="G1240" s="38" t="s">
        <v>2116</v>
      </c>
      <c r="H1240" s="27" t="s">
        <v>95</v>
      </c>
      <c r="I1240" s="24" t="s">
        <v>2117</v>
      </c>
      <c r="J1240" s="24">
        <v>60</v>
      </c>
      <c r="K1240" s="24">
        <v>10213281</v>
      </c>
      <c r="L1240" s="28" t="s">
        <v>2118</v>
      </c>
      <c r="M1240" s="29" t="s">
        <v>50</v>
      </c>
      <c r="N1240" s="30"/>
      <c r="O1240" s="29" t="s">
        <v>50</v>
      </c>
      <c r="P1240" s="24"/>
      <c r="Q1240" s="24"/>
      <c r="R1240" s="24"/>
      <c r="S1240" s="24">
        <v>10</v>
      </c>
      <c r="T1240" s="24">
        <v>15</v>
      </c>
      <c r="U1240" s="24">
        <v>1</v>
      </c>
      <c r="V1240" s="35">
        <v>65</v>
      </c>
      <c r="W1240" s="24">
        <f t="shared" si="103"/>
        <v>91</v>
      </c>
      <c r="X1240" s="30"/>
      <c r="Y1240" s="24"/>
      <c r="Z1240" s="24"/>
    </row>
    <row r="1241" spans="1:26" ht="15.75" hidden="1" customHeight="1">
      <c r="A1241" s="13" t="s">
        <v>1688</v>
      </c>
      <c r="B1241" s="24" t="s">
        <v>2115</v>
      </c>
      <c r="C1241" s="24" t="s">
        <v>44</v>
      </c>
      <c r="D1241" s="25">
        <v>171453.24</v>
      </c>
      <c r="E1241" s="24"/>
      <c r="F1241" s="24"/>
      <c r="G1241" s="38"/>
      <c r="H1241" s="27" t="s">
        <v>63</v>
      </c>
      <c r="I1241" s="24" t="s">
        <v>513</v>
      </c>
      <c r="J1241" s="24">
        <v>60</v>
      </c>
      <c r="K1241" s="24">
        <v>10287194.4</v>
      </c>
      <c r="L1241" s="28" t="s">
        <v>2119</v>
      </c>
      <c r="M1241" s="29" t="s">
        <v>50</v>
      </c>
      <c r="N1241" s="30"/>
      <c r="O1241" s="29" t="s">
        <v>50</v>
      </c>
      <c r="P1241" s="24"/>
      <c r="Q1241" s="24"/>
      <c r="R1241" s="24"/>
      <c r="S1241" s="24">
        <v>10</v>
      </c>
      <c r="T1241" s="24">
        <v>15</v>
      </c>
      <c r="U1241" s="24">
        <v>2</v>
      </c>
      <c r="V1241" s="31">
        <f t="shared" ref="V1241:V1248" si="121">+V1240*D1240/D1241</f>
        <v>64.532975579814064</v>
      </c>
      <c r="W1241" s="32">
        <f t="shared" si="103"/>
        <v>91.532975579814064</v>
      </c>
      <c r="X1241" s="30"/>
      <c r="Y1241" s="24"/>
      <c r="Z1241" s="24"/>
    </row>
    <row r="1242" spans="1:26" ht="15.75" hidden="1" customHeight="1">
      <c r="A1242" s="13" t="s">
        <v>1688</v>
      </c>
      <c r="B1242" s="24" t="s">
        <v>2115</v>
      </c>
      <c r="C1242" s="24" t="s">
        <v>44</v>
      </c>
      <c r="D1242" s="25">
        <v>172063.62</v>
      </c>
      <c r="E1242" s="24"/>
      <c r="F1242" s="24"/>
      <c r="G1242" s="38"/>
      <c r="H1242" s="27" t="s">
        <v>434</v>
      </c>
      <c r="I1242" s="24" t="s">
        <v>2120</v>
      </c>
      <c r="J1242" s="24">
        <v>60</v>
      </c>
      <c r="K1242" s="24">
        <v>10323817.199999999</v>
      </c>
      <c r="L1242" s="28" t="s">
        <v>2121</v>
      </c>
      <c r="M1242" s="29" t="s">
        <v>50</v>
      </c>
      <c r="N1242" s="30"/>
      <c r="O1242" s="29" t="s">
        <v>50</v>
      </c>
      <c r="P1242" s="24"/>
      <c r="Q1242" s="24"/>
      <c r="R1242" s="24"/>
      <c r="S1242" s="24">
        <v>10</v>
      </c>
      <c r="T1242" s="24">
        <v>15</v>
      </c>
      <c r="U1242" s="24">
        <v>1</v>
      </c>
      <c r="V1242" s="31">
        <f t="shared" si="121"/>
        <v>64.304050734257487</v>
      </c>
      <c r="W1242" s="32">
        <f t="shared" si="103"/>
        <v>90.304050734257487</v>
      </c>
      <c r="X1242" s="30"/>
      <c r="Y1242" s="24"/>
      <c r="Z1242" s="24"/>
    </row>
    <row r="1243" spans="1:26" ht="15.75" hidden="1" customHeight="1">
      <c r="A1243" s="13" t="s">
        <v>1688</v>
      </c>
      <c r="B1243" s="24" t="s">
        <v>2115</v>
      </c>
      <c r="C1243" s="24" t="s">
        <v>44</v>
      </c>
      <c r="D1243" s="25">
        <v>172571.88</v>
      </c>
      <c r="E1243" s="24"/>
      <c r="F1243" s="24"/>
      <c r="G1243" s="38"/>
      <c r="H1243" s="27" t="s">
        <v>196</v>
      </c>
      <c r="I1243" s="24" t="s">
        <v>2122</v>
      </c>
      <c r="J1243" s="24">
        <v>60</v>
      </c>
      <c r="K1243" s="24">
        <v>10354312.800000001</v>
      </c>
      <c r="L1243" s="28" t="s">
        <v>2123</v>
      </c>
      <c r="M1243" s="29" t="s">
        <v>50</v>
      </c>
      <c r="N1243" s="30"/>
      <c r="O1243" s="29" t="s">
        <v>50</v>
      </c>
      <c r="P1243" s="24"/>
      <c r="Q1243" s="24"/>
      <c r="R1243" s="24"/>
      <c r="S1243" s="24">
        <v>10</v>
      </c>
      <c r="T1243" s="24">
        <v>15</v>
      </c>
      <c r="U1243" s="24">
        <v>0</v>
      </c>
      <c r="V1243" s="31">
        <f t="shared" si="121"/>
        <v>64.114661959990229</v>
      </c>
      <c r="W1243" s="32">
        <f t="shared" si="103"/>
        <v>89.114661959990229</v>
      </c>
      <c r="X1243" s="30"/>
      <c r="Y1243" s="24"/>
      <c r="Z1243" s="24"/>
    </row>
    <row r="1244" spans="1:26" ht="15.75" hidden="1" customHeight="1">
      <c r="A1244" s="13" t="s">
        <v>1688</v>
      </c>
      <c r="B1244" s="24" t="s">
        <v>2115</v>
      </c>
      <c r="C1244" s="24" t="s">
        <v>44</v>
      </c>
      <c r="D1244" s="25">
        <v>173601.2</v>
      </c>
      <c r="E1244" s="24"/>
      <c r="F1244" s="24"/>
      <c r="G1244" s="38"/>
      <c r="H1244" s="27" t="s">
        <v>71</v>
      </c>
      <c r="I1244" s="24" t="s">
        <v>2124</v>
      </c>
      <c r="J1244" s="24">
        <v>60</v>
      </c>
      <c r="K1244" s="24">
        <v>10416072</v>
      </c>
      <c r="L1244" s="28" t="s">
        <v>2125</v>
      </c>
      <c r="M1244" s="29" t="s">
        <v>50</v>
      </c>
      <c r="N1244" s="30"/>
      <c r="O1244" s="29" t="s">
        <v>50</v>
      </c>
      <c r="P1244" s="24"/>
      <c r="Q1244" s="24"/>
      <c r="R1244" s="24"/>
      <c r="S1244" s="24">
        <v>10</v>
      </c>
      <c r="T1244" s="24">
        <v>15</v>
      </c>
      <c r="U1244" s="24">
        <v>1</v>
      </c>
      <c r="V1244" s="31">
        <f t="shared" si="121"/>
        <v>63.734511915816235</v>
      </c>
      <c r="W1244" s="32">
        <f t="shared" si="103"/>
        <v>89.734511915816228</v>
      </c>
      <c r="X1244" s="30"/>
      <c r="Y1244" s="24"/>
      <c r="Z1244" s="24"/>
    </row>
    <row r="1245" spans="1:26" ht="15.75" hidden="1" customHeight="1">
      <c r="A1245" s="13" t="s">
        <v>1688</v>
      </c>
      <c r="B1245" s="24" t="s">
        <v>2115</v>
      </c>
      <c r="C1245" s="24" t="s">
        <v>44</v>
      </c>
      <c r="D1245" s="25">
        <v>185141.55</v>
      </c>
      <c r="E1245" s="24"/>
      <c r="F1245" s="24"/>
      <c r="G1245" s="38"/>
      <c r="H1245" s="27" t="s">
        <v>222</v>
      </c>
      <c r="I1245" s="24" t="s">
        <v>2126</v>
      </c>
      <c r="J1245" s="24">
        <v>60</v>
      </c>
      <c r="K1245" s="24">
        <v>11108493</v>
      </c>
      <c r="L1245" s="28" t="s">
        <v>2127</v>
      </c>
      <c r="M1245" s="29" t="s">
        <v>50</v>
      </c>
      <c r="N1245" s="30"/>
      <c r="O1245" s="29" t="s">
        <v>50</v>
      </c>
      <c r="P1245" s="24"/>
      <c r="Q1245" s="24"/>
      <c r="R1245" s="24"/>
      <c r="S1245" s="24">
        <v>10</v>
      </c>
      <c r="T1245" s="24">
        <v>15</v>
      </c>
      <c r="U1245" s="24">
        <v>0</v>
      </c>
      <c r="V1245" s="31">
        <f t="shared" si="121"/>
        <v>59.761775517165105</v>
      </c>
      <c r="W1245" s="32">
        <f t="shared" si="103"/>
        <v>84.761775517165105</v>
      </c>
      <c r="X1245" s="30"/>
      <c r="Y1245" s="24"/>
      <c r="Z1245" s="24"/>
    </row>
    <row r="1246" spans="1:26" ht="15.75" hidden="1" customHeight="1">
      <c r="A1246" s="13" t="s">
        <v>1688</v>
      </c>
      <c r="B1246" s="24" t="s">
        <v>2115</v>
      </c>
      <c r="C1246" s="24" t="s">
        <v>44</v>
      </c>
      <c r="D1246" s="25">
        <v>197421.21</v>
      </c>
      <c r="E1246" s="24"/>
      <c r="F1246" s="24"/>
      <c r="G1246" s="38"/>
      <c r="H1246" s="27" t="s">
        <v>52</v>
      </c>
      <c r="I1246" s="24" t="s">
        <v>2128</v>
      </c>
      <c r="J1246" s="24">
        <v>60</v>
      </c>
      <c r="K1246" s="24">
        <v>11845272.6</v>
      </c>
      <c r="L1246" s="28" t="s">
        <v>2129</v>
      </c>
      <c r="M1246" s="29" t="s">
        <v>50</v>
      </c>
      <c r="N1246" s="30"/>
      <c r="O1246" s="29" t="s">
        <v>50</v>
      </c>
      <c r="P1246" s="24"/>
      <c r="Q1246" s="24"/>
      <c r="R1246" s="24"/>
      <c r="S1246" s="24">
        <v>10</v>
      </c>
      <c r="T1246" s="24">
        <v>15</v>
      </c>
      <c r="U1246" s="24">
        <v>2</v>
      </c>
      <c r="V1246" s="31">
        <f t="shared" si="121"/>
        <v>56.044574693874068</v>
      </c>
      <c r="W1246" s="32">
        <f t="shared" si="103"/>
        <v>83.044574693874068</v>
      </c>
      <c r="X1246" s="30"/>
      <c r="Y1246" s="24"/>
      <c r="Z1246" s="24"/>
    </row>
    <row r="1247" spans="1:26" ht="15.75" hidden="1" customHeight="1">
      <c r="A1247" s="13" t="s">
        <v>1688</v>
      </c>
      <c r="B1247" s="24" t="s">
        <v>2115</v>
      </c>
      <c r="C1247" s="24" t="s">
        <v>44</v>
      </c>
      <c r="D1247" s="25">
        <v>202143.93</v>
      </c>
      <c r="E1247" s="24"/>
      <c r="F1247" s="24"/>
      <c r="G1247" s="38"/>
      <c r="H1247" s="27" t="s">
        <v>68</v>
      </c>
      <c r="I1247" s="24" t="s">
        <v>513</v>
      </c>
      <c r="J1247" s="24">
        <v>60</v>
      </c>
      <c r="K1247" s="24">
        <v>12128635.800000001</v>
      </c>
      <c r="L1247" s="28" t="s">
        <v>2130</v>
      </c>
      <c r="M1247" s="29" t="s">
        <v>50</v>
      </c>
      <c r="N1247" s="30"/>
      <c r="O1247" s="29" t="s">
        <v>50</v>
      </c>
      <c r="P1247" s="24"/>
      <c r="Q1247" s="24"/>
      <c r="R1247" s="24"/>
      <c r="S1247" s="24">
        <v>10</v>
      </c>
      <c r="T1247" s="24">
        <v>15</v>
      </c>
      <c r="U1247" s="24">
        <v>0</v>
      </c>
      <c r="V1247" s="31">
        <f t="shared" si="121"/>
        <v>54.735196599769274</v>
      </c>
      <c r="W1247" s="32">
        <f t="shared" si="103"/>
        <v>79.735196599769267</v>
      </c>
      <c r="X1247" s="30"/>
      <c r="Y1247" s="24"/>
      <c r="Z1247" s="24"/>
    </row>
    <row r="1248" spans="1:26" ht="15.75" hidden="1" customHeight="1">
      <c r="A1248" s="13" t="s">
        <v>1688</v>
      </c>
      <c r="B1248" s="24" t="s">
        <v>2115</v>
      </c>
      <c r="C1248" s="24" t="s">
        <v>44</v>
      </c>
      <c r="D1248" s="25">
        <v>205222</v>
      </c>
      <c r="E1248" s="24"/>
      <c r="F1248" s="24"/>
      <c r="G1248" s="38"/>
      <c r="H1248" s="27" t="s">
        <v>77</v>
      </c>
      <c r="I1248" s="24" t="s">
        <v>2120</v>
      </c>
      <c r="J1248" s="24">
        <v>60</v>
      </c>
      <c r="K1248" s="24">
        <v>12313320</v>
      </c>
      <c r="L1248" s="28" t="s">
        <v>2131</v>
      </c>
      <c r="M1248" s="29" t="s">
        <v>50</v>
      </c>
      <c r="N1248" s="30"/>
      <c r="O1248" s="29" t="s">
        <v>50</v>
      </c>
      <c r="P1248" s="24"/>
      <c r="Q1248" s="24"/>
      <c r="R1248" s="24"/>
      <c r="S1248" s="24">
        <v>10</v>
      </c>
      <c r="T1248" s="24">
        <v>15</v>
      </c>
      <c r="U1248" s="24">
        <v>0</v>
      </c>
      <c r="V1248" s="31">
        <f t="shared" si="121"/>
        <v>53.914237995926356</v>
      </c>
      <c r="W1248" s="32">
        <f t="shared" si="103"/>
        <v>78.914237995926356</v>
      </c>
      <c r="X1248" s="30"/>
      <c r="Y1248" s="24"/>
      <c r="Z1248" s="24"/>
    </row>
    <row r="1249" spans="1:26" ht="15.75" hidden="1" customHeight="1">
      <c r="A1249" s="13" t="s">
        <v>1688</v>
      </c>
      <c r="B1249" s="24" t="s">
        <v>2132</v>
      </c>
      <c r="C1249" s="24" t="s">
        <v>44</v>
      </c>
      <c r="D1249" s="25">
        <v>23555</v>
      </c>
      <c r="E1249" s="26">
        <f>+F1249</f>
        <v>39083.35</v>
      </c>
      <c r="F1249" s="26">
        <v>39083.35</v>
      </c>
      <c r="G1249" s="38" t="s">
        <v>2133</v>
      </c>
      <c r="H1249" s="27" t="s">
        <v>77</v>
      </c>
      <c r="I1249" s="24" t="s">
        <v>2134</v>
      </c>
      <c r="J1249" s="24">
        <v>76</v>
      </c>
      <c r="K1249" s="24">
        <v>1790180</v>
      </c>
      <c r="L1249" s="28" t="s">
        <v>2135</v>
      </c>
      <c r="M1249" s="29" t="s">
        <v>50</v>
      </c>
      <c r="N1249" s="30"/>
      <c r="O1249" s="29" t="s">
        <v>50</v>
      </c>
      <c r="P1249" s="24"/>
      <c r="Q1249" s="24"/>
      <c r="R1249" s="24"/>
      <c r="S1249" s="24">
        <v>10</v>
      </c>
      <c r="T1249" s="24">
        <v>15</v>
      </c>
      <c r="U1249" s="24">
        <v>0</v>
      </c>
      <c r="V1249" s="35">
        <v>65</v>
      </c>
      <c r="W1249" s="24">
        <f t="shared" si="103"/>
        <v>90</v>
      </c>
      <c r="X1249" s="30"/>
      <c r="Y1249" s="24"/>
      <c r="Z1249" s="24"/>
    </row>
    <row r="1250" spans="1:26" ht="15.75" hidden="1" customHeight="1">
      <c r="A1250" s="13" t="s">
        <v>1688</v>
      </c>
      <c r="B1250" s="24" t="s">
        <v>2132</v>
      </c>
      <c r="C1250" s="24" t="s">
        <v>44</v>
      </c>
      <c r="D1250" s="25">
        <v>23893.61</v>
      </c>
      <c r="E1250" s="24"/>
      <c r="F1250" s="24"/>
      <c r="G1250" s="38"/>
      <c r="H1250" s="27" t="s">
        <v>95</v>
      </c>
      <c r="I1250" s="24" t="s">
        <v>2136</v>
      </c>
      <c r="J1250" s="24">
        <v>76</v>
      </c>
      <c r="K1250" s="24">
        <v>1815914.36</v>
      </c>
      <c r="L1250" s="28" t="s">
        <v>2137</v>
      </c>
      <c r="M1250" s="29" t="s">
        <v>50</v>
      </c>
      <c r="N1250" s="30"/>
      <c r="O1250" s="29" t="s">
        <v>50</v>
      </c>
      <c r="P1250" s="24"/>
      <c r="Q1250" s="24"/>
      <c r="R1250" s="24"/>
      <c r="S1250" s="24">
        <v>10</v>
      </c>
      <c r="T1250" s="24">
        <v>15</v>
      </c>
      <c r="U1250" s="24">
        <v>1</v>
      </c>
      <c r="V1250" s="31">
        <f t="shared" ref="V1250:V1254" si="122">+V1249*D1249/D1250</f>
        <v>64.078847859323062</v>
      </c>
      <c r="W1250" s="32">
        <f t="shared" si="103"/>
        <v>90.078847859323062</v>
      </c>
      <c r="X1250" s="30"/>
      <c r="Y1250" s="24"/>
      <c r="Z1250" s="24"/>
    </row>
    <row r="1251" spans="1:26" ht="15.75" hidden="1" customHeight="1">
      <c r="A1251" s="13" t="s">
        <v>1688</v>
      </c>
      <c r="B1251" s="24" t="s">
        <v>2132</v>
      </c>
      <c r="C1251" s="24" t="s">
        <v>44</v>
      </c>
      <c r="D1251" s="25">
        <v>26863.32</v>
      </c>
      <c r="E1251" s="24"/>
      <c r="F1251" s="24"/>
      <c r="G1251" s="38"/>
      <c r="H1251" s="27" t="s">
        <v>63</v>
      </c>
      <c r="I1251" s="24" t="s">
        <v>542</v>
      </c>
      <c r="J1251" s="24">
        <v>76</v>
      </c>
      <c r="K1251" s="24">
        <v>2041612.32</v>
      </c>
      <c r="L1251" s="28" t="s">
        <v>2138</v>
      </c>
      <c r="M1251" s="29" t="s">
        <v>50</v>
      </c>
      <c r="N1251" s="30"/>
      <c r="O1251" s="29" t="s">
        <v>50</v>
      </c>
      <c r="P1251" s="24"/>
      <c r="Q1251" s="24"/>
      <c r="R1251" s="24"/>
      <c r="S1251" s="24">
        <v>10</v>
      </c>
      <c r="T1251" s="24">
        <v>15</v>
      </c>
      <c r="U1251" s="24">
        <v>2</v>
      </c>
      <c r="V1251" s="31">
        <f t="shared" si="122"/>
        <v>56.995002851471831</v>
      </c>
      <c r="W1251" s="32">
        <f t="shared" si="103"/>
        <v>83.995002851471838</v>
      </c>
      <c r="X1251" s="30"/>
      <c r="Y1251" s="24"/>
      <c r="Z1251" s="24"/>
    </row>
    <row r="1252" spans="1:26" ht="15.75" hidden="1" customHeight="1">
      <c r="A1252" s="13" t="s">
        <v>1688</v>
      </c>
      <c r="B1252" s="24" t="s">
        <v>2132</v>
      </c>
      <c r="C1252" s="24" t="s">
        <v>44</v>
      </c>
      <c r="D1252" s="25">
        <v>27861.03</v>
      </c>
      <c r="E1252" s="24"/>
      <c r="F1252" s="24"/>
      <c r="G1252" s="38"/>
      <c r="H1252" s="27" t="s">
        <v>189</v>
      </c>
      <c r="I1252" s="24" t="s">
        <v>542</v>
      </c>
      <c r="J1252" s="24">
        <v>76</v>
      </c>
      <c r="K1252" s="24">
        <v>2117438.2799999998</v>
      </c>
      <c r="L1252" s="28" t="s">
        <v>2139</v>
      </c>
      <c r="M1252" s="29" t="s">
        <v>50</v>
      </c>
      <c r="N1252" s="30"/>
      <c r="O1252" s="29" t="s">
        <v>50</v>
      </c>
      <c r="P1252" s="24"/>
      <c r="Q1252" s="24"/>
      <c r="R1252" s="24"/>
      <c r="S1252" s="24">
        <v>10</v>
      </c>
      <c r="T1252" s="24">
        <v>15</v>
      </c>
      <c r="U1252" s="24">
        <v>0</v>
      </c>
      <c r="V1252" s="31">
        <f t="shared" si="122"/>
        <v>54.95399847026475</v>
      </c>
      <c r="W1252" s="32">
        <f t="shared" si="103"/>
        <v>79.95399847026475</v>
      </c>
      <c r="X1252" s="30"/>
      <c r="Y1252" s="24"/>
      <c r="Z1252" s="24"/>
    </row>
    <row r="1253" spans="1:26" ht="15.75" hidden="1" customHeight="1">
      <c r="A1253" s="13" t="s">
        <v>1688</v>
      </c>
      <c r="B1253" s="24" t="s">
        <v>2132</v>
      </c>
      <c r="C1253" s="24" t="s">
        <v>44</v>
      </c>
      <c r="D1253" s="25">
        <v>30347.18</v>
      </c>
      <c r="E1253" s="24"/>
      <c r="F1253" s="24"/>
      <c r="G1253" s="38"/>
      <c r="H1253" s="27" t="s">
        <v>52</v>
      </c>
      <c r="I1253" s="24" t="s">
        <v>2140</v>
      </c>
      <c r="J1253" s="24">
        <v>76</v>
      </c>
      <c r="K1253" s="24">
        <v>2306385.6800000002</v>
      </c>
      <c r="L1253" s="28" t="s">
        <v>2141</v>
      </c>
      <c r="M1253" s="29" t="s">
        <v>50</v>
      </c>
      <c r="N1253" s="30"/>
      <c r="O1253" s="29" t="s">
        <v>50</v>
      </c>
      <c r="P1253" s="24"/>
      <c r="Q1253" s="24"/>
      <c r="R1253" s="24"/>
      <c r="S1253" s="24">
        <v>10</v>
      </c>
      <c r="T1253" s="24">
        <v>15</v>
      </c>
      <c r="U1253" s="24">
        <v>2</v>
      </c>
      <c r="V1253" s="31">
        <f t="shared" si="122"/>
        <v>50.451969507545684</v>
      </c>
      <c r="W1253" s="32">
        <f t="shared" si="103"/>
        <v>77.451969507545684</v>
      </c>
      <c r="X1253" s="30"/>
      <c r="Y1253" s="24"/>
      <c r="Z1253" s="24"/>
    </row>
    <row r="1254" spans="1:26" ht="15.75" hidden="1" customHeight="1">
      <c r="A1254" s="13" t="s">
        <v>1688</v>
      </c>
      <c r="B1254" s="24" t="s">
        <v>2132</v>
      </c>
      <c r="C1254" s="24" t="s">
        <v>44</v>
      </c>
      <c r="D1254" s="25">
        <v>34143.22</v>
      </c>
      <c r="E1254" s="24"/>
      <c r="F1254" s="24"/>
      <c r="G1254" s="38"/>
      <c r="H1254" s="27" t="s">
        <v>68</v>
      </c>
      <c r="I1254" s="24" t="s">
        <v>542</v>
      </c>
      <c r="J1254" s="24">
        <v>76</v>
      </c>
      <c r="K1254" s="24">
        <v>2594884.7200000002</v>
      </c>
      <c r="L1254" s="28" t="s">
        <v>2142</v>
      </c>
      <c r="M1254" s="29" t="s">
        <v>50</v>
      </c>
      <c r="N1254" s="30"/>
      <c r="O1254" s="29" t="s">
        <v>50</v>
      </c>
      <c r="P1254" s="24"/>
      <c r="Q1254" s="24"/>
      <c r="R1254" s="24"/>
      <c r="S1254" s="24">
        <v>10</v>
      </c>
      <c r="T1254" s="24">
        <v>15</v>
      </c>
      <c r="U1254" s="24">
        <v>0</v>
      </c>
      <c r="V1254" s="31">
        <f t="shared" si="122"/>
        <v>44.842724265608226</v>
      </c>
      <c r="W1254" s="32">
        <f t="shared" si="103"/>
        <v>69.842724265608226</v>
      </c>
      <c r="X1254" s="30"/>
      <c r="Y1254" s="24"/>
      <c r="Z1254" s="24"/>
    </row>
    <row r="1255" spans="1:26" ht="15.75" hidden="1" customHeight="1">
      <c r="A1255" s="13" t="s">
        <v>1688</v>
      </c>
      <c r="B1255" s="24" t="s">
        <v>2143</v>
      </c>
      <c r="C1255" s="24" t="s">
        <v>44</v>
      </c>
      <c r="D1255" s="25">
        <v>1902071.36</v>
      </c>
      <c r="E1255" s="26">
        <f>+F1255</f>
        <v>4939356.82</v>
      </c>
      <c r="F1255" s="26">
        <v>4939356.82</v>
      </c>
      <c r="G1255" s="38" t="s">
        <v>2144</v>
      </c>
      <c r="H1255" s="27" t="s">
        <v>92</v>
      </c>
      <c r="I1255" s="24" t="s">
        <v>439</v>
      </c>
      <c r="J1255" s="24">
        <v>960</v>
      </c>
      <c r="K1255" s="24">
        <v>1825988505.5999999</v>
      </c>
      <c r="L1255" s="28" t="s">
        <v>2145</v>
      </c>
      <c r="M1255" s="29" t="s">
        <v>50</v>
      </c>
      <c r="N1255" s="30"/>
      <c r="O1255" s="29" t="s">
        <v>50</v>
      </c>
      <c r="P1255" s="24"/>
      <c r="Q1255" s="24"/>
      <c r="R1255" s="24"/>
      <c r="S1255" s="24">
        <v>10</v>
      </c>
      <c r="T1255" s="24">
        <v>15</v>
      </c>
      <c r="U1255" s="24">
        <v>0</v>
      </c>
      <c r="V1255" s="35">
        <v>65</v>
      </c>
      <c r="W1255" s="24">
        <f t="shared" si="103"/>
        <v>90</v>
      </c>
      <c r="X1255" s="30"/>
      <c r="Y1255" s="24"/>
      <c r="Z1255" s="24"/>
    </row>
    <row r="1256" spans="1:26" ht="15.75" hidden="1" customHeight="1">
      <c r="A1256" s="13" t="s">
        <v>1688</v>
      </c>
      <c r="B1256" s="24" t="s">
        <v>2143</v>
      </c>
      <c r="C1256" s="24" t="s">
        <v>44</v>
      </c>
      <c r="D1256" s="25">
        <v>1917072.88</v>
      </c>
      <c r="E1256" s="24"/>
      <c r="F1256" s="24"/>
      <c r="G1256" s="38"/>
      <c r="H1256" s="27" t="s">
        <v>434</v>
      </c>
      <c r="I1256" s="24" t="s">
        <v>2146</v>
      </c>
      <c r="J1256" s="24">
        <v>960</v>
      </c>
      <c r="K1256" s="24">
        <v>1840389964.8</v>
      </c>
      <c r="L1256" s="28" t="s">
        <v>2147</v>
      </c>
      <c r="M1256" s="29" t="s">
        <v>50</v>
      </c>
      <c r="N1256" s="30"/>
      <c r="O1256" s="29" t="s">
        <v>50</v>
      </c>
      <c r="P1256" s="24"/>
      <c r="Q1256" s="24"/>
      <c r="R1256" s="24"/>
      <c r="S1256" s="24">
        <v>10</v>
      </c>
      <c r="T1256" s="24">
        <v>15</v>
      </c>
      <c r="U1256" s="24">
        <v>1</v>
      </c>
      <c r="V1256" s="31">
        <f t="shared" ref="V1256:V1262" si="123">+V1255*D1255/D1256</f>
        <v>64.491360599707619</v>
      </c>
      <c r="W1256" s="32">
        <f t="shared" si="103"/>
        <v>90.491360599707619</v>
      </c>
      <c r="X1256" s="30"/>
      <c r="Y1256" s="24"/>
      <c r="Z1256" s="24"/>
    </row>
    <row r="1257" spans="1:26" ht="15.75" hidden="1" customHeight="1">
      <c r="A1257" s="13" t="s">
        <v>1688</v>
      </c>
      <c r="B1257" s="24" t="s">
        <v>2143</v>
      </c>
      <c r="C1257" s="24" t="s">
        <v>44</v>
      </c>
      <c r="D1257" s="25">
        <v>1939542.16</v>
      </c>
      <c r="E1257" s="24"/>
      <c r="F1257" s="24"/>
      <c r="G1257" s="38"/>
      <c r="H1257" s="27" t="s">
        <v>95</v>
      </c>
      <c r="I1257" s="24" t="s">
        <v>2148</v>
      </c>
      <c r="J1257" s="24">
        <v>960</v>
      </c>
      <c r="K1257" s="24">
        <v>1861960473.5999999</v>
      </c>
      <c r="L1257" s="28" t="s">
        <v>2149</v>
      </c>
      <c r="M1257" s="29" t="s">
        <v>50</v>
      </c>
      <c r="N1257" s="30"/>
      <c r="O1257" s="29" t="s">
        <v>50</v>
      </c>
      <c r="P1257" s="24"/>
      <c r="Q1257" s="24"/>
      <c r="R1257" s="24"/>
      <c r="S1257" s="24">
        <v>10</v>
      </c>
      <c r="T1257" s="24">
        <v>15</v>
      </c>
      <c r="U1257" s="24">
        <v>1</v>
      </c>
      <c r="V1257" s="31">
        <f t="shared" si="123"/>
        <v>63.744238691877683</v>
      </c>
      <c r="W1257" s="32">
        <f t="shared" si="103"/>
        <v>89.744238691877683</v>
      </c>
      <c r="X1257" s="30"/>
      <c r="Y1257" s="24"/>
      <c r="Z1257" s="24"/>
    </row>
    <row r="1258" spans="1:26" ht="15.75" hidden="1" customHeight="1">
      <c r="A1258" s="13" t="s">
        <v>1688</v>
      </c>
      <c r="B1258" s="24" t="s">
        <v>2143</v>
      </c>
      <c r="C1258" s="24" t="s">
        <v>44</v>
      </c>
      <c r="D1258" s="25">
        <v>1966931.99</v>
      </c>
      <c r="E1258" s="24"/>
      <c r="F1258" s="24"/>
      <c r="G1258" s="38"/>
      <c r="H1258" s="27" t="s">
        <v>445</v>
      </c>
      <c r="I1258" s="24" t="s">
        <v>2146</v>
      </c>
      <c r="J1258" s="24">
        <v>960</v>
      </c>
      <c r="K1258" s="24">
        <v>1888254710.4000001</v>
      </c>
      <c r="L1258" s="28" t="s">
        <v>2150</v>
      </c>
      <c r="M1258" s="29" t="s">
        <v>50</v>
      </c>
      <c r="N1258" s="30"/>
      <c r="O1258" s="29" t="s">
        <v>50</v>
      </c>
      <c r="P1258" s="24"/>
      <c r="Q1258" s="24"/>
      <c r="R1258" s="24"/>
      <c r="S1258" s="24">
        <v>10</v>
      </c>
      <c r="T1258" s="24">
        <v>15</v>
      </c>
      <c r="U1258" s="24">
        <v>0</v>
      </c>
      <c r="V1258" s="31">
        <f t="shared" si="123"/>
        <v>62.856590379619583</v>
      </c>
      <c r="W1258" s="32">
        <f t="shared" si="103"/>
        <v>87.856590379619576</v>
      </c>
      <c r="X1258" s="30"/>
      <c r="Y1258" s="24"/>
      <c r="Z1258" s="24"/>
    </row>
    <row r="1259" spans="1:26" ht="15.75" hidden="1" customHeight="1">
      <c r="A1259" s="13" t="s">
        <v>1688</v>
      </c>
      <c r="B1259" s="24" t="s">
        <v>2143</v>
      </c>
      <c r="C1259" s="24" t="s">
        <v>44</v>
      </c>
      <c r="D1259" s="25">
        <v>1968515.9</v>
      </c>
      <c r="E1259" s="24"/>
      <c r="F1259" s="24"/>
      <c r="G1259" s="38"/>
      <c r="H1259" s="27" t="s">
        <v>71</v>
      </c>
      <c r="I1259" s="24" t="s">
        <v>2151</v>
      </c>
      <c r="J1259" s="24">
        <v>960</v>
      </c>
      <c r="K1259" s="24">
        <v>1889775264</v>
      </c>
      <c r="L1259" s="28" t="s">
        <v>2152</v>
      </c>
      <c r="M1259" s="29" t="s">
        <v>50</v>
      </c>
      <c r="N1259" s="30"/>
      <c r="O1259" s="29" t="s">
        <v>50</v>
      </c>
      <c r="P1259" s="24"/>
      <c r="Q1259" s="24"/>
      <c r="R1259" s="24"/>
      <c r="S1259" s="24">
        <v>10</v>
      </c>
      <c r="T1259" s="24">
        <v>15</v>
      </c>
      <c r="U1259" s="24">
        <v>1</v>
      </c>
      <c r="V1259" s="31">
        <f t="shared" si="123"/>
        <v>62.806014622487943</v>
      </c>
      <c r="W1259" s="32">
        <f t="shared" si="103"/>
        <v>88.806014622487936</v>
      </c>
      <c r="X1259" s="30"/>
      <c r="Y1259" s="24"/>
      <c r="Z1259" s="24"/>
    </row>
    <row r="1260" spans="1:26" ht="15.75" hidden="1" customHeight="1">
      <c r="A1260" s="13" t="s">
        <v>1688</v>
      </c>
      <c r="B1260" s="24" t="s">
        <v>2143</v>
      </c>
      <c r="C1260" s="24" t="s">
        <v>44</v>
      </c>
      <c r="D1260" s="25">
        <v>2166775.89</v>
      </c>
      <c r="E1260" s="24"/>
      <c r="F1260" s="24"/>
      <c r="G1260" s="38"/>
      <c r="H1260" s="27" t="s">
        <v>68</v>
      </c>
      <c r="I1260" s="24" t="s">
        <v>2146</v>
      </c>
      <c r="J1260" s="24">
        <v>960</v>
      </c>
      <c r="K1260" s="24">
        <v>2080104854.4000001</v>
      </c>
      <c r="L1260" s="28" t="s">
        <v>2153</v>
      </c>
      <c r="M1260" s="29" t="s">
        <v>50</v>
      </c>
      <c r="N1260" s="30"/>
      <c r="O1260" s="29" t="s">
        <v>50</v>
      </c>
      <c r="P1260" s="24"/>
      <c r="Q1260" s="24"/>
      <c r="R1260" s="24"/>
      <c r="S1260" s="24">
        <v>10</v>
      </c>
      <c r="T1260" s="24">
        <v>15</v>
      </c>
      <c r="U1260" s="24">
        <v>0</v>
      </c>
      <c r="V1260" s="31">
        <f t="shared" si="123"/>
        <v>57.059264398589924</v>
      </c>
      <c r="W1260" s="32">
        <f t="shared" si="103"/>
        <v>82.059264398589931</v>
      </c>
      <c r="X1260" s="30"/>
      <c r="Y1260" s="24"/>
      <c r="Z1260" s="24"/>
    </row>
    <row r="1261" spans="1:26" ht="15.75" hidden="1" customHeight="1">
      <c r="A1261" s="13" t="s">
        <v>1688</v>
      </c>
      <c r="B1261" s="24" t="s">
        <v>2143</v>
      </c>
      <c r="C1261" s="24" t="s">
        <v>44</v>
      </c>
      <c r="D1261" s="25">
        <v>2201231.62</v>
      </c>
      <c r="E1261" s="24"/>
      <c r="F1261" s="24"/>
      <c r="G1261" s="38"/>
      <c r="H1261" s="27" t="s">
        <v>52</v>
      </c>
      <c r="I1261" s="24" t="s">
        <v>2154</v>
      </c>
      <c r="J1261" s="24">
        <v>960</v>
      </c>
      <c r="K1261" s="24">
        <v>2113182355.2</v>
      </c>
      <c r="L1261" s="28" t="s">
        <v>2155</v>
      </c>
      <c r="M1261" s="29" t="s">
        <v>50</v>
      </c>
      <c r="N1261" s="30"/>
      <c r="O1261" s="29" t="s">
        <v>50</v>
      </c>
      <c r="P1261" s="24"/>
      <c r="Q1261" s="24"/>
      <c r="R1261" s="24"/>
      <c r="S1261" s="24">
        <v>10</v>
      </c>
      <c r="T1261" s="24">
        <v>15</v>
      </c>
      <c r="U1261" s="24">
        <v>2</v>
      </c>
      <c r="V1261" s="31">
        <f t="shared" si="123"/>
        <v>56.166119583544777</v>
      </c>
      <c r="W1261" s="32">
        <f t="shared" si="103"/>
        <v>83.16611958354477</v>
      </c>
      <c r="X1261" s="30"/>
      <c r="Y1261" s="24"/>
      <c r="Z1261" s="24"/>
    </row>
    <row r="1262" spans="1:26" ht="15.75" hidden="1" customHeight="1">
      <c r="A1262" s="13" t="s">
        <v>1688</v>
      </c>
      <c r="B1262" s="24" t="s">
        <v>2143</v>
      </c>
      <c r="C1262" s="24" t="s">
        <v>44</v>
      </c>
      <c r="D1262" s="25">
        <v>3123517.89</v>
      </c>
      <c r="E1262" s="24"/>
      <c r="F1262" s="24"/>
      <c r="G1262" s="38"/>
      <c r="H1262" s="27" t="s">
        <v>63</v>
      </c>
      <c r="I1262" s="24" t="s">
        <v>447</v>
      </c>
      <c r="J1262" s="24">
        <v>960</v>
      </c>
      <c r="K1262" s="24">
        <v>2998577174.4000001</v>
      </c>
      <c r="L1262" s="28" t="s">
        <v>2156</v>
      </c>
      <c r="M1262" s="29" t="s">
        <v>50</v>
      </c>
      <c r="N1262" s="30"/>
      <c r="O1262" s="29" t="s">
        <v>50</v>
      </c>
      <c r="P1262" s="24"/>
      <c r="Q1262" s="24"/>
      <c r="R1262" s="24"/>
      <c r="S1262" s="24">
        <v>10</v>
      </c>
      <c r="T1262" s="24">
        <v>15</v>
      </c>
      <c r="U1262" s="24">
        <v>2</v>
      </c>
      <c r="V1262" s="31">
        <f t="shared" si="123"/>
        <v>39.581856981136099</v>
      </c>
      <c r="W1262" s="32">
        <f t="shared" si="103"/>
        <v>66.581856981136099</v>
      </c>
      <c r="X1262" s="30"/>
      <c r="Y1262" s="24"/>
      <c r="Z1262" s="24" t="s">
        <v>80</v>
      </c>
    </row>
    <row r="1263" spans="1:26" ht="15.75" hidden="1" customHeight="1">
      <c r="A1263" s="13" t="s">
        <v>1688</v>
      </c>
      <c r="B1263" s="24" t="s">
        <v>2157</v>
      </c>
      <c r="C1263" s="24" t="s">
        <v>44</v>
      </c>
      <c r="D1263" s="25">
        <v>2800</v>
      </c>
      <c r="E1263" s="26">
        <f>+F1263</f>
        <v>47703.231999999996</v>
      </c>
      <c r="F1263" s="26">
        <f>1431096.96/30</f>
        <v>47703.231999999996</v>
      </c>
      <c r="G1263" s="38" t="s">
        <v>2158</v>
      </c>
      <c r="H1263" s="27" t="s">
        <v>77</v>
      </c>
      <c r="I1263" s="24" t="s">
        <v>2159</v>
      </c>
      <c r="J1263" s="24">
        <v>1440</v>
      </c>
      <c r="K1263" s="24">
        <v>4032000</v>
      </c>
      <c r="L1263" s="28" t="s">
        <v>2160</v>
      </c>
      <c r="M1263" s="29" t="s">
        <v>50</v>
      </c>
      <c r="N1263" s="30"/>
      <c r="O1263" s="29" t="s">
        <v>50</v>
      </c>
      <c r="P1263" s="24"/>
      <c r="Q1263" s="24"/>
      <c r="R1263" s="24"/>
      <c r="S1263" s="24">
        <v>10</v>
      </c>
      <c r="T1263" s="24">
        <v>15</v>
      </c>
      <c r="U1263" s="24">
        <v>0</v>
      </c>
      <c r="V1263" s="35">
        <v>65</v>
      </c>
      <c r="W1263" s="24">
        <f t="shared" si="103"/>
        <v>90</v>
      </c>
      <c r="X1263" s="30"/>
      <c r="Y1263" s="24"/>
      <c r="Z1263" s="24"/>
    </row>
    <row r="1264" spans="1:26" ht="15.75" hidden="1" customHeight="1">
      <c r="A1264" s="13" t="s">
        <v>1688</v>
      </c>
      <c r="B1264" s="24" t="s">
        <v>2157</v>
      </c>
      <c r="C1264" s="24" t="s">
        <v>51</v>
      </c>
      <c r="D1264" s="25">
        <v>4402.3100000000004</v>
      </c>
      <c r="E1264" s="24"/>
      <c r="F1264" s="24"/>
      <c r="G1264" s="38"/>
      <c r="H1264" s="27" t="s">
        <v>52</v>
      </c>
      <c r="I1264" s="24" t="s">
        <v>2161</v>
      </c>
      <c r="J1264" s="24">
        <v>1440</v>
      </c>
      <c r="K1264" s="24">
        <v>6339326.4000000004</v>
      </c>
      <c r="L1264" s="28" t="s">
        <v>2162</v>
      </c>
      <c r="M1264" s="29" t="s">
        <v>50</v>
      </c>
      <c r="N1264" s="30"/>
      <c r="O1264" s="29" t="s">
        <v>50</v>
      </c>
      <c r="P1264" s="24"/>
      <c r="Q1264" s="24"/>
      <c r="R1264" s="24"/>
      <c r="S1264" s="24">
        <v>10</v>
      </c>
      <c r="T1264" s="24">
        <v>15</v>
      </c>
      <c r="U1264" s="24">
        <v>2</v>
      </c>
      <c r="V1264" s="31">
        <f t="shared" ref="V1264:V1271" si="124">+V1263*D1263/D1264</f>
        <v>41.341931849415417</v>
      </c>
      <c r="W1264" s="32">
        <f t="shared" si="103"/>
        <v>68.341931849415417</v>
      </c>
      <c r="X1264" s="30"/>
      <c r="Y1264" s="24"/>
      <c r="Z1264" s="24"/>
    </row>
    <row r="1265" spans="1:26" ht="15.75" hidden="1" customHeight="1">
      <c r="A1265" s="13" t="s">
        <v>1688</v>
      </c>
      <c r="B1265" s="24" t="s">
        <v>2157</v>
      </c>
      <c r="C1265" s="24" t="s">
        <v>44</v>
      </c>
      <c r="D1265" s="25">
        <v>4572.99</v>
      </c>
      <c r="E1265" s="24"/>
      <c r="F1265" s="24"/>
      <c r="G1265" s="38"/>
      <c r="H1265" s="27" t="s">
        <v>95</v>
      </c>
      <c r="I1265" s="24" t="s">
        <v>2163</v>
      </c>
      <c r="J1265" s="24">
        <v>1440</v>
      </c>
      <c r="K1265" s="24">
        <v>6585105.5999999996</v>
      </c>
      <c r="L1265" s="28" t="s">
        <v>2164</v>
      </c>
      <c r="M1265" s="29" t="s">
        <v>50</v>
      </c>
      <c r="N1265" s="30"/>
      <c r="O1265" s="29" t="s">
        <v>50</v>
      </c>
      <c r="P1265" s="24"/>
      <c r="Q1265" s="24"/>
      <c r="R1265" s="24"/>
      <c r="S1265" s="24">
        <v>10</v>
      </c>
      <c r="T1265" s="24">
        <v>15</v>
      </c>
      <c r="U1265" s="24">
        <v>1</v>
      </c>
      <c r="V1265" s="31">
        <f t="shared" si="124"/>
        <v>39.79890618610581</v>
      </c>
      <c r="W1265" s="32">
        <f t="shared" si="103"/>
        <v>65.79890618610581</v>
      </c>
      <c r="X1265" s="30"/>
      <c r="Y1265" s="24"/>
      <c r="Z1265" s="24" t="s">
        <v>80</v>
      </c>
    </row>
    <row r="1266" spans="1:26" ht="15.75" hidden="1" customHeight="1">
      <c r="A1266" s="13" t="s">
        <v>1688</v>
      </c>
      <c r="B1266" s="24" t="s">
        <v>2157</v>
      </c>
      <c r="C1266" s="24" t="s">
        <v>44</v>
      </c>
      <c r="D1266" s="25">
        <v>4836.88</v>
      </c>
      <c r="E1266" s="24"/>
      <c r="F1266" s="24"/>
      <c r="G1266" s="38"/>
      <c r="H1266" s="27" t="s">
        <v>71</v>
      </c>
      <c r="I1266" s="24" t="s">
        <v>2165</v>
      </c>
      <c r="J1266" s="24">
        <v>1440</v>
      </c>
      <c r="K1266" s="24">
        <v>6965107.2000000002</v>
      </c>
      <c r="L1266" s="28" t="s">
        <v>2166</v>
      </c>
      <c r="M1266" s="29" t="s">
        <v>50</v>
      </c>
      <c r="N1266" s="30"/>
      <c r="O1266" s="29" t="s">
        <v>50</v>
      </c>
      <c r="P1266" s="24"/>
      <c r="Q1266" s="24"/>
      <c r="R1266" s="24"/>
      <c r="S1266" s="24">
        <v>10</v>
      </c>
      <c r="T1266" s="24">
        <v>15</v>
      </c>
      <c r="U1266" s="24">
        <v>1</v>
      </c>
      <c r="V1266" s="31">
        <f t="shared" si="124"/>
        <v>37.627561568614475</v>
      </c>
      <c r="W1266" s="32">
        <f t="shared" si="103"/>
        <v>63.627561568614475</v>
      </c>
      <c r="X1266" s="30"/>
      <c r="Y1266" s="24"/>
      <c r="Z1266" s="24" t="s">
        <v>80</v>
      </c>
    </row>
    <row r="1267" spans="1:26" ht="15.75" hidden="1" customHeight="1">
      <c r="A1267" s="13" t="s">
        <v>1688</v>
      </c>
      <c r="B1267" s="24" t="s">
        <v>2157</v>
      </c>
      <c r="C1267" s="24" t="s">
        <v>44</v>
      </c>
      <c r="D1267" s="25">
        <v>5149.55</v>
      </c>
      <c r="E1267" s="24"/>
      <c r="F1267" s="24"/>
      <c r="G1267" s="38"/>
      <c r="H1267" s="27" t="s">
        <v>68</v>
      </c>
      <c r="I1267" s="24" t="s">
        <v>517</v>
      </c>
      <c r="J1267" s="24">
        <v>1440</v>
      </c>
      <c r="K1267" s="24">
        <v>7415352</v>
      </c>
      <c r="L1267" s="28" t="s">
        <v>2167</v>
      </c>
      <c r="M1267" s="29" t="s">
        <v>50</v>
      </c>
      <c r="N1267" s="30"/>
      <c r="O1267" s="29" t="s">
        <v>50</v>
      </c>
      <c r="P1267" s="24"/>
      <c r="Q1267" s="24"/>
      <c r="R1267" s="24"/>
      <c r="S1267" s="24">
        <v>10</v>
      </c>
      <c r="T1267" s="24">
        <v>15</v>
      </c>
      <c r="U1267" s="24">
        <v>0</v>
      </c>
      <c r="V1267" s="31">
        <f t="shared" si="124"/>
        <v>35.342894039284978</v>
      </c>
      <c r="W1267" s="32">
        <f t="shared" si="103"/>
        <v>60.342894039284978</v>
      </c>
      <c r="X1267" s="30"/>
      <c r="Y1267" s="24"/>
      <c r="Z1267" s="24" t="s">
        <v>80</v>
      </c>
    </row>
    <row r="1268" spans="1:26" ht="15.75" hidden="1" customHeight="1">
      <c r="A1268" s="13" t="s">
        <v>1688</v>
      </c>
      <c r="B1268" s="24" t="s">
        <v>2157</v>
      </c>
      <c r="C1268" s="24" t="s">
        <v>51</v>
      </c>
      <c r="D1268" s="25">
        <v>5149.55</v>
      </c>
      <c r="E1268" s="24"/>
      <c r="F1268" s="24"/>
      <c r="G1268" s="38"/>
      <c r="H1268" s="27" t="s">
        <v>68</v>
      </c>
      <c r="I1268" s="24" t="s">
        <v>888</v>
      </c>
      <c r="J1268" s="24">
        <v>1440</v>
      </c>
      <c r="K1268" s="24">
        <v>7415352</v>
      </c>
      <c r="L1268" s="28" t="s">
        <v>2168</v>
      </c>
      <c r="M1268" s="29" t="s">
        <v>50</v>
      </c>
      <c r="N1268" s="30"/>
      <c r="O1268" s="29" t="s">
        <v>50</v>
      </c>
      <c r="P1268" s="24"/>
      <c r="Q1268" s="24"/>
      <c r="R1268" s="24"/>
      <c r="S1268" s="24">
        <v>10</v>
      </c>
      <c r="T1268" s="24">
        <v>15</v>
      </c>
      <c r="U1268" s="24">
        <v>0</v>
      </c>
      <c r="V1268" s="31">
        <f t="shared" si="124"/>
        <v>35.342894039284978</v>
      </c>
      <c r="W1268" s="32">
        <f t="shared" si="103"/>
        <v>60.342894039284978</v>
      </c>
      <c r="X1268" s="30"/>
      <c r="Y1268" s="24"/>
      <c r="Z1268" s="24" t="s">
        <v>80</v>
      </c>
    </row>
    <row r="1269" spans="1:26" ht="15.75" hidden="1" customHeight="1">
      <c r="A1269" s="13" t="s">
        <v>1688</v>
      </c>
      <c r="B1269" s="24" t="s">
        <v>2157</v>
      </c>
      <c r="C1269" s="24" t="s">
        <v>44</v>
      </c>
      <c r="D1269" s="25">
        <v>5183.07</v>
      </c>
      <c r="E1269" s="24"/>
      <c r="F1269" s="24"/>
      <c r="G1269" s="38"/>
      <c r="H1269" s="27" t="s">
        <v>63</v>
      </c>
      <c r="I1269" s="24" t="s">
        <v>1854</v>
      </c>
      <c r="J1269" s="24">
        <v>1440</v>
      </c>
      <c r="K1269" s="24">
        <v>7463620.7999999998</v>
      </c>
      <c r="L1269" s="28" t="s">
        <v>2169</v>
      </c>
      <c r="M1269" s="29" t="s">
        <v>50</v>
      </c>
      <c r="N1269" s="30"/>
      <c r="O1269" s="29" t="s">
        <v>50</v>
      </c>
      <c r="P1269" s="24"/>
      <c r="Q1269" s="24"/>
      <c r="R1269" s="24"/>
      <c r="S1269" s="24">
        <v>10</v>
      </c>
      <c r="T1269" s="24">
        <v>15</v>
      </c>
      <c r="U1269" s="24">
        <v>2</v>
      </c>
      <c r="V1269" s="31">
        <f t="shared" si="124"/>
        <v>35.114324136081507</v>
      </c>
      <c r="W1269" s="32">
        <f t="shared" si="103"/>
        <v>62.114324136081507</v>
      </c>
      <c r="X1269" s="30"/>
      <c r="Y1269" s="24"/>
      <c r="Z1269" s="24" t="s">
        <v>80</v>
      </c>
    </row>
    <row r="1270" spans="1:26" ht="15.75" hidden="1" customHeight="1">
      <c r="A1270" s="13" t="s">
        <v>1688</v>
      </c>
      <c r="B1270" s="24" t="s">
        <v>2157</v>
      </c>
      <c r="C1270" s="24" t="s">
        <v>44</v>
      </c>
      <c r="D1270" s="25">
        <v>5814.27</v>
      </c>
      <c r="E1270" s="24"/>
      <c r="F1270" s="24"/>
      <c r="G1270" s="38"/>
      <c r="H1270" s="27" t="s">
        <v>52</v>
      </c>
      <c r="I1270" s="24" t="s">
        <v>2170</v>
      </c>
      <c r="J1270" s="24">
        <v>1440</v>
      </c>
      <c r="K1270" s="24">
        <v>8372548.7999999998</v>
      </c>
      <c r="L1270" s="28" t="s">
        <v>2171</v>
      </c>
      <c r="M1270" s="29" t="s">
        <v>50</v>
      </c>
      <c r="N1270" s="30"/>
      <c r="O1270" s="29" t="s">
        <v>50</v>
      </c>
      <c r="P1270" s="24"/>
      <c r="Q1270" s="24"/>
      <c r="R1270" s="24"/>
      <c r="S1270" s="24">
        <v>10</v>
      </c>
      <c r="T1270" s="24">
        <v>15</v>
      </c>
      <c r="U1270" s="24">
        <v>2</v>
      </c>
      <c r="V1270" s="31">
        <f t="shared" si="124"/>
        <v>31.302295903011032</v>
      </c>
      <c r="W1270" s="32">
        <f t="shared" si="103"/>
        <v>58.302295903011029</v>
      </c>
      <c r="X1270" s="30"/>
      <c r="Y1270" s="24"/>
      <c r="Z1270" s="24" t="s">
        <v>80</v>
      </c>
    </row>
    <row r="1271" spans="1:26" ht="15.75" hidden="1" customHeight="1">
      <c r="A1271" s="13" t="s">
        <v>1688</v>
      </c>
      <c r="B1271" s="24" t="s">
        <v>2157</v>
      </c>
      <c r="C1271" s="24" t="s">
        <v>44</v>
      </c>
      <c r="D1271" s="25">
        <v>6525.93</v>
      </c>
      <c r="E1271" s="24"/>
      <c r="F1271" s="24"/>
      <c r="G1271" s="38"/>
      <c r="H1271" s="27" t="s">
        <v>110</v>
      </c>
      <c r="I1271" s="24" t="s">
        <v>888</v>
      </c>
      <c r="J1271" s="24">
        <v>1440</v>
      </c>
      <c r="K1271" s="24">
        <v>9397339.1999999993</v>
      </c>
      <c r="L1271" s="28" t="s">
        <v>2172</v>
      </c>
      <c r="M1271" s="29" t="s">
        <v>50</v>
      </c>
      <c r="N1271" s="30"/>
      <c r="O1271" s="29" t="s">
        <v>50</v>
      </c>
      <c r="P1271" s="24"/>
      <c r="Q1271" s="24"/>
      <c r="R1271" s="24"/>
      <c r="S1271" s="24">
        <v>10</v>
      </c>
      <c r="T1271" s="24">
        <v>15</v>
      </c>
      <c r="U1271" s="24">
        <v>0</v>
      </c>
      <c r="V1271" s="31">
        <f t="shared" si="124"/>
        <v>27.888745358899033</v>
      </c>
      <c r="W1271" s="32">
        <f t="shared" si="103"/>
        <v>52.88874535889903</v>
      </c>
      <c r="X1271" s="30"/>
      <c r="Y1271" s="24"/>
      <c r="Z1271" s="24" t="s">
        <v>80</v>
      </c>
    </row>
    <row r="1272" spans="1:26" ht="15.75" hidden="1" customHeight="1">
      <c r="A1272" s="13" t="s">
        <v>1688</v>
      </c>
      <c r="B1272" s="24" t="s">
        <v>2173</v>
      </c>
      <c r="C1272" s="24" t="s">
        <v>44</v>
      </c>
      <c r="D1272" s="25">
        <v>3918515.31</v>
      </c>
      <c r="E1272" s="26">
        <f>+F1272</f>
        <v>8569343.4399999995</v>
      </c>
      <c r="F1272" s="26">
        <v>8569343.4399999995</v>
      </c>
      <c r="G1272" s="38" t="s">
        <v>2174</v>
      </c>
      <c r="H1272" s="27" t="s">
        <v>92</v>
      </c>
      <c r="I1272" s="24" t="s">
        <v>585</v>
      </c>
      <c r="J1272" s="24">
        <v>1200</v>
      </c>
      <c r="K1272" s="24">
        <v>4702218372</v>
      </c>
      <c r="L1272" s="28" t="s">
        <v>2175</v>
      </c>
      <c r="M1272" s="29" t="s">
        <v>50</v>
      </c>
      <c r="N1272" s="30"/>
      <c r="O1272" s="29" t="s">
        <v>50</v>
      </c>
      <c r="P1272" s="24"/>
      <c r="Q1272" s="24"/>
      <c r="R1272" s="24"/>
      <c r="S1272" s="24">
        <v>10</v>
      </c>
      <c r="T1272" s="24">
        <v>15</v>
      </c>
      <c r="U1272" s="24">
        <v>0</v>
      </c>
      <c r="V1272" s="35">
        <v>65</v>
      </c>
      <c r="W1272" s="24">
        <f t="shared" si="103"/>
        <v>90</v>
      </c>
      <c r="X1272" s="30"/>
      <c r="Y1272" s="24"/>
      <c r="Z1272" s="24"/>
    </row>
    <row r="1273" spans="1:26" ht="15.75" hidden="1" customHeight="1">
      <c r="A1273" s="13" t="s">
        <v>1688</v>
      </c>
      <c r="B1273" s="24" t="s">
        <v>2173</v>
      </c>
      <c r="C1273" s="24" t="s">
        <v>44</v>
      </c>
      <c r="D1273" s="25">
        <v>3966258.49</v>
      </c>
      <c r="E1273" s="24"/>
      <c r="F1273" s="24"/>
      <c r="G1273" s="38"/>
      <c r="H1273" s="27" t="s">
        <v>63</v>
      </c>
      <c r="I1273" s="24" t="s">
        <v>579</v>
      </c>
      <c r="J1273" s="24">
        <v>1200</v>
      </c>
      <c r="K1273" s="24">
        <v>4759510188</v>
      </c>
      <c r="L1273" s="28" t="s">
        <v>2176</v>
      </c>
      <c r="M1273" s="29" t="s">
        <v>50</v>
      </c>
      <c r="N1273" s="30"/>
      <c r="O1273" s="29" t="s">
        <v>50</v>
      </c>
      <c r="P1273" s="24"/>
      <c r="Q1273" s="24"/>
      <c r="R1273" s="24"/>
      <c r="S1273" s="24">
        <v>10</v>
      </c>
      <c r="T1273" s="24">
        <v>15</v>
      </c>
      <c r="U1273" s="24">
        <v>2</v>
      </c>
      <c r="V1273" s="31">
        <f t="shared" ref="V1273:V1280" si="125">+V1272*D1272/D1273</f>
        <v>64.217573260082702</v>
      </c>
      <c r="W1273" s="32">
        <f t="shared" si="103"/>
        <v>91.217573260082702</v>
      </c>
      <c r="X1273" s="30"/>
      <c r="Y1273" s="24"/>
      <c r="Z1273" s="24"/>
    </row>
    <row r="1274" spans="1:26" ht="15.75" hidden="1" customHeight="1">
      <c r="A1274" s="13" t="s">
        <v>1688</v>
      </c>
      <c r="B1274" s="24" t="s">
        <v>2173</v>
      </c>
      <c r="C1274" s="24" t="s">
        <v>44</v>
      </c>
      <c r="D1274" s="25">
        <v>4084503.61</v>
      </c>
      <c r="E1274" s="24"/>
      <c r="F1274" s="24"/>
      <c r="G1274" s="38"/>
      <c r="H1274" s="27" t="s">
        <v>95</v>
      </c>
      <c r="I1274" s="24" t="s">
        <v>2177</v>
      </c>
      <c r="J1274" s="24">
        <v>1200</v>
      </c>
      <c r="K1274" s="24">
        <v>4901404332</v>
      </c>
      <c r="L1274" s="28" t="s">
        <v>2178</v>
      </c>
      <c r="M1274" s="29" t="s">
        <v>50</v>
      </c>
      <c r="N1274" s="30"/>
      <c r="O1274" s="29" t="s">
        <v>50</v>
      </c>
      <c r="P1274" s="24"/>
      <c r="Q1274" s="24"/>
      <c r="R1274" s="24"/>
      <c r="S1274" s="24">
        <v>10</v>
      </c>
      <c r="T1274" s="24">
        <v>15</v>
      </c>
      <c r="U1274" s="24">
        <v>1</v>
      </c>
      <c r="V1274" s="31">
        <f t="shared" si="125"/>
        <v>62.358494316522346</v>
      </c>
      <c r="W1274" s="32">
        <f t="shared" si="103"/>
        <v>88.358494316522354</v>
      </c>
      <c r="X1274" s="30"/>
      <c r="Y1274" s="24"/>
      <c r="Z1274" s="24"/>
    </row>
    <row r="1275" spans="1:26" ht="15.75" hidden="1" customHeight="1">
      <c r="A1275" s="13" t="s">
        <v>1688</v>
      </c>
      <c r="B1275" s="24" t="s">
        <v>2173</v>
      </c>
      <c r="C1275" s="24" t="s">
        <v>44</v>
      </c>
      <c r="D1275" s="25">
        <v>4142184.16</v>
      </c>
      <c r="E1275" s="24"/>
      <c r="F1275" s="24"/>
      <c r="G1275" s="38"/>
      <c r="H1275" s="27" t="s">
        <v>71</v>
      </c>
      <c r="I1275" s="24" t="s">
        <v>2179</v>
      </c>
      <c r="J1275" s="24">
        <v>1200</v>
      </c>
      <c r="K1275" s="24">
        <v>4970620992</v>
      </c>
      <c r="L1275" s="28" t="s">
        <v>2180</v>
      </c>
      <c r="M1275" s="29" t="s">
        <v>50</v>
      </c>
      <c r="N1275" s="30"/>
      <c r="O1275" s="29" t="s">
        <v>50</v>
      </c>
      <c r="P1275" s="24"/>
      <c r="Q1275" s="24"/>
      <c r="R1275" s="24"/>
      <c r="S1275" s="24">
        <v>10</v>
      </c>
      <c r="T1275" s="24">
        <v>15</v>
      </c>
      <c r="U1275" s="24">
        <v>1</v>
      </c>
      <c r="V1275" s="31">
        <f t="shared" si="125"/>
        <v>61.490142714948725</v>
      </c>
      <c r="W1275" s="32">
        <f t="shared" si="103"/>
        <v>87.490142714948718</v>
      </c>
      <c r="X1275" s="30"/>
      <c r="Y1275" s="24"/>
      <c r="Z1275" s="24"/>
    </row>
    <row r="1276" spans="1:26" ht="15.75" hidden="1" customHeight="1">
      <c r="A1276" s="13" t="s">
        <v>1688</v>
      </c>
      <c r="B1276" s="24" t="s">
        <v>2173</v>
      </c>
      <c r="C1276" s="24" t="s">
        <v>44</v>
      </c>
      <c r="D1276" s="25">
        <v>4260422.51</v>
      </c>
      <c r="E1276" s="24"/>
      <c r="F1276" s="24"/>
      <c r="G1276" s="38"/>
      <c r="H1276" s="27" t="s">
        <v>445</v>
      </c>
      <c r="I1276" s="24" t="s">
        <v>2181</v>
      </c>
      <c r="J1276" s="24">
        <v>1200</v>
      </c>
      <c r="K1276" s="24">
        <v>5112507012</v>
      </c>
      <c r="L1276" s="28" t="s">
        <v>2182</v>
      </c>
      <c r="M1276" s="29" t="s">
        <v>50</v>
      </c>
      <c r="N1276" s="30"/>
      <c r="O1276" s="29" t="s">
        <v>50</v>
      </c>
      <c r="P1276" s="24"/>
      <c r="Q1276" s="24"/>
      <c r="R1276" s="24"/>
      <c r="S1276" s="24">
        <v>10</v>
      </c>
      <c r="T1276" s="24">
        <v>15</v>
      </c>
      <c r="U1276" s="24">
        <v>0</v>
      </c>
      <c r="V1276" s="31">
        <f t="shared" si="125"/>
        <v>59.783623467429294</v>
      </c>
      <c r="W1276" s="32">
        <f t="shared" si="103"/>
        <v>84.783623467429294</v>
      </c>
      <c r="X1276" s="30"/>
      <c r="Y1276" s="24"/>
      <c r="Z1276" s="24"/>
    </row>
    <row r="1277" spans="1:26" ht="15.75" hidden="1" customHeight="1">
      <c r="A1277" s="13" t="s">
        <v>1688</v>
      </c>
      <c r="B1277" s="24" t="s">
        <v>2173</v>
      </c>
      <c r="C1277" s="24" t="s">
        <v>44</v>
      </c>
      <c r="D1277" s="25">
        <v>4302369.0599999996</v>
      </c>
      <c r="E1277" s="24"/>
      <c r="F1277" s="24"/>
      <c r="G1277" s="38"/>
      <c r="H1277" s="27" t="s">
        <v>434</v>
      </c>
      <c r="I1277" s="24" t="s">
        <v>2181</v>
      </c>
      <c r="J1277" s="24">
        <v>1200</v>
      </c>
      <c r="K1277" s="24">
        <v>5162842872</v>
      </c>
      <c r="L1277" s="28" t="s">
        <v>2183</v>
      </c>
      <c r="M1277" s="29" t="s">
        <v>50</v>
      </c>
      <c r="N1277" s="30"/>
      <c r="O1277" s="29" t="s">
        <v>50</v>
      </c>
      <c r="P1277" s="24"/>
      <c r="Q1277" s="24"/>
      <c r="R1277" s="24"/>
      <c r="S1277" s="24">
        <v>10</v>
      </c>
      <c r="T1277" s="24">
        <v>15</v>
      </c>
      <c r="U1277" s="24">
        <v>1</v>
      </c>
      <c r="V1277" s="31">
        <f t="shared" si="125"/>
        <v>59.20075465353036</v>
      </c>
      <c r="W1277" s="32">
        <f t="shared" si="103"/>
        <v>85.200754653530367</v>
      </c>
      <c r="X1277" s="30"/>
      <c r="Y1277" s="24"/>
      <c r="Z1277" s="24"/>
    </row>
    <row r="1278" spans="1:26" ht="15.75" hidden="1" customHeight="1">
      <c r="A1278" s="13" t="s">
        <v>1688</v>
      </c>
      <c r="B1278" s="24" t="s">
        <v>2173</v>
      </c>
      <c r="C1278" s="24" t="s">
        <v>44</v>
      </c>
      <c r="D1278" s="25">
        <v>4489112</v>
      </c>
      <c r="E1278" s="24"/>
      <c r="F1278" s="24"/>
      <c r="G1278" s="38"/>
      <c r="H1278" s="27" t="s">
        <v>479</v>
      </c>
      <c r="I1278" s="24" t="s">
        <v>2184</v>
      </c>
      <c r="J1278" s="24">
        <v>1200</v>
      </c>
      <c r="K1278" s="24">
        <v>5386934400</v>
      </c>
      <c r="L1278" s="28" t="s">
        <v>2185</v>
      </c>
      <c r="M1278" s="29" t="s">
        <v>50</v>
      </c>
      <c r="N1278" s="30"/>
      <c r="O1278" s="29" t="s">
        <v>50</v>
      </c>
      <c r="P1278" s="24"/>
      <c r="Q1278" s="24"/>
      <c r="R1278" s="24"/>
      <c r="S1278" s="24">
        <v>10</v>
      </c>
      <c r="T1278" s="24">
        <v>15</v>
      </c>
      <c r="U1278" s="24">
        <v>0</v>
      </c>
      <c r="V1278" s="31">
        <f t="shared" si="125"/>
        <v>56.738057582435012</v>
      </c>
      <c r="W1278" s="32">
        <f t="shared" si="103"/>
        <v>81.738057582435005</v>
      </c>
      <c r="X1278" s="30"/>
      <c r="Y1278" s="24"/>
      <c r="Z1278" s="24"/>
    </row>
    <row r="1279" spans="1:26" ht="15.75" hidden="1" customHeight="1">
      <c r="A1279" s="13" t="s">
        <v>1688</v>
      </c>
      <c r="B1279" s="24" t="s">
        <v>2173</v>
      </c>
      <c r="C1279" s="24" t="s">
        <v>44</v>
      </c>
      <c r="D1279" s="25">
        <v>4989744.21</v>
      </c>
      <c r="E1279" s="24"/>
      <c r="F1279" s="24"/>
      <c r="G1279" s="38"/>
      <c r="H1279" s="27" t="s">
        <v>68</v>
      </c>
      <c r="I1279" s="24" t="s">
        <v>579</v>
      </c>
      <c r="J1279" s="24">
        <v>1200</v>
      </c>
      <c r="K1279" s="24">
        <v>5987693052</v>
      </c>
      <c r="L1279" s="28" t="s">
        <v>2186</v>
      </c>
      <c r="M1279" s="29" t="s">
        <v>50</v>
      </c>
      <c r="N1279" s="30"/>
      <c r="O1279" s="29" t="s">
        <v>50</v>
      </c>
      <c r="P1279" s="24"/>
      <c r="Q1279" s="24"/>
      <c r="R1279" s="24"/>
      <c r="S1279" s="24">
        <v>10</v>
      </c>
      <c r="T1279" s="24">
        <v>15</v>
      </c>
      <c r="U1279" s="24">
        <v>0</v>
      </c>
      <c r="V1279" s="31">
        <f t="shared" si="125"/>
        <v>51.045401213061382</v>
      </c>
      <c r="W1279" s="32">
        <f t="shared" si="103"/>
        <v>76.045401213061382</v>
      </c>
      <c r="X1279" s="30"/>
      <c r="Y1279" s="24"/>
      <c r="Z1279" s="24"/>
    </row>
    <row r="1280" spans="1:26" ht="15.75" hidden="1" customHeight="1">
      <c r="A1280" s="13" t="s">
        <v>1688</v>
      </c>
      <c r="B1280" s="24" t="s">
        <v>2173</v>
      </c>
      <c r="C1280" s="24" t="s">
        <v>44</v>
      </c>
      <c r="D1280" s="25">
        <v>5551059.9699999997</v>
      </c>
      <c r="E1280" s="24"/>
      <c r="F1280" s="24"/>
      <c r="G1280" s="38"/>
      <c r="H1280" s="27" t="s">
        <v>52</v>
      </c>
      <c r="I1280" s="24" t="s">
        <v>2187</v>
      </c>
      <c r="J1280" s="24">
        <v>1200</v>
      </c>
      <c r="K1280" s="24">
        <v>6661271964</v>
      </c>
      <c r="L1280" s="28" t="s">
        <v>2188</v>
      </c>
      <c r="M1280" s="29" t="s">
        <v>50</v>
      </c>
      <c r="N1280" s="30"/>
      <c r="O1280" s="29" t="s">
        <v>50</v>
      </c>
      <c r="P1280" s="24"/>
      <c r="Q1280" s="24"/>
      <c r="R1280" s="24"/>
      <c r="S1280" s="24">
        <v>10</v>
      </c>
      <c r="T1280" s="24">
        <v>15</v>
      </c>
      <c r="U1280" s="24">
        <v>2</v>
      </c>
      <c r="V1280" s="31">
        <f t="shared" si="125"/>
        <v>45.883758512160341</v>
      </c>
      <c r="W1280" s="32">
        <f t="shared" si="103"/>
        <v>72.883758512160341</v>
      </c>
      <c r="X1280" s="30"/>
      <c r="Y1280" s="24"/>
      <c r="Z1280" s="24"/>
    </row>
    <row r="1281" spans="1:26" ht="15.75" hidden="1" customHeight="1">
      <c r="A1281" s="13" t="s">
        <v>1688</v>
      </c>
      <c r="B1281" s="24" t="s">
        <v>2189</v>
      </c>
      <c r="C1281" s="24" t="s">
        <v>51</v>
      </c>
      <c r="D1281" s="25">
        <v>34126.400000000001</v>
      </c>
      <c r="E1281" s="26">
        <f>+F1281</f>
        <v>4698867</v>
      </c>
      <c r="F1281" s="64">
        <v>4698867</v>
      </c>
      <c r="G1281" s="65" t="s">
        <v>2190</v>
      </c>
      <c r="H1281" s="27" t="s">
        <v>95</v>
      </c>
      <c r="I1281" s="24" t="s">
        <v>2191</v>
      </c>
      <c r="J1281" s="24">
        <v>240</v>
      </c>
      <c r="K1281" s="24">
        <v>8190336</v>
      </c>
      <c r="L1281" s="28" t="s">
        <v>2192</v>
      </c>
      <c r="M1281" s="29" t="s">
        <v>50</v>
      </c>
      <c r="N1281" s="30"/>
      <c r="O1281" s="29" t="s">
        <v>50</v>
      </c>
      <c r="P1281" s="24"/>
      <c r="Q1281" s="24"/>
      <c r="R1281" s="24"/>
      <c r="S1281" s="24">
        <v>10</v>
      </c>
      <c r="T1281" s="24">
        <v>15</v>
      </c>
      <c r="U1281" s="24">
        <v>1</v>
      </c>
      <c r="V1281" s="35">
        <v>65</v>
      </c>
      <c r="W1281" s="24">
        <f t="shared" si="103"/>
        <v>91</v>
      </c>
      <c r="X1281" s="30"/>
      <c r="Y1281" s="24"/>
      <c r="Z1281" s="24"/>
    </row>
    <row r="1282" spans="1:26" ht="15.75" hidden="1" customHeight="1">
      <c r="A1282" s="13" t="s">
        <v>1688</v>
      </c>
      <c r="B1282" s="24" t="s">
        <v>2189</v>
      </c>
      <c r="C1282" s="24" t="s">
        <v>44</v>
      </c>
      <c r="D1282" s="25">
        <v>34480.58</v>
      </c>
      <c r="E1282" s="24"/>
      <c r="F1282" s="24"/>
      <c r="G1282" s="38"/>
      <c r="H1282" s="27" t="s">
        <v>63</v>
      </c>
      <c r="I1282" s="24" t="s">
        <v>513</v>
      </c>
      <c r="J1282" s="24">
        <v>240</v>
      </c>
      <c r="K1282" s="24">
        <v>8275339.2000000002</v>
      </c>
      <c r="L1282" s="28" t="s">
        <v>2193</v>
      </c>
      <c r="M1282" s="29" t="s">
        <v>50</v>
      </c>
      <c r="N1282" s="30"/>
      <c r="O1282" s="29" t="s">
        <v>50</v>
      </c>
      <c r="P1282" s="24"/>
      <c r="Q1282" s="24"/>
      <c r="R1282" s="24"/>
      <c r="S1282" s="24">
        <v>10</v>
      </c>
      <c r="T1282" s="24">
        <v>15</v>
      </c>
      <c r="U1282" s="24">
        <v>2</v>
      </c>
      <c r="V1282" s="31">
        <f t="shared" ref="V1282:V1288" si="126">+V1281*D1281/D1282</f>
        <v>64.332328516515673</v>
      </c>
      <c r="W1282" s="32">
        <f t="shared" si="103"/>
        <v>91.332328516515673</v>
      </c>
      <c r="X1282" s="30"/>
      <c r="Y1282" s="24"/>
      <c r="Z1282" s="24"/>
    </row>
    <row r="1283" spans="1:26" ht="15.75" hidden="1" customHeight="1">
      <c r="A1283" s="13" t="s">
        <v>1688</v>
      </c>
      <c r="B1283" s="24" t="s">
        <v>2189</v>
      </c>
      <c r="C1283" s="24" t="s">
        <v>44</v>
      </c>
      <c r="D1283" s="25">
        <v>34800.92</v>
      </c>
      <c r="E1283" s="24"/>
      <c r="F1283" s="24"/>
      <c r="G1283" s="38"/>
      <c r="H1283" s="27" t="s">
        <v>196</v>
      </c>
      <c r="I1283" s="24" t="s">
        <v>2194</v>
      </c>
      <c r="J1283" s="24">
        <v>240</v>
      </c>
      <c r="K1283" s="24">
        <v>8352220.7999999998</v>
      </c>
      <c r="L1283" s="28" t="s">
        <v>2195</v>
      </c>
      <c r="M1283" s="29" t="s">
        <v>50</v>
      </c>
      <c r="N1283" s="30"/>
      <c r="O1283" s="29" t="s">
        <v>50</v>
      </c>
      <c r="P1283" s="24"/>
      <c r="Q1283" s="24"/>
      <c r="R1283" s="24"/>
      <c r="S1283" s="24">
        <v>10</v>
      </c>
      <c r="T1283" s="24">
        <v>15</v>
      </c>
      <c r="U1283" s="24">
        <v>0</v>
      </c>
      <c r="V1283" s="31">
        <f t="shared" si="126"/>
        <v>63.74015399592885</v>
      </c>
      <c r="W1283" s="32">
        <f t="shared" si="103"/>
        <v>88.74015399592885</v>
      </c>
      <c r="X1283" s="30"/>
      <c r="Y1283" s="24"/>
      <c r="Z1283" s="24"/>
    </row>
    <row r="1284" spans="1:26" ht="15.75" hidden="1" customHeight="1">
      <c r="A1284" s="13" t="s">
        <v>1688</v>
      </c>
      <c r="B1284" s="24" t="s">
        <v>2189</v>
      </c>
      <c r="C1284" s="24" t="s">
        <v>44</v>
      </c>
      <c r="D1284" s="25">
        <v>36412.31</v>
      </c>
      <c r="E1284" s="24"/>
      <c r="F1284" s="24"/>
      <c r="G1284" s="38"/>
      <c r="H1284" s="27" t="s">
        <v>52</v>
      </c>
      <c r="I1284" s="24" t="s">
        <v>2196</v>
      </c>
      <c r="J1284" s="24">
        <v>240</v>
      </c>
      <c r="K1284" s="24">
        <v>8738954.4000000004</v>
      </c>
      <c r="L1284" s="28" t="s">
        <v>2197</v>
      </c>
      <c r="M1284" s="29" t="s">
        <v>50</v>
      </c>
      <c r="N1284" s="30"/>
      <c r="O1284" s="29" t="s">
        <v>50</v>
      </c>
      <c r="P1284" s="24"/>
      <c r="Q1284" s="24"/>
      <c r="R1284" s="24"/>
      <c r="S1284" s="24">
        <v>10</v>
      </c>
      <c r="T1284" s="24">
        <v>15</v>
      </c>
      <c r="U1284" s="24">
        <v>2</v>
      </c>
      <c r="V1284" s="31">
        <f t="shared" si="126"/>
        <v>60.919397862975465</v>
      </c>
      <c r="W1284" s="32">
        <f t="shared" si="103"/>
        <v>87.919397862975472</v>
      </c>
      <c r="X1284" s="30"/>
      <c r="Y1284" s="24"/>
      <c r="Z1284" s="24"/>
    </row>
    <row r="1285" spans="1:26" ht="15.75" hidden="1" customHeight="1">
      <c r="A1285" s="13" t="s">
        <v>1688</v>
      </c>
      <c r="B1285" s="24" t="s">
        <v>2189</v>
      </c>
      <c r="C1285" s="24" t="s">
        <v>44</v>
      </c>
      <c r="D1285" s="25">
        <v>36652</v>
      </c>
      <c r="E1285" s="24"/>
      <c r="F1285" s="24"/>
      <c r="G1285" s="38"/>
      <c r="H1285" s="27" t="s">
        <v>71</v>
      </c>
      <c r="I1285" s="24" t="s">
        <v>2198</v>
      </c>
      <c r="J1285" s="24">
        <v>240</v>
      </c>
      <c r="K1285" s="24">
        <v>8796480</v>
      </c>
      <c r="L1285" s="28" t="s">
        <v>2199</v>
      </c>
      <c r="M1285" s="29" t="s">
        <v>50</v>
      </c>
      <c r="N1285" s="30"/>
      <c r="O1285" s="29" t="s">
        <v>50</v>
      </c>
      <c r="P1285" s="24"/>
      <c r="Q1285" s="24"/>
      <c r="R1285" s="24"/>
      <c r="S1285" s="24">
        <v>10</v>
      </c>
      <c r="T1285" s="24">
        <v>15</v>
      </c>
      <c r="U1285" s="24">
        <v>1</v>
      </c>
      <c r="V1285" s="31">
        <f t="shared" si="126"/>
        <v>60.521008403361343</v>
      </c>
      <c r="W1285" s="32">
        <f t="shared" si="103"/>
        <v>86.52100840336135</v>
      </c>
      <c r="X1285" s="30"/>
      <c r="Y1285" s="24"/>
      <c r="Z1285" s="24"/>
    </row>
    <row r="1286" spans="1:26" ht="15.75" hidden="1" customHeight="1">
      <c r="A1286" s="13" t="s">
        <v>1688</v>
      </c>
      <c r="B1286" s="24" t="s">
        <v>2189</v>
      </c>
      <c r="C1286" s="24" t="s">
        <v>44</v>
      </c>
      <c r="D1286" s="25">
        <v>41066.67</v>
      </c>
      <c r="E1286" s="24"/>
      <c r="F1286" s="24"/>
      <c r="G1286" s="38"/>
      <c r="H1286" s="27" t="s">
        <v>68</v>
      </c>
      <c r="I1286" s="24" t="s">
        <v>513</v>
      </c>
      <c r="J1286" s="24">
        <v>240</v>
      </c>
      <c r="K1286" s="24">
        <v>9856000.8000000007</v>
      </c>
      <c r="L1286" s="28" t="s">
        <v>2200</v>
      </c>
      <c r="M1286" s="29" t="s">
        <v>50</v>
      </c>
      <c r="N1286" s="30"/>
      <c r="O1286" s="29" t="s">
        <v>50</v>
      </c>
      <c r="P1286" s="24"/>
      <c r="Q1286" s="24"/>
      <c r="R1286" s="24"/>
      <c r="S1286" s="24">
        <v>10</v>
      </c>
      <c r="T1286" s="24">
        <v>15</v>
      </c>
      <c r="U1286" s="24">
        <v>0</v>
      </c>
      <c r="V1286" s="31">
        <f t="shared" si="126"/>
        <v>54.014995615665946</v>
      </c>
      <c r="W1286" s="32">
        <f t="shared" si="103"/>
        <v>79.014995615665953</v>
      </c>
      <c r="X1286" s="30"/>
      <c r="Y1286" s="24"/>
      <c r="Z1286" s="24"/>
    </row>
    <row r="1287" spans="1:26" ht="15.75" hidden="1" customHeight="1">
      <c r="A1287" s="13" t="s">
        <v>1688</v>
      </c>
      <c r="B1287" s="24" t="s">
        <v>2189</v>
      </c>
      <c r="C1287" s="24" t="s">
        <v>44</v>
      </c>
      <c r="D1287" s="25">
        <v>41203</v>
      </c>
      <c r="E1287" s="24"/>
      <c r="F1287" s="24"/>
      <c r="G1287" s="38"/>
      <c r="H1287" s="27" t="s">
        <v>77</v>
      </c>
      <c r="I1287" s="24" t="s">
        <v>2201</v>
      </c>
      <c r="J1287" s="24">
        <v>240</v>
      </c>
      <c r="K1287" s="24">
        <v>9888720</v>
      </c>
      <c r="L1287" s="28" t="s">
        <v>2202</v>
      </c>
      <c r="M1287" s="29" t="s">
        <v>50</v>
      </c>
      <c r="N1287" s="30"/>
      <c r="O1287" s="29" t="s">
        <v>50</v>
      </c>
      <c r="P1287" s="24"/>
      <c r="Q1287" s="24"/>
      <c r="R1287" s="24"/>
      <c r="S1287" s="24">
        <v>10</v>
      </c>
      <c r="T1287" s="24">
        <v>15</v>
      </c>
      <c r="U1287" s="24">
        <v>0</v>
      </c>
      <c r="V1287" s="31">
        <f t="shared" si="126"/>
        <v>53.836274057714242</v>
      </c>
      <c r="W1287" s="32">
        <f t="shared" si="103"/>
        <v>78.836274057714235</v>
      </c>
      <c r="X1287" s="30"/>
      <c r="Y1287" s="24"/>
      <c r="Z1287" s="24"/>
    </row>
    <row r="1288" spans="1:26" ht="15.75" hidden="1" customHeight="1">
      <c r="A1288" s="13" t="s">
        <v>1688</v>
      </c>
      <c r="B1288" s="24" t="s">
        <v>2189</v>
      </c>
      <c r="C1288" s="24" t="s">
        <v>44</v>
      </c>
      <c r="D1288" s="25">
        <v>141600.4</v>
      </c>
      <c r="E1288" s="24"/>
      <c r="F1288" s="66"/>
      <c r="G1288" s="38"/>
      <c r="H1288" s="27" t="s">
        <v>95</v>
      </c>
      <c r="I1288" s="24" t="s">
        <v>2203</v>
      </c>
      <c r="J1288" s="24">
        <v>240</v>
      </c>
      <c r="K1288" s="24">
        <v>33984096</v>
      </c>
      <c r="L1288" s="28" t="s">
        <v>2204</v>
      </c>
      <c r="M1288" s="29" t="s">
        <v>50</v>
      </c>
      <c r="N1288" s="30"/>
      <c r="O1288" s="29" t="s">
        <v>50</v>
      </c>
      <c r="P1288" s="24"/>
      <c r="Q1288" s="24"/>
      <c r="R1288" s="24"/>
      <c r="S1288" s="24">
        <v>10</v>
      </c>
      <c r="T1288" s="24">
        <v>15</v>
      </c>
      <c r="U1288" s="24">
        <v>1</v>
      </c>
      <c r="V1288" s="31">
        <f t="shared" si="126"/>
        <v>15.665322979313618</v>
      </c>
      <c r="W1288" s="32">
        <f t="shared" si="103"/>
        <v>41.665322979313615</v>
      </c>
      <c r="X1288" s="30"/>
      <c r="Y1288" s="24"/>
      <c r="Z1288" s="24" t="s">
        <v>80</v>
      </c>
    </row>
    <row r="1289" spans="1:26" ht="15.75" hidden="1" customHeight="1">
      <c r="A1289" s="13" t="s">
        <v>1688</v>
      </c>
      <c r="B1289" s="24" t="s">
        <v>2205</v>
      </c>
      <c r="C1289" s="24" t="s">
        <v>44</v>
      </c>
      <c r="D1289" s="25">
        <v>9629.49</v>
      </c>
      <c r="E1289" s="26">
        <f>+F1289</f>
        <v>901642.51966666663</v>
      </c>
      <c r="F1289" s="64">
        <f>27049275.59/30</f>
        <v>901642.51966666663</v>
      </c>
      <c r="G1289" s="65" t="s">
        <v>2206</v>
      </c>
      <c r="H1289" s="27" t="s">
        <v>92</v>
      </c>
      <c r="I1289" s="24" t="s">
        <v>532</v>
      </c>
      <c r="J1289" s="24">
        <v>720</v>
      </c>
      <c r="K1289" s="24">
        <v>6933232.7999999998</v>
      </c>
      <c r="L1289" s="28" t="s">
        <v>2207</v>
      </c>
      <c r="M1289" s="29" t="s">
        <v>50</v>
      </c>
      <c r="N1289" s="30"/>
      <c r="O1289" s="29" t="s">
        <v>50</v>
      </c>
      <c r="P1289" s="24"/>
      <c r="Q1289" s="24"/>
      <c r="R1289" s="24"/>
      <c r="S1289" s="24">
        <v>10</v>
      </c>
      <c r="T1289" s="24">
        <v>15</v>
      </c>
      <c r="U1289" s="24">
        <v>0</v>
      </c>
      <c r="V1289" s="35">
        <v>65</v>
      </c>
      <c r="W1289" s="24">
        <f t="shared" si="103"/>
        <v>90</v>
      </c>
      <c r="X1289" s="30"/>
      <c r="Y1289" s="24"/>
      <c r="Z1289" s="24"/>
    </row>
    <row r="1290" spans="1:26" ht="15.75" hidden="1" customHeight="1">
      <c r="A1290" s="13" t="s">
        <v>1688</v>
      </c>
      <c r="B1290" s="24" t="s">
        <v>2205</v>
      </c>
      <c r="C1290" s="24" t="s">
        <v>44</v>
      </c>
      <c r="D1290" s="25">
        <v>15293</v>
      </c>
      <c r="E1290" s="24"/>
      <c r="F1290" s="24"/>
      <c r="G1290" s="38"/>
      <c r="H1290" s="27" t="s">
        <v>77</v>
      </c>
      <c r="I1290" s="24" t="s">
        <v>2208</v>
      </c>
      <c r="J1290" s="24">
        <v>720</v>
      </c>
      <c r="K1290" s="24">
        <v>11010960</v>
      </c>
      <c r="L1290" s="28" t="s">
        <v>2209</v>
      </c>
      <c r="M1290" s="29" t="s">
        <v>50</v>
      </c>
      <c r="N1290" s="30"/>
      <c r="O1290" s="29" t="s">
        <v>50</v>
      </c>
      <c r="P1290" s="24"/>
      <c r="Q1290" s="24"/>
      <c r="R1290" s="24"/>
      <c r="S1290" s="24">
        <v>10</v>
      </c>
      <c r="T1290" s="24">
        <v>15</v>
      </c>
      <c r="U1290" s="24">
        <v>0</v>
      </c>
      <c r="V1290" s="31">
        <f t="shared" ref="V1290:V1301" si="127">+V1289*D1289/D1290</f>
        <v>40.928323415941932</v>
      </c>
      <c r="W1290" s="32">
        <f t="shared" si="103"/>
        <v>65.928323415941932</v>
      </c>
      <c r="X1290" s="30"/>
      <c r="Y1290" s="24"/>
      <c r="Z1290" s="24"/>
    </row>
    <row r="1291" spans="1:26" ht="15.75" hidden="1" customHeight="1">
      <c r="A1291" s="13" t="s">
        <v>1688</v>
      </c>
      <c r="B1291" s="24" t="s">
        <v>2205</v>
      </c>
      <c r="C1291" s="24" t="s">
        <v>44</v>
      </c>
      <c r="D1291" s="25">
        <v>22977.78</v>
      </c>
      <c r="E1291" s="24"/>
      <c r="F1291" s="24"/>
      <c r="G1291" s="38"/>
      <c r="H1291" s="27" t="s">
        <v>68</v>
      </c>
      <c r="I1291" s="24" t="s">
        <v>536</v>
      </c>
      <c r="J1291" s="24">
        <v>720</v>
      </c>
      <c r="K1291" s="24">
        <v>16544001.6</v>
      </c>
      <c r="L1291" s="28" t="s">
        <v>2210</v>
      </c>
      <c r="M1291" s="29" t="s">
        <v>50</v>
      </c>
      <c r="N1291" s="30"/>
      <c r="O1291" s="29" t="s">
        <v>50</v>
      </c>
      <c r="P1291" s="24"/>
      <c r="Q1291" s="24"/>
      <c r="R1291" s="24"/>
      <c r="S1291" s="24">
        <v>10</v>
      </c>
      <c r="T1291" s="24">
        <v>15</v>
      </c>
      <c r="U1291" s="24">
        <v>0</v>
      </c>
      <c r="V1291" s="31">
        <f t="shared" si="127"/>
        <v>27.240092384904024</v>
      </c>
      <c r="W1291" s="32">
        <f t="shared" si="103"/>
        <v>52.240092384904024</v>
      </c>
      <c r="X1291" s="30"/>
      <c r="Y1291" s="24"/>
      <c r="Z1291" s="24" t="s">
        <v>80</v>
      </c>
    </row>
    <row r="1292" spans="1:26" ht="15.75" hidden="1" customHeight="1">
      <c r="A1292" s="13" t="s">
        <v>1688</v>
      </c>
      <c r="B1292" s="24" t="s">
        <v>2205</v>
      </c>
      <c r="C1292" s="24" t="s">
        <v>44</v>
      </c>
      <c r="D1292" s="25">
        <v>38433.33</v>
      </c>
      <c r="E1292" s="24"/>
      <c r="F1292" s="24"/>
      <c r="G1292" s="38"/>
      <c r="H1292" s="27" t="s">
        <v>95</v>
      </c>
      <c r="I1292" s="24" t="s">
        <v>2211</v>
      </c>
      <c r="J1292" s="24">
        <v>720</v>
      </c>
      <c r="K1292" s="24">
        <v>27671997.600000001</v>
      </c>
      <c r="L1292" s="28" t="s">
        <v>2212</v>
      </c>
      <c r="M1292" s="29" t="s">
        <v>50</v>
      </c>
      <c r="N1292" s="30"/>
      <c r="O1292" s="29" t="s">
        <v>50</v>
      </c>
      <c r="P1292" s="24"/>
      <c r="Q1292" s="24"/>
      <c r="R1292" s="24"/>
      <c r="S1292" s="24">
        <v>10</v>
      </c>
      <c r="T1292" s="24">
        <v>15</v>
      </c>
      <c r="U1292" s="24">
        <v>1</v>
      </c>
      <c r="V1292" s="31">
        <f t="shared" si="127"/>
        <v>16.285782418541405</v>
      </c>
      <c r="W1292" s="32">
        <f t="shared" si="103"/>
        <v>42.285782418541402</v>
      </c>
      <c r="X1292" s="30"/>
      <c r="Y1292" s="24"/>
      <c r="Z1292" s="24" t="s">
        <v>80</v>
      </c>
    </row>
    <row r="1293" spans="1:26" ht="15.75" hidden="1" customHeight="1">
      <c r="A1293" s="13" t="s">
        <v>1688</v>
      </c>
      <c r="B1293" s="24" t="s">
        <v>2205</v>
      </c>
      <c r="C1293" s="24" t="s">
        <v>44</v>
      </c>
      <c r="D1293" s="25">
        <v>40690.639999999999</v>
      </c>
      <c r="E1293" s="24"/>
      <c r="F1293" s="24"/>
      <c r="G1293" s="38"/>
      <c r="H1293" s="27" t="s">
        <v>71</v>
      </c>
      <c r="I1293" s="24" t="s">
        <v>2213</v>
      </c>
      <c r="J1293" s="24">
        <v>720</v>
      </c>
      <c r="K1293" s="24">
        <v>29297260.800000001</v>
      </c>
      <c r="L1293" s="28" t="s">
        <v>2214</v>
      </c>
      <c r="M1293" s="29" t="s">
        <v>50</v>
      </c>
      <c r="N1293" s="30"/>
      <c r="O1293" s="29" t="s">
        <v>50</v>
      </c>
      <c r="P1293" s="24"/>
      <c r="Q1293" s="24"/>
      <c r="R1293" s="24"/>
      <c r="S1293" s="24">
        <v>10</v>
      </c>
      <c r="T1293" s="24">
        <v>15</v>
      </c>
      <c r="U1293" s="24">
        <v>1</v>
      </c>
      <c r="V1293" s="31">
        <f t="shared" si="127"/>
        <v>15.382329941234643</v>
      </c>
      <c r="W1293" s="32">
        <f t="shared" si="103"/>
        <v>41.382329941234644</v>
      </c>
      <c r="X1293" s="30"/>
      <c r="Y1293" s="24"/>
      <c r="Z1293" s="24" t="s">
        <v>80</v>
      </c>
    </row>
    <row r="1294" spans="1:26" ht="15.75" hidden="1" customHeight="1">
      <c r="A1294" s="13" t="s">
        <v>1688</v>
      </c>
      <c r="B1294" s="24" t="s">
        <v>2205</v>
      </c>
      <c r="C1294" s="24" t="s">
        <v>51</v>
      </c>
      <c r="D1294" s="25">
        <v>41698.519999999997</v>
      </c>
      <c r="E1294" s="24"/>
      <c r="F1294" s="24"/>
      <c r="G1294" s="38"/>
      <c r="H1294" s="27" t="s">
        <v>52</v>
      </c>
      <c r="I1294" s="24" t="s">
        <v>2215</v>
      </c>
      <c r="J1294" s="24">
        <v>720</v>
      </c>
      <c r="K1294" s="24">
        <v>30022934.399999999</v>
      </c>
      <c r="L1294" s="28" t="s">
        <v>2216</v>
      </c>
      <c r="M1294" s="29" t="s">
        <v>50</v>
      </c>
      <c r="N1294" s="30"/>
      <c r="O1294" s="29" t="s">
        <v>50</v>
      </c>
      <c r="P1294" s="24"/>
      <c r="Q1294" s="24"/>
      <c r="R1294" s="24"/>
      <c r="S1294" s="24">
        <v>10</v>
      </c>
      <c r="T1294" s="24">
        <v>15</v>
      </c>
      <c r="U1294" s="24">
        <v>2</v>
      </c>
      <c r="V1294" s="31">
        <f t="shared" si="127"/>
        <v>15.010529150674893</v>
      </c>
      <c r="W1294" s="32">
        <f t="shared" si="103"/>
        <v>42.010529150674891</v>
      </c>
      <c r="X1294" s="30"/>
      <c r="Y1294" s="24"/>
      <c r="Z1294" s="24" t="s">
        <v>80</v>
      </c>
    </row>
    <row r="1295" spans="1:26" ht="15.75" hidden="1" customHeight="1">
      <c r="A1295" s="13" t="s">
        <v>1688</v>
      </c>
      <c r="B1295" s="24" t="s">
        <v>2205</v>
      </c>
      <c r="C1295" s="24" t="s">
        <v>51</v>
      </c>
      <c r="D1295" s="25">
        <v>49687.48</v>
      </c>
      <c r="E1295" s="24"/>
      <c r="F1295" s="24"/>
      <c r="G1295" s="38"/>
      <c r="H1295" s="27" t="s">
        <v>95</v>
      </c>
      <c r="I1295" s="24" t="s">
        <v>2217</v>
      </c>
      <c r="J1295" s="24">
        <v>720</v>
      </c>
      <c r="K1295" s="24">
        <v>35774985.600000001</v>
      </c>
      <c r="L1295" s="28" t="s">
        <v>2218</v>
      </c>
      <c r="M1295" s="29" t="s">
        <v>50</v>
      </c>
      <c r="N1295" s="30"/>
      <c r="O1295" s="29" t="s">
        <v>50</v>
      </c>
      <c r="P1295" s="24"/>
      <c r="Q1295" s="24"/>
      <c r="R1295" s="24"/>
      <c r="S1295" s="24">
        <v>10</v>
      </c>
      <c r="T1295" s="24">
        <v>15</v>
      </c>
      <c r="U1295" s="24">
        <v>1</v>
      </c>
      <c r="V1295" s="31">
        <f t="shared" si="127"/>
        <v>12.597073749765533</v>
      </c>
      <c r="W1295" s="32">
        <f t="shared" si="103"/>
        <v>38.597073749765535</v>
      </c>
      <c r="X1295" s="30"/>
      <c r="Y1295" s="24"/>
      <c r="Z1295" s="24" t="s">
        <v>80</v>
      </c>
    </row>
    <row r="1296" spans="1:26" ht="15.75" hidden="1" customHeight="1">
      <c r="A1296" s="13" t="s">
        <v>1688</v>
      </c>
      <c r="B1296" s="24" t="s">
        <v>2205</v>
      </c>
      <c r="C1296" s="24" t="s">
        <v>44</v>
      </c>
      <c r="D1296" s="25">
        <v>50221.13</v>
      </c>
      <c r="E1296" s="24"/>
      <c r="F1296" s="24"/>
      <c r="G1296" s="38"/>
      <c r="H1296" s="27" t="s">
        <v>196</v>
      </c>
      <c r="I1296" s="24" t="s">
        <v>2219</v>
      </c>
      <c r="J1296" s="24">
        <v>720</v>
      </c>
      <c r="K1296" s="24">
        <v>36159213.600000001</v>
      </c>
      <c r="L1296" s="28" t="s">
        <v>2220</v>
      </c>
      <c r="M1296" s="29" t="s">
        <v>50</v>
      </c>
      <c r="N1296" s="30"/>
      <c r="O1296" s="29" t="s">
        <v>50</v>
      </c>
      <c r="P1296" s="24"/>
      <c r="Q1296" s="24"/>
      <c r="R1296" s="24"/>
      <c r="S1296" s="24">
        <v>10</v>
      </c>
      <c r="T1296" s="24">
        <v>15</v>
      </c>
      <c r="U1296" s="24">
        <v>0</v>
      </c>
      <c r="V1296" s="31">
        <f t="shared" si="127"/>
        <v>12.463217175718666</v>
      </c>
      <c r="W1296" s="32">
        <f t="shared" si="103"/>
        <v>37.463217175718668</v>
      </c>
      <c r="X1296" s="30"/>
      <c r="Y1296" s="24"/>
      <c r="Z1296" s="24" t="s">
        <v>80</v>
      </c>
    </row>
    <row r="1297" spans="1:26" ht="15.75" hidden="1" customHeight="1">
      <c r="A1297" s="13" t="s">
        <v>1688</v>
      </c>
      <c r="B1297" s="24" t="s">
        <v>2205</v>
      </c>
      <c r="C1297" s="24" t="s">
        <v>44</v>
      </c>
      <c r="D1297" s="25">
        <v>50734.21</v>
      </c>
      <c r="E1297" s="24"/>
      <c r="F1297" s="24"/>
      <c r="G1297" s="38"/>
      <c r="H1297" s="27" t="s">
        <v>63</v>
      </c>
      <c r="I1297" s="24" t="s">
        <v>733</v>
      </c>
      <c r="J1297" s="24">
        <v>720</v>
      </c>
      <c r="K1297" s="24">
        <v>36528631.200000003</v>
      </c>
      <c r="L1297" s="28" t="s">
        <v>2221</v>
      </c>
      <c r="M1297" s="29" t="s">
        <v>50</v>
      </c>
      <c r="N1297" s="30"/>
      <c r="O1297" s="29" t="s">
        <v>50</v>
      </c>
      <c r="P1297" s="24"/>
      <c r="Q1297" s="24"/>
      <c r="R1297" s="24"/>
      <c r="S1297" s="24">
        <v>10</v>
      </c>
      <c r="T1297" s="24">
        <v>15</v>
      </c>
      <c r="U1297" s="24">
        <v>2</v>
      </c>
      <c r="V1297" s="31">
        <f t="shared" si="127"/>
        <v>12.337175448282332</v>
      </c>
      <c r="W1297" s="32">
        <f t="shared" si="103"/>
        <v>39.337175448282331</v>
      </c>
      <c r="X1297" s="30"/>
      <c r="Y1297" s="24"/>
      <c r="Z1297" s="24" t="s">
        <v>80</v>
      </c>
    </row>
    <row r="1298" spans="1:26" ht="15.75" hidden="1" customHeight="1">
      <c r="A1298" s="13" t="s">
        <v>1688</v>
      </c>
      <c r="B1298" s="24" t="s">
        <v>2205</v>
      </c>
      <c r="C1298" s="24" t="s">
        <v>51</v>
      </c>
      <c r="D1298" s="25">
        <v>52032.959999999999</v>
      </c>
      <c r="E1298" s="24"/>
      <c r="F1298" s="24"/>
      <c r="G1298" s="38"/>
      <c r="H1298" s="27" t="s">
        <v>92</v>
      </c>
      <c r="I1298" s="24" t="s">
        <v>877</v>
      </c>
      <c r="J1298" s="24">
        <v>720</v>
      </c>
      <c r="K1298" s="24">
        <v>37463731.200000003</v>
      </c>
      <c r="L1298" s="28" t="s">
        <v>2222</v>
      </c>
      <c r="M1298" s="29" t="s">
        <v>50</v>
      </c>
      <c r="N1298" s="30"/>
      <c r="O1298" s="29" t="s">
        <v>50</v>
      </c>
      <c r="P1298" s="24"/>
      <c r="Q1298" s="24"/>
      <c r="R1298" s="24"/>
      <c r="S1298" s="24">
        <v>10</v>
      </c>
      <c r="T1298" s="24">
        <v>15</v>
      </c>
      <c r="U1298" s="24">
        <v>0</v>
      </c>
      <c r="V1298" s="31">
        <f t="shared" si="127"/>
        <v>12.029237813877973</v>
      </c>
      <c r="W1298" s="32">
        <f t="shared" si="103"/>
        <v>37.02923781387797</v>
      </c>
      <c r="X1298" s="30"/>
      <c r="Y1298" s="24"/>
      <c r="Z1298" s="24" t="s">
        <v>80</v>
      </c>
    </row>
    <row r="1299" spans="1:26" ht="15.75" hidden="1" customHeight="1">
      <c r="A1299" s="13" t="s">
        <v>1688</v>
      </c>
      <c r="B1299" s="24" t="s">
        <v>2205</v>
      </c>
      <c r="C1299" s="24" t="s">
        <v>44</v>
      </c>
      <c r="D1299" s="25">
        <v>56666.68</v>
      </c>
      <c r="E1299" s="24"/>
      <c r="F1299" s="24"/>
      <c r="G1299" s="38"/>
      <c r="H1299" s="27" t="s">
        <v>110</v>
      </c>
      <c r="I1299" s="24" t="s">
        <v>888</v>
      </c>
      <c r="J1299" s="24">
        <v>720</v>
      </c>
      <c r="K1299" s="24">
        <v>40800009.600000001</v>
      </c>
      <c r="L1299" s="28" t="s">
        <v>2223</v>
      </c>
      <c r="M1299" s="29" t="s">
        <v>50</v>
      </c>
      <c r="N1299" s="30"/>
      <c r="O1299" s="29" t="s">
        <v>50</v>
      </c>
      <c r="P1299" s="24"/>
      <c r="Q1299" s="24"/>
      <c r="R1299" s="24"/>
      <c r="S1299" s="24">
        <v>10</v>
      </c>
      <c r="T1299" s="24">
        <v>15</v>
      </c>
      <c r="U1299" s="24">
        <v>0</v>
      </c>
      <c r="V1299" s="31">
        <f t="shared" si="127"/>
        <v>11.045588871626148</v>
      </c>
      <c r="W1299" s="32">
        <f t="shared" si="103"/>
        <v>36.045588871626151</v>
      </c>
      <c r="X1299" s="30"/>
      <c r="Y1299" s="24"/>
      <c r="Z1299" s="24" t="s">
        <v>80</v>
      </c>
    </row>
    <row r="1300" spans="1:26" ht="15.75" hidden="1" customHeight="1">
      <c r="A1300" s="13" t="s">
        <v>1688</v>
      </c>
      <c r="B1300" s="24" t="s">
        <v>2205</v>
      </c>
      <c r="C1300" s="24" t="s">
        <v>44</v>
      </c>
      <c r="D1300" s="25">
        <v>201619.43</v>
      </c>
      <c r="E1300" s="24"/>
      <c r="F1300" s="24"/>
      <c r="G1300" s="38"/>
      <c r="H1300" s="27" t="s">
        <v>52</v>
      </c>
      <c r="I1300" s="24" t="s">
        <v>2224</v>
      </c>
      <c r="J1300" s="24">
        <v>720</v>
      </c>
      <c r="K1300" s="24">
        <v>145165989.59999999</v>
      </c>
      <c r="L1300" s="28" t="s">
        <v>2225</v>
      </c>
      <c r="M1300" s="29" t="s">
        <v>50</v>
      </c>
      <c r="N1300" s="30"/>
      <c r="O1300" s="29" t="s">
        <v>50</v>
      </c>
      <c r="P1300" s="24"/>
      <c r="Q1300" s="24"/>
      <c r="R1300" s="24"/>
      <c r="S1300" s="24">
        <v>10</v>
      </c>
      <c r="T1300" s="24">
        <v>15</v>
      </c>
      <c r="U1300" s="24">
        <v>2</v>
      </c>
      <c r="V1300" s="31">
        <f t="shared" si="127"/>
        <v>3.1044470763556866</v>
      </c>
      <c r="W1300" s="32">
        <f t="shared" si="103"/>
        <v>30.104447076355687</v>
      </c>
      <c r="X1300" s="30"/>
      <c r="Y1300" s="24"/>
      <c r="Z1300" s="24" t="s">
        <v>80</v>
      </c>
    </row>
    <row r="1301" spans="1:26" ht="15.75" hidden="1" customHeight="1">
      <c r="A1301" s="13" t="s">
        <v>1688</v>
      </c>
      <c r="B1301" s="24" t="s">
        <v>2205</v>
      </c>
      <c r="C1301" s="24" t="s">
        <v>44</v>
      </c>
      <c r="D1301" s="25">
        <v>533363.30000000005</v>
      </c>
      <c r="E1301" s="24"/>
      <c r="F1301" s="24"/>
      <c r="G1301" s="38"/>
      <c r="H1301" s="27" t="s">
        <v>255</v>
      </c>
      <c r="I1301" s="24" t="s">
        <v>888</v>
      </c>
      <c r="J1301" s="24">
        <v>720</v>
      </c>
      <c r="K1301" s="24">
        <v>384021576</v>
      </c>
      <c r="L1301" s="28" t="s">
        <v>2226</v>
      </c>
      <c r="M1301" s="29" t="s">
        <v>50</v>
      </c>
      <c r="N1301" s="30"/>
      <c r="O1301" s="29" t="s">
        <v>50</v>
      </c>
      <c r="P1301" s="24"/>
      <c r="Q1301" s="24"/>
      <c r="R1301" s="24"/>
      <c r="S1301" s="24">
        <v>10</v>
      </c>
      <c r="T1301" s="24">
        <v>15</v>
      </c>
      <c r="U1301" s="24">
        <v>0</v>
      </c>
      <c r="V1301" s="31">
        <f t="shared" si="127"/>
        <v>1.173528156136727</v>
      </c>
      <c r="W1301" s="32">
        <f t="shared" si="103"/>
        <v>26.173528156136726</v>
      </c>
      <c r="X1301" s="30"/>
      <c r="Y1301" s="24"/>
      <c r="Z1301" s="24" t="s">
        <v>80</v>
      </c>
    </row>
    <row r="1302" spans="1:26" ht="15.75" hidden="1" customHeight="1">
      <c r="A1302" s="13" t="s">
        <v>2227</v>
      </c>
      <c r="B1302" s="24" t="s">
        <v>2228</v>
      </c>
      <c r="C1302" s="24" t="s">
        <v>44</v>
      </c>
      <c r="D1302" s="25">
        <v>135.88</v>
      </c>
      <c r="E1302" s="26">
        <f>+F1302</f>
        <v>353.5</v>
      </c>
      <c r="F1302" s="26">
        <f>35350/100</f>
        <v>353.5</v>
      </c>
      <c r="G1302" s="38" t="s">
        <v>2229</v>
      </c>
      <c r="H1302" s="27" t="s">
        <v>71</v>
      </c>
      <c r="I1302" s="24" t="s">
        <v>469</v>
      </c>
      <c r="J1302" s="24">
        <v>150000</v>
      </c>
      <c r="K1302" s="24">
        <v>20382000</v>
      </c>
      <c r="L1302" s="28" t="s">
        <v>2230</v>
      </c>
      <c r="M1302" s="29" t="s">
        <v>50</v>
      </c>
      <c r="N1302" s="30"/>
      <c r="O1302" s="29" t="s">
        <v>50</v>
      </c>
      <c r="P1302" s="24"/>
      <c r="Q1302" s="24"/>
      <c r="R1302" s="24"/>
      <c r="S1302" s="24">
        <v>10</v>
      </c>
      <c r="T1302" s="24">
        <v>15</v>
      </c>
      <c r="U1302" s="24">
        <v>1</v>
      </c>
      <c r="V1302" s="35">
        <v>65</v>
      </c>
      <c r="W1302" s="24">
        <f t="shared" si="103"/>
        <v>91</v>
      </c>
      <c r="X1302" s="30"/>
      <c r="Y1302" s="24"/>
      <c r="Z1302" s="24"/>
    </row>
    <row r="1303" spans="1:26" ht="15.75" hidden="1" customHeight="1">
      <c r="A1303" s="13" t="s">
        <v>2227</v>
      </c>
      <c r="B1303" s="24" t="s">
        <v>2228</v>
      </c>
      <c r="C1303" s="24" t="s">
        <v>44</v>
      </c>
      <c r="D1303" s="25">
        <v>153.57</v>
      </c>
      <c r="E1303" s="24"/>
      <c r="F1303" s="24"/>
      <c r="G1303" s="38"/>
      <c r="H1303" s="27" t="s">
        <v>2231</v>
      </c>
      <c r="I1303" s="24" t="s">
        <v>2232</v>
      </c>
      <c r="J1303" s="24">
        <v>150000</v>
      </c>
      <c r="K1303" s="24">
        <v>23035500</v>
      </c>
      <c r="L1303" s="28" t="s">
        <v>2233</v>
      </c>
      <c r="M1303" s="29" t="s">
        <v>50</v>
      </c>
      <c r="N1303" s="30"/>
      <c r="O1303" s="29" t="s">
        <v>50</v>
      </c>
      <c r="P1303" s="24"/>
      <c r="Q1303" s="24"/>
      <c r="R1303" s="24"/>
      <c r="S1303" s="24">
        <v>10</v>
      </c>
      <c r="T1303" s="24">
        <v>15</v>
      </c>
      <c r="U1303" s="24">
        <v>1</v>
      </c>
      <c r="V1303" s="31">
        <f t="shared" ref="V1303:V1310" si="128">+V1302*D1302/D1303</f>
        <v>57.512535000325578</v>
      </c>
      <c r="W1303" s="32">
        <f t="shared" si="103"/>
        <v>83.512535000325585</v>
      </c>
      <c r="X1303" s="30"/>
      <c r="Y1303" s="24"/>
      <c r="Z1303" s="24"/>
    </row>
    <row r="1304" spans="1:26" ht="15.75" hidden="1" customHeight="1">
      <c r="A1304" s="13" t="s">
        <v>2227</v>
      </c>
      <c r="B1304" s="24" t="s">
        <v>2228</v>
      </c>
      <c r="C1304" s="24" t="s">
        <v>44</v>
      </c>
      <c r="D1304" s="25">
        <v>154.86000000000001</v>
      </c>
      <c r="E1304" s="24"/>
      <c r="F1304" s="24"/>
      <c r="G1304" s="38"/>
      <c r="H1304" s="27" t="s">
        <v>68</v>
      </c>
      <c r="I1304" s="24" t="s">
        <v>469</v>
      </c>
      <c r="J1304" s="24">
        <v>150000</v>
      </c>
      <c r="K1304" s="24">
        <v>23229000</v>
      </c>
      <c r="L1304" s="28" t="s">
        <v>2234</v>
      </c>
      <c r="M1304" s="29" t="s">
        <v>50</v>
      </c>
      <c r="N1304" s="30"/>
      <c r="O1304" s="29" t="s">
        <v>50</v>
      </c>
      <c r="P1304" s="24"/>
      <c r="Q1304" s="24"/>
      <c r="R1304" s="24"/>
      <c r="S1304" s="24">
        <v>10</v>
      </c>
      <c r="T1304" s="24">
        <v>15</v>
      </c>
      <c r="U1304" s="24">
        <v>0</v>
      </c>
      <c r="V1304" s="31">
        <f t="shared" si="128"/>
        <v>57.033449567351141</v>
      </c>
      <c r="W1304" s="32">
        <f t="shared" si="103"/>
        <v>82.033449567351141</v>
      </c>
      <c r="X1304" s="30"/>
      <c r="Y1304" s="24"/>
      <c r="Z1304" s="24"/>
    </row>
    <row r="1305" spans="1:26" ht="15.75" hidden="1" customHeight="1">
      <c r="A1305" s="13" t="s">
        <v>2227</v>
      </c>
      <c r="B1305" s="24" t="s">
        <v>2228</v>
      </c>
      <c r="C1305" s="24" t="s">
        <v>44</v>
      </c>
      <c r="D1305" s="25">
        <v>194.69</v>
      </c>
      <c r="E1305" s="24"/>
      <c r="F1305" s="24"/>
      <c r="G1305" s="38"/>
      <c r="H1305" s="27" t="s">
        <v>434</v>
      </c>
      <c r="I1305" s="24" t="s">
        <v>2235</v>
      </c>
      <c r="J1305" s="24">
        <v>150000</v>
      </c>
      <c r="K1305" s="24">
        <v>29203500</v>
      </c>
      <c r="L1305" s="28" t="s">
        <v>2236</v>
      </c>
      <c r="M1305" s="29" t="s">
        <v>50</v>
      </c>
      <c r="N1305" s="30"/>
      <c r="O1305" s="29" t="s">
        <v>50</v>
      </c>
      <c r="P1305" s="24"/>
      <c r="Q1305" s="24"/>
      <c r="R1305" s="24"/>
      <c r="S1305" s="24">
        <v>10</v>
      </c>
      <c r="T1305" s="24">
        <v>15</v>
      </c>
      <c r="U1305" s="24">
        <v>1</v>
      </c>
      <c r="V1305" s="31">
        <f t="shared" si="128"/>
        <v>45.365452771071958</v>
      </c>
      <c r="W1305" s="32">
        <f t="shared" si="103"/>
        <v>71.365452771071958</v>
      </c>
      <c r="X1305" s="30"/>
      <c r="Y1305" s="24"/>
      <c r="Z1305" s="24"/>
    </row>
    <row r="1306" spans="1:26" ht="15.75" hidden="1" customHeight="1">
      <c r="A1306" s="13" t="s">
        <v>2227</v>
      </c>
      <c r="B1306" s="24" t="s">
        <v>2228</v>
      </c>
      <c r="C1306" s="24" t="s">
        <v>51</v>
      </c>
      <c r="D1306" s="25">
        <v>235.61</v>
      </c>
      <c r="E1306" s="24"/>
      <c r="F1306" s="24"/>
      <c r="G1306" s="38"/>
      <c r="H1306" s="27" t="s">
        <v>2231</v>
      </c>
      <c r="I1306" s="24" t="s">
        <v>2237</v>
      </c>
      <c r="J1306" s="24">
        <v>150000</v>
      </c>
      <c r="K1306" s="24">
        <v>35341500</v>
      </c>
      <c r="L1306" s="28" t="s">
        <v>2238</v>
      </c>
      <c r="M1306" s="29" t="s">
        <v>50</v>
      </c>
      <c r="N1306" s="30"/>
      <c r="O1306" s="29" t="s">
        <v>50</v>
      </c>
      <c r="P1306" s="24"/>
      <c r="Q1306" s="24"/>
      <c r="R1306" s="24"/>
      <c r="S1306" s="24">
        <v>10</v>
      </c>
      <c r="T1306" s="24">
        <v>15</v>
      </c>
      <c r="U1306" s="24">
        <v>1</v>
      </c>
      <c r="V1306" s="31">
        <f t="shared" si="128"/>
        <v>37.486524341072105</v>
      </c>
      <c r="W1306" s="32">
        <f t="shared" si="103"/>
        <v>63.486524341072105</v>
      </c>
      <c r="X1306" s="30"/>
      <c r="Y1306" s="24"/>
      <c r="Z1306" s="24" t="s">
        <v>80</v>
      </c>
    </row>
    <row r="1307" spans="1:26" ht="15.75" hidden="1" customHeight="1">
      <c r="A1307" s="13" t="s">
        <v>2227</v>
      </c>
      <c r="B1307" s="24" t="s">
        <v>2228</v>
      </c>
      <c r="C1307" s="24" t="s">
        <v>44</v>
      </c>
      <c r="D1307" s="25">
        <v>263.39</v>
      </c>
      <c r="E1307" s="24"/>
      <c r="F1307" s="24"/>
      <c r="G1307" s="38"/>
      <c r="H1307" s="27" t="s">
        <v>95</v>
      </c>
      <c r="I1307" s="24" t="s">
        <v>2239</v>
      </c>
      <c r="J1307" s="24">
        <v>150000</v>
      </c>
      <c r="K1307" s="24">
        <v>39508500</v>
      </c>
      <c r="L1307" s="28" t="s">
        <v>2240</v>
      </c>
      <c r="M1307" s="29" t="s">
        <v>50</v>
      </c>
      <c r="N1307" s="30"/>
      <c r="O1307" s="29" t="s">
        <v>50</v>
      </c>
      <c r="P1307" s="24"/>
      <c r="Q1307" s="24"/>
      <c r="R1307" s="24"/>
      <c r="S1307" s="24">
        <v>10</v>
      </c>
      <c r="T1307" s="24">
        <v>15</v>
      </c>
      <c r="U1307" s="24">
        <v>1</v>
      </c>
      <c r="V1307" s="31">
        <f t="shared" si="128"/>
        <v>33.532784084437523</v>
      </c>
      <c r="W1307" s="32">
        <f t="shared" si="103"/>
        <v>59.532784084437523</v>
      </c>
      <c r="X1307" s="30"/>
      <c r="Y1307" s="24"/>
      <c r="Z1307" s="24" t="s">
        <v>80</v>
      </c>
    </row>
    <row r="1308" spans="1:26" ht="15.75" hidden="1" customHeight="1">
      <c r="A1308" s="13" t="s">
        <v>2227</v>
      </c>
      <c r="B1308" s="24" t="s">
        <v>2228</v>
      </c>
      <c r="C1308" s="24" t="s">
        <v>44</v>
      </c>
      <c r="D1308" s="25">
        <v>266.52</v>
      </c>
      <c r="E1308" s="24"/>
      <c r="F1308" s="24"/>
      <c r="G1308" s="38"/>
      <c r="H1308" s="27" t="s">
        <v>196</v>
      </c>
      <c r="I1308" s="24" t="s">
        <v>2241</v>
      </c>
      <c r="J1308" s="24">
        <v>150000</v>
      </c>
      <c r="K1308" s="24">
        <v>39978000</v>
      </c>
      <c r="L1308" s="28" t="s">
        <v>2242</v>
      </c>
      <c r="M1308" s="29" t="s">
        <v>50</v>
      </c>
      <c r="N1308" s="30"/>
      <c r="O1308" s="29" t="s">
        <v>50</v>
      </c>
      <c r="P1308" s="24"/>
      <c r="Q1308" s="24"/>
      <c r="R1308" s="24"/>
      <c r="S1308" s="24">
        <v>10</v>
      </c>
      <c r="T1308" s="24">
        <v>15</v>
      </c>
      <c r="U1308" s="24">
        <v>0</v>
      </c>
      <c r="V1308" s="31">
        <f t="shared" si="128"/>
        <v>33.13897643704037</v>
      </c>
      <c r="W1308" s="32">
        <f t="shared" si="103"/>
        <v>58.13897643704037</v>
      </c>
      <c r="X1308" s="30"/>
      <c r="Y1308" s="24"/>
      <c r="Z1308" s="24" t="s">
        <v>80</v>
      </c>
    </row>
    <row r="1309" spans="1:26" ht="15.75" hidden="1" customHeight="1">
      <c r="A1309" s="13" t="s">
        <v>2227</v>
      </c>
      <c r="B1309" s="24" t="s">
        <v>2228</v>
      </c>
      <c r="C1309" s="24" t="s">
        <v>44</v>
      </c>
      <c r="D1309" s="25">
        <v>272.99</v>
      </c>
      <c r="E1309" s="24"/>
      <c r="F1309" s="24"/>
      <c r="G1309" s="38"/>
      <c r="H1309" s="27" t="s">
        <v>52</v>
      </c>
      <c r="I1309" s="24" t="s">
        <v>2243</v>
      </c>
      <c r="J1309" s="24">
        <v>150000</v>
      </c>
      <c r="K1309" s="24">
        <v>40948500</v>
      </c>
      <c r="L1309" s="28" t="s">
        <v>2244</v>
      </c>
      <c r="M1309" s="29" t="s">
        <v>50</v>
      </c>
      <c r="N1309" s="30"/>
      <c r="O1309" s="29" t="s">
        <v>50</v>
      </c>
      <c r="P1309" s="24"/>
      <c r="Q1309" s="24"/>
      <c r="R1309" s="24"/>
      <c r="S1309" s="24">
        <v>10</v>
      </c>
      <c r="T1309" s="24">
        <v>15</v>
      </c>
      <c r="U1309" s="24">
        <v>2</v>
      </c>
      <c r="V1309" s="31">
        <f t="shared" si="128"/>
        <v>32.353566064691009</v>
      </c>
      <c r="W1309" s="32">
        <f t="shared" si="103"/>
        <v>59.353566064691009</v>
      </c>
      <c r="X1309" s="30"/>
      <c r="Y1309" s="24"/>
      <c r="Z1309" s="24" t="s">
        <v>80</v>
      </c>
    </row>
    <row r="1310" spans="1:26" ht="15.75" hidden="1" customHeight="1">
      <c r="A1310" s="13" t="s">
        <v>2227</v>
      </c>
      <c r="B1310" s="24" t="s">
        <v>2228</v>
      </c>
      <c r="C1310" s="24" t="s">
        <v>44</v>
      </c>
      <c r="D1310" s="25">
        <v>275</v>
      </c>
      <c r="E1310" s="24"/>
      <c r="F1310" s="24"/>
      <c r="G1310" s="38"/>
      <c r="H1310" s="27" t="s">
        <v>63</v>
      </c>
      <c r="I1310" s="24" t="s">
        <v>812</v>
      </c>
      <c r="J1310" s="24">
        <v>150000</v>
      </c>
      <c r="K1310" s="24">
        <v>41250000</v>
      </c>
      <c r="L1310" s="28" t="s">
        <v>2245</v>
      </c>
      <c r="M1310" s="29" t="s">
        <v>50</v>
      </c>
      <c r="N1310" s="30"/>
      <c r="O1310" s="29" t="s">
        <v>50</v>
      </c>
      <c r="P1310" s="24"/>
      <c r="Q1310" s="24"/>
      <c r="R1310" s="24"/>
      <c r="S1310" s="24">
        <v>10</v>
      </c>
      <c r="T1310" s="24">
        <v>15</v>
      </c>
      <c r="U1310" s="24">
        <v>2</v>
      </c>
      <c r="V1310" s="31">
        <f t="shared" si="128"/>
        <v>32.117090909090905</v>
      </c>
      <c r="W1310" s="32">
        <f t="shared" si="103"/>
        <v>59.117090909090905</v>
      </c>
      <c r="X1310" s="30"/>
      <c r="Y1310" s="24"/>
      <c r="Z1310" s="24" t="s">
        <v>80</v>
      </c>
    </row>
    <row r="1311" spans="1:26" ht="15.75" hidden="1" customHeight="1">
      <c r="A1311" s="13" t="s">
        <v>2227</v>
      </c>
      <c r="B1311" s="24" t="s">
        <v>2246</v>
      </c>
      <c r="C1311" s="24" t="s">
        <v>44</v>
      </c>
      <c r="D1311" s="25">
        <v>135.88</v>
      </c>
      <c r="E1311" s="26">
        <f>+F1311</f>
        <v>353.5</v>
      </c>
      <c r="F1311" s="26">
        <f>35350/100</f>
        <v>353.5</v>
      </c>
      <c r="G1311" s="38" t="s">
        <v>2229</v>
      </c>
      <c r="H1311" s="27" t="s">
        <v>71</v>
      </c>
      <c r="I1311" s="24" t="s">
        <v>469</v>
      </c>
      <c r="J1311" s="24">
        <v>300000</v>
      </c>
      <c r="K1311" s="24">
        <v>40764000</v>
      </c>
      <c r="L1311" s="28" t="s">
        <v>2247</v>
      </c>
      <c r="M1311" s="29" t="s">
        <v>50</v>
      </c>
      <c r="N1311" s="30"/>
      <c r="O1311" s="29" t="s">
        <v>50</v>
      </c>
      <c r="P1311" s="24"/>
      <c r="Q1311" s="24"/>
      <c r="R1311" s="24"/>
      <c r="S1311" s="24">
        <v>10</v>
      </c>
      <c r="T1311" s="24">
        <v>15</v>
      </c>
      <c r="U1311" s="24">
        <v>1</v>
      </c>
      <c r="V1311" s="35">
        <v>65</v>
      </c>
      <c r="W1311" s="24">
        <f t="shared" si="103"/>
        <v>91</v>
      </c>
      <c r="X1311" s="30"/>
      <c r="Y1311" s="24"/>
      <c r="Z1311" s="24"/>
    </row>
    <row r="1312" spans="1:26" ht="15.75" hidden="1" customHeight="1">
      <c r="A1312" s="13" t="s">
        <v>2227</v>
      </c>
      <c r="B1312" s="24" t="s">
        <v>2246</v>
      </c>
      <c r="C1312" s="24" t="s">
        <v>44</v>
      </c>
      <c r="D1312" s="25">
        <v>153.57</v>
      </c>
      <c r="E1312" s="24"/>
      <c r="F1312" s="24"/>
      <c r="G1312" s="38"/>
      <c r="H1312" s="27" t="s">
        <v>2231</v>
      </c>
      <c r="I1312" s="24" t="s">
        <v>2232</v>
      </c>
      <c r="J1312" s="24">
        <v>300000</v>
      </c>
      <c r="K1312" s="24">
        <v>46071000</v>
      </c>
      <c r="L1312" s="28" t="s">
        <v>2248</v>
      </c>
      <c r="M1312" s="29" t="s">
        <v>50</v>
      </c>
      <c r="N1312" s="30"/>
      <c r="O1312" s="29" t="s">
        <v>50</v>
      </c>
      <c r="P1312" s="24"/>
      <c r="Q1312" s="24"/>
      <c r="R1312" s="24"/>
      <c r="S1312" s="24">
        <v>10</v>
      </c>
      <c r="T1312" s="24">
        <v>15</v>
      </c>
      <c r="U1312" s="24">
        <v>1</v>
      </c>
      <c r="V1312" s="31">
        <f t="shared" ref="V1312:V1319" si="129">+V1311*D1311/D1312</f>
        <v>57.512535000325578</v>
      </c>
      <c r="W1312" s="32">
        <f t="shared" si="103"/>
        <v>83.512535000325585</v>
      </c>
      <c r="X1312" s="30"/>
      <c r="Y1312" s="24"/>
      <c r="Z1312" s="24"/>
    </row>
    <row r="1313" spans="1:26" ht="15.75" hidden="1" customHeight="1">
      <c r="A1313" s="13" t="s">
        <v>2227</v>
      </c>
      <c r="B1313" s="24" t="s">
        <v>2246</v>
      </c>
      <c r="C1313" s="24" t="s">
        <v>44</v>
      </c>
      <c r="D1313" s="25">
        <v>154.86000000000001</v>
      </c>
      <c r="E1313" s="24"/>
      <c r="F1313" s="24"/>
      <c r="G1313" s="38"/>
      <c r="H1313" s="27" t="s">
        <v>68</v>
      </c>
      <c r="I1313" s="24" t="s">
        <v>469</v>
      </c>
      <c r="J1313" s="24">
        <v>300000</v>
      </c>
      <c r="K1313" s="24">
        <v>46458000</v>
      </c>
      <c r="L1313" s="28" t="s">
        <v>2249</v>
      </c>
      <c r="M1313" s="29" t="s">
        <v>50</v>
      </c>
      <c r="N1313" s="30"/>
      <c r="O1313" s="29" t="s">
        <v>50</v>
      </c>
      <c r="P1313" s="24"/>
      <c r="Q1313" s="24"/>
      <c r="R1313" s="24"/>
      <c r="S1313" s="24">
        <v>10</v>
      </c>
      <c r="T1313" s="24">
        <v>15</v>
      </c>
      <c r="U1313" s="24">
        <v>0</v>
      </c>
      <c r="V1313" s="31">
        <f t="shared" si="129"/>
        <v>57.033449567351141</v>
      </c>
      <c r="W1313" s="32">
        <f t="shared" ref="W1313:W1404" si="130">SUM(S1313:V1313)</f>
        <v>82.033449567351141</v>
      </c>
      <c r="X1313" s="30"/>
      <c r="Y1313" s="24"/>
      <c r="Z1313" s="24"/>
    </row>
    <row r="1314" spans="1:26" ht="15.75" hidden="1" customHeight="1">
      <c r="A1314" s="13" t="s">
        <v>2227</v>
      </c>
      <c r="B1314" s="24" t="s">
        <v>2246</v>
      </c>
      <c r="C1314" s="24" t="s">
        <v>44</v>
      </c>
      <c r="D1314" s="25">
        <v>194.69</v>
      </c>
      <c r="E1314" s="24"/>
      <c r="F1314" s="24"/>
      <c r="G1314" s="38"/>
      <c r="H1314" s="27" t="s">
        <v>434</v>
      </c>
      <c r="I1314" s="24" t="s">
        <v>2250</v>
      </c>
      <c r="J1314" s="24">
        <v>300000</v>
      </c>
      <c r="K1314" s="24">
        <v>58407000</v>
      </c>
      <c r="L1314" s="28" t="s">
        <v>2251</v>
      </c>
      <c r="M1314" s="29" t="s">
        <v>50</v>
      </c>
      <c r="N1314" s="30"/>
      <c r="O1314" s="29" t="s">
        <v>50</v>
      </c>
      <c r="P1314" s="24"/>
      <c r="Q1314" s="24"/>
      <c r="R1314" s="24"/>
      <c r="S1314" s="24">
        <v>10</v>
      </c>
      <c r="T1314" s="24">
        <v>15</v>
      </c>
      <c r="U1314" s="24">
        <v>1</v>
      </c>
      <c r="V1314" s="31">
        <f t="shared" si="129"/>
        <v>45.365452771071958</v>
      </c>
      <c r="W1314" s="32">
        <f t="shared" si="130"/>
        <v>71.365452771071958</v>
      </c>
      <c r="X1314" s="30"/>
      <c r="Y1314" s="24"/>
      <c r="Z1314" s="24"/>
    </row>
    <row r="1315" spans="1:26" ht="15.75" hidden="1" customHeight="1">
      <c r="A1315" s="13" t="s">
        <v>2227</v>
      </c>
      <c r="B1315" s="24" t="s">
        <v>2246</v>
      </c>
      <c r="C1315" s="24" t="s">
        <v>51</v>
      </c>
      <c r="D1315" s="25">
        <v>235.61</v>
      </c>
      <c r="E1315" s="24"/>
      <c r="F1315" s="24"/>
      <c r="G1315" s="38"/>
      <c r="H1315" s="27" t="s">
        <v>2231</v>
      </c>
      <c r="I1315" s="24" t="s">
        <v>2237</v>
      </c>
      <c r="J1315" s="24">
        <v>300000</v>
      </c>
      <c r="K1315" s="24">
        <v>70683000</v>
      </c>
      <c r="L1315" s="28" t="s">
        <v>2252</v>
      </c>
      <c r="M1315" s="29" t="s">
        <v>50</v>
      </c>
      <c r="N1315" s="30"/>
      <c r="O1315" s="29" t="s">
        <v>50</v>
      </c>
      <c r="P1315" s="24"/>
      <c r="Q1315" s="24"/>
      <c r="R1315" s="24"/>
      <c r="S1315" s="24">
        <v>10</v>
      </c>
      <c r="T1315" s="24">
        <v>15</v>
      </c>
      <c r="U1315" s="24">
        <v>1</v>
      </c>
      <c r="V1315" s="31">
        <f t="shared" si="129"/>
        <v>37.486524341072105</v>
      </c>
      <c r="W1315" s="32">
        <f t="shared" si="130"/>
        <v>63.486524341072105</v>
      </c>
      <c r="X1315" s="30"/>
      <c r="Y1315" s="24"/>
      <c r="Z1315" s="24" t="s">
        <v>80</v>
      </c>
    </row>
    <row r="1316" spans="1:26" ht="15.75" hidden="1" customHeight="1">
      <c r="A1316" s="13" t="s">
        <v>2227</v>
      </c>
      <c r="B1316" s="24" t="s">
        <v>2246</v>
      </c>
      <c r="C1316" s="24" t="s">
        <v>44</v>
      </c>
      <c r="D1316" s="25">
        <v>263.69</v>
      </c>
      <c r="E1316" s="24"/>
      <c r="F1316" s="24"/>
      <c r="G1316" s="38"/>
      <c r="H1316" s="27" t="s">
        <v>95</v>
      </c>
      <c r="I1316" s="24" t="s">
        <v>2253</v>
      </c>
      <c r="J1316" s="24">
        <v>300000</v>
      </c>
      <c r="K1316" s="24">
        <v>79107000</v>
      </c>
      <c r="L1316" s="28" t="s">
        <v>2254</v>
      </c>
      <c r="M1316" s="29" t="s">
        <v>50</v>
      </c>
      <c r="N1316" s="30"/>
      <c r="O1316" s="29" t="s">
        <v>50</v>
      </c>
      <c r="P1316" s="24"/>
      <c r="Q1316" s="24"/>
      <c r="R1316" s="24"/>
      <c r="S1316" s="24">
        <v>10</v>
      </c>
      <c r="T1316" s="24">
        <v>15</v>
      </c>
      <c r="U1316" s="24">
        <v>1</v>
      </c>
      <c r="V1316" s="31">
        <f t="shared" si="129"/>
        <v>33.494633850354582</v>
      </c>
      <c r="W1316" s="32">
        <f t="shared" si="130"/>
        <v>59.494633850354582</v>
      </c>
      <c r="X1316" s="30"/>
      <c r="Y1316" s="24"/>
      <c r="Z1316" s="24" t="s">
        <v>80</v>
      </c>
    </row>
    <row r="1317" spans="1:26" ht="15.75" hidden="1" customHeight="1">
      <c r="A1317" s="13" t="s">
        <v>2227</v>
      </c>
      <c r="B1317" s="24" t="s">
        <v>2246</v>
      </c>
      <c r="C1317" s="24" t="s">
        <v>44</v>
      </c>
      <c r="D1317" s="25">
        <v>266.52</v>
      </c>
      <c r="E1317" s="24"/>
      <c r="F1317" s="24"/>
      <c r="G1317" s="38"/>
      <c r="H1317" s="27" t="s">
        <v>196</v>
      </c>
      <c r="I1317" s="24" t="s">
        <v>2255</v>
      </c>
      <c r="J1317" s="24">
        <v>300000</v>
      </c>
      <c r="K1317" s="24">
        <v>79956000</v>
      </c>
      <c r="L1317" s="28" t="s">
        <v>2242</v>
      </c>
      <c r="M1317" s="29" t="s">
        <v>50</v>
      </c>
      <c r="N1317" s="30"/>
      <c r="O1317" s="29" t="s">
        <v>50</v>
      </c>
      <c r="P1317" s="24"/>
      <c r="Q1317" s="24"/>
      <c r="R1317" s="24"/>
      <c r="S1317" s="24">
        <v>10</v>
      </c>
      <c r="T1317" s="24">
        <v>15</v>
      </c>
      <c r="U1317" s="24">
        <v>0</v>
      </c>
      <c r="V1317" s="31">
        <f t="shared" si="129"/>
        <v>33.13897643704037</v>
      </c>
      <c r="W1317" s="32">
        <f t="shared" si="130"/>
        <v>58.13897643704037</v>
      </c>
      <c r="X1317" s="30"/>
      <c r="Y1317" s="24"/>
      <c r="Z1317" s="24" t="s">
        <v>80</v>
      </c>
    </row>
    <row r="1318" spans="1:26" ht="15.75" hidden="1" customHeight="1">
      <c r="A1318" s="13" t="s">
        <v>2227</v>
      </c>
      <c r="B1318" s="24" t="s">
        <v>2246</v>
      </c>
      <c r="C1318" s="24" t="s">
        <v>44</v>
      </c>
      <c r="D1318" s="25">
        <v>272.99</v>
      </c>
      <c r="E1318" s="24"/>
      <c r="F1318" s="24"/>
      <c r="G1318" s="38"/>
      <c r="H1318" s="27" t="s">
        <v>52</v>
      </c>
      <c r="I1318" s="24" t="s">
        <v>2256</v>
      </c>
      <c r="J1318" s="24">
        <v>300000</v>
      </c>
      <c r="K1318" s="24">
        <v>81897000</v>
      </c>
      <c r="L1318" s="28" t="s">
        <v>2257</v>
      </c>
      <c r="M1318" s="29" t="s">
        <v>50</v>
      </c>
      <c r="N1318" s="30"/>
      <c r="O1318" s="29" t="s">
        <v>50</v>
      </c>
      <c r="P1318" s="24"/>
      <c r="Q1318" s="24"/>
      <c r="R1318" s="24"/>
      <c r="S1318" s="24">
        <v>10</v>
      </c>
      <c r="T1318" s="24">
        <v>15</v>
      </c>
      <c r="U1318" s="24">
        <v>2</v>
      </c>
      <c r="V1318" s="31">
        <f t="shared" si="129"/>
        <v>32.353566064691009</v>
      </c>
      <c r="W1318" s="32">
        <f t="shared" si="130"/>
        <v>59.353566064691009</v>
      </c>
      <c r="X1318" s="30"/>
      <c r="Y1318" s="24"/>
      <c r="Z1318" s="24" t="s">
        <v>80</v>
      </c>
    </row>
    <row r="1319" spans="1:26" ht="15.75" hidden="1" customHeight="1">
      <c r="A1319" s="13" t="s">
        <v>2227</v>
      </c>
      <c r="B1319" s="24" t="s">
        <v>2246</v>
      </c>
      <c r="C1319" s="24" t="s">
        <v>44</v>
      </c>
      <c r="D1319" s="25">
        <v>275.14</v>
      </c>
      <c r="E1319" s="24"/>
      <c r="F1319" s="24"/>
      <c r="G1319" s="38"/>
      <c r="H1319" s="27" t="s">
        <v>63</v>
      </c>
      <c r="I1319" s="24" t="s">
        <v>812</v>
      </c>
      <c r="J1319" s="24">
        <v>300000</v>
      </c>
      <c r="K1319" s="24">
        <v>82542000</v>
      </c>
      <c r="L1319" s="28" t="s">
        <v>2258</v>
      </c>
      <c r="M1319" s="29" t="s">
        <v>50</v>
      </c>
      <c r="N1319" s="30"/>
      <c r="O1319" s="29" t="s">
        <v>50</v>
      </c>
      <c r="P1319" s="24"/>
      <c r="Q1319" s="24"/>
      <c r="R1319" s="24"/>
      <c r="S1319" s="24">
        <v>10</v>
      </c>
      <c r="T1319" s="24">
        <v>15</v>
      </c>
      <c r="U1319" s="24">
        <v>2</v>
      </c>
      <c r="V1319" s="31">
        <f t="shared" si="129"/>
        <v>32.100748709747762</v>
      </c>
      <c r="W1319" s="32">
        <f t="shared" si="130"/>
        <v>59.100748709747762</v>
      </c>
      <c r="X1319" s="30"/>
      <c r="Y1319" s="24"/>
      <c r="Z1319" s="24" t="s">
        <v>80</v>
      </c>
    </row>
    <row r="1320" spans="1:26" ht="15.75" hidden="1" customHeight="1">
      <c r="A1320" s="13" t="s">
        <v>2227</v>
      </c>
      <c r="B1320" s="24" t="s">
        <v>2259</v>
      </c>
      <c r="C1320" s="24" t="s">
        <v>44</v>
      </c>
      <c r="D1320" s="25">
        <v>8231.82</v>
      </c>
      <c r="E1320" s="26">
        <f>+F1320</f>
        <v>76300.317999999999</v>
      </c>
      <c r="F1320" s="26">
        <f>381501.59/5</f>
        <v>76300.317999999999</v>
      </c>
      <c r="G1320" s="65" t="s">
        <v>2260</v>
      </c>
      <c r="H1320" s="27" t="s">
        <v>95</v>
      </c>
      <c r="I1320" s="24" t="s">
        <v>2261</v>
      </c>
      <c r="J1320" s="24">
        <v>30000</v>
      </c>
      <c r="K1320" s="24">
        <v>246954600</v>
      </c>
      <c r="L1320" s="28" t="s">
        <v>2262</v>
      </c>
      <c r="M1320" s="29" t="s">
        <v>50</v>
      </c>
      <c r="N1320" s="30"/>
      <c r="O1320" s="29" t="s">
        <v>50</v>
      </c>
      <c r="P1320" s="24"/>
      <c r="Q1320" s="24"/>
      <c r="R1320" s="24"/>
      <c r="S1320" s="24">
        <v>10</v>
      </c>
      <c r="T1320" s="36"/>
      <c r="U1320" s="24">
        <v>1</v>
      </c>
      <c r="V1320" s="35"/>
      <c r="W1320" s="24">
        <f t="shared" si="130"/>
        <v>11</v>
      </c>
      <c r="X1320" s="30"/>
      <c r="Y1320" s="24"/>
      <c r="Z1320" s="24"/>
    </row>
    <row r="1321" spans="1:26" ht="15.75" hidden="1" customHeight="1">
      <c r="A1321" s="13" t="s">
        <v>2227</v>
      </c>
      <c r="B1321" s="24" t="s">
        <v>2259</v>
      </c>
      <c r="C1321" s="24" t="s">
        <v>44</v>
      </c>
      <c r="D1321" s="25">
        <v>8834</v>
      </c>
      <c r="E1321" s="24"/>
      <c r="F1321" s="24"/>
      <c r="G1321" s="38"/>
      <c r="H1321" s="27" t="s">
        <v>77</v>
      </c>
      <c r="I1321" s="24" t="s">
        <v>2263</v>
      </c>
      <c r="J1321" s="24">
        <v>30000</v>
      </c>
      <c r="K1321" s="24">
        <v>265020000</v>
      </c>
      <c r="L1321" s="28" t="s">
        <v>2264</v>
      </c>
      <c r="M1321" s="29" t="s">
        <v>50</v>
      </c>
      <c r="N1321" s="30"/>
      <c r="O1321" s="29" t="s">
        <v>50</v>
      </c>
      <c r="P1321" s="24"/>
      <c r="Q1321" s="24"/>
      <c r="R1321" s="24"/>
      <c r="S1321" s="24">
        <v>10</v>
      </c>
      <c r="T1321" s="36"/>
      <c r="U1321" s="24">
        <v>0</v>
      </c>
      <c r="V1321" s="35"/>
      <c r="W1321" s="24">
        <f t="shared" si="130"/>
        <v>10</v>
      </c>
      <c r="X1321" s="30"/>
      <c r="Y1321" s="24"/>
      <c r="Z1321" s="24"/>
    </row>
    <row r="1322" spans="1:26" ht="15.75" hidden="1" customHeight="1">
      <c r="A1322" s="13" t="s">
        <v>2227</v>
      </c>
      <c r="B1322" s="24" t="s">
        <v>2259</v>
      </c>
      <c r="C1322" s="24" t="s">
        <v>44</v>
      </c>
      <c r="D1322" s="25">
        <v>9060.8799999999992</v>
      </c>
      <c r="E1322" s="24"/>
      <c r="F1322" s="24"/>
      <c r="G1322" s="38"/>
      <c r="H1322" s="27" t="s">
        <v>92</v>
      </c>
      <c r="I1322" s="24" t="s">
        <v>220</v>
      </c>
      <c r="J1322" s="24">
        <v>30000</v>
      </c>
      <c r="K1322" s="24">
        <v>271826400</v>
      </c>
      <c r="L1322" s="28" t="s">
        <v>2265</v>
      </c>
      <c r="M1322" s="29" t="s">
        <v>50</v>
      </c>
      <c r="N1322" s="30"/>
      <c r="O1322" s="29" t="s">
        <v>50</v>
      </c>
      <c r="P1322" s="24"/>
      <c r="Q1322" s="24"/>
      <c r="R1322" s="24"/>
      <c r="S1322" s="24">
        <v>10</v>
      </c>
      <c r="T1322" s="36"/>
      <c r="U1322" s="24">
        <v>0</v>
      </c>
      <c r="V1322" s="35"/>
      <c r="W1322" s="24">
        <f t="shared" si="130"/>
        <v>10</v>
      </c>
      <c r="X1322" s="30"/>
      <c r="Y1322" s="24"/>
      <c r="Z1322" s="24"/>
    </row>
    <row r="1323" spans="1:26" ht="15.75" hidden="1" customHeight="1">
      <c r="A1323" s="13" t="s">
        <v>2227</v>
      </c>
      <c r="B1323" s="24" t="s">
        <v>2259</v>
      </c>
      <c r="C1323" s="24" t="s">
        <v>51</v>
      </c>
      <c r="D1323" s="25">
        <v>9793.07</v>
      </c>
      <c r="E1323" s="24"/>
      <c r="F1323" s="24"/>
      <c r="G1323" s="38"/>
      <c r="H1323" s="27" t="s">
        <v>95</v>
      </c>
      <c r="I1323" s="24" t="s">
        <v>2266</v>
      </c>
      <c r="J1323" s="24">
        <v>30000</v>
      </c>
      <c r="K1323" s="24">
        <v>293792100</v>
      </c>
      <c r="L1323" s="28" t="s">
        <v>2267</v>
      </c>
      <c r="M1323" s="29" t="s">
        <v>50</v>
      </c>
      <c r="N1323" s="30"/>
      <c r="O1323" s="29" t="s">
        <v>50</v>
      </c>
      <c r="P1323" s="24"/>
      <c r="Q1323" s="24"/>
      <c r="R1323" s="24"/>
      <c r="S1323" s="24">
        <v>10</v>
      </c>
      <c r="T1323" s="36"/>
      <c r="U1323" s="24">
        <v>1</v>
      </c>
      <c r="V1323" s="35"/>
      <c r="W1323" s="24">
        <f t="shared" si="130"/>
        <v>11</v>
      </c>
      <c r="X1323" s="30"/>
      <c r="Y1323" s="24"/>
      <c r="Z1323" s="24"/>
    </row>
    <row r="1324" spans="1:26" ht="15.75" hidden="1" customHeight="1">
      <c r="A1324" s="13" t="s">
        <v>2227</v>
      </c>
      <c r="B1324" s="24" t="s">
        <v>2259</v>
      </c>
      <c r="C1324" s="24" t="s">
        <v>44</v>
      </c>
      <c r="D1324" s="25">
        <v>10772.6</v>
      </c>
      <c r="E1324" s="24"/>
      <c r="F1324" s="24"/>
      <c r="G1324" s="38"/>
      <c r="H1324" s="27" t="s">
        <v>255</v>
      </c>
      <c r="I1324" s="24" t="s">
        <v>256</v>
      </c>
      <c r="J1324" s="24">
        <v>30000</v>
      </c>
      <c r="K1324" s="24">
        <v>323178000</v>
      </c>
      <c r="L1324" s="28" t="s">
        <v>2268</v>
      </c>
      <c r="M1324" s="29" t="s">
        <v>50</v>
      </c>
      <c r="N1324" s="30"/>
      <c r="O1324" s="29" t="s">
        <v>50</v>
      </c>
      <c r="P1324" s="24"/>
      <c r="Q1324" s="24"/>
      <c r="R1324" s="24"/>
      <c r="S1324" s="24">
        <v>10</v>
      </c>
      <c r="T1324" s="36"/>
      <c r="U1324" s="24">
        <v>0</v>
      </c>
      <c r="V1324" s="35"/>
      <c r="W1324" s="24">
        <f t="shared" si="130"/>
        <v>10</v>
      </c>
      <c r="X1324" s="30"/>
      <c r="Y1324" s="24"/>
      <c r="Z1324" s="24"/>
    </row>
    <row r="1325" spans="1:26" ht="15.75" hidden="1" customHeight="1">
      <c r="A1325" s="13" t="s">
        <v>2227</v>
      </c>
      <c r="B1325" s="24" t="s">
        <v>2259</v>
      </c>
      <c r="C1325" s="24" t="s">
        <v>44</v>
      </c>
      <c r="D1325" s="25">
        <v>13602</v>
      </c>
      <c r="E1325" s="24"/>
      <c r="F1325" s="24"/>
      <c r="G1325" s="38"/>
      <c r="H1325" s="27" t="s">
        <v>55</v>
      </c>
      <c r="I1325" s="24" t="s">
        <v>237</v>
      </c>
      <c r="J1325" s="24">
        <v>30000</v>
      </c>
      <c r="K1325" s="24">
        <v>408060000</v>
      </c>
      <c r="L1325" s="28" t="s">
        <v>2269</v>
      </c>
      <c r="M1325" s="29" t="s">
        <v>50</v>
      </c>
      <c r="N1325" s="30"/>
      <c r="O1325" s="29" t="s">
        <v>50</v>
      </c>
      <c r="P1325" s="24"/>
      <c r="Q1325" s="24"/>
      <c r="R1325" s="24"/>
      <c r="S1325" s="24">
        <v>10</v>
      </c>
      <c r="T1325" s="36"/>
      <c r="U1325" s="24">
        <v>0</v>
      </c>
      <c r="V1325" s="35"/>
      <c r="W1325" s="24">
        <f t="shared" si="130"/>
        <v>10</v>
      </c>
      <c r="X1325" s="30"/>
      <c r="Y1325" s="24"/>
      <c r="Z1325" s="24"/>
    </row>
    <row r="1326" spans="1:26" ht="15.75" hidden="1" customHeight="1">
      <c r="A1326" s="13" t="s">
        <v>2227</v>
      </c>
      <c r="B1326" s="24" t="s">
        <v>2259</v>
      </c>
      <c r="C1326" s="24" t="s">
        <v>44</v>
      </c>
      <c r="D1326" s="25">
        <v>13802.28</v>
      </c>
      <c r="E1326" s="24"/>
      <c r="F1326" s="24"/>
      <c r="G1326" s="38"/>
      <c r="H1326" s="27" t="s">
        <v>63</v>
      </c>
      <c r="I1326" s="24" t="s">
        <v>237</v>
      </c>
      <c r="J1326" s="24">
        <v>30000</v>
      </c>
      <c r="K1326" s="24">
        <v>414068400</v>
      </c>
      <c r="L1326" s="28" t="s">
        <v>2270</v>
      </c>
      <c r="M1326" s="29" t="s">
        <v>50</v>
      </c>
      <c r="N1326" s="30"/>
      <c r="O1326" s="29" t="s">
        <v>50</v>
      </c>
      <c r="P1326" s="24"/>
      <c r="Q1326" s="24"/>
      <c r="R1326" s="24"/>
      <c r="S1326" s="24">
        <v>10</v>
      </c>
      <c r="T1326" s="36"/>
      <c r="U1326" s="24">
        <v>2</v>
      </c>
      <c r="V1326" s="35"/>
      <c r="W1326" s="24">
        <f t="shared" si="130"/>
        <v>12</v>
      </c>
      <c r="X1326" s="30"/>
      <c r="Y1326" s="24"/>
      <c r="Z1326" s="24"/>
    </row>
    <row r="1327" spans="1:26" ht="15.75" hidden="1" customHeight="1">
      <c r="A1327" s="13" t="s">
        <v>2227</v>
      </c>
      <c r="B1327" s="24" t="s">
        <v>2259</v>
      </c>
      <c r="C1327" s="24" t="s">
        <v>75</v>
      </c>
      <c r="D1327" s="25">
        <v>13827.24</v>
      </c>
      <c r="E1327" s="24"/>
      <c r="F1327" s="24"/>
      <c r="G1327" s="38"/>
      <c r="H1327" s="27" t="s">
        <v>95</v>
      </c>
      <c r="I1327" s="24" t="s">
        <v>2271</v>
      </c>
      <c r="J1327" s="24">
        <v>30000</v>
      </c>
      <c r="K1327" s="24">
        <v>414817200</v>
      </c>
      <c r="L1327" s="28" t="s">
        <v>2272</v>
      </c>
      <c r="M1327" s="29" t="s">
        <v>50</v>
      </c>
      <c r="N1327" s="30"/>
      <c r="O1327" s="29" t="s">
        <v>50</v>
      </c>
      <c r="P1327" s="24"/>
      <c r="Q1327" s="24"/>
      <c r="R1327" s="24"/>
      <c r="S1327" s="24">
        <v>10</v>
      </c>
      <c r="T1327" s="36"/>
      <c r="U1327" s="24">
        <v>1</v>
      </c>
      <c r="V1327" s="35"/>
      <c r="W1327" s="24">
        <f t="shared" si="130"/>
        <v>11</v>
      </c>
      <c r="X1327" s="30"/>
      <c r="Y1327" s="24"/>
      <c r="Z1327" s="24"/>
    </row>
    <row r="1328" spans="1:26" ht="15.75" hidden="1" customHeight="1">
      <c r="A1328" s="13" t="s">
        <v>2227</v>
      </c>
      <c r="B1328" s="24" t="s">
        <v>2259</v>
      </c>
      <c r="C1328" s="24" t="s">
        <v>51</v>
      </c>
      <c r="D1328" s="25">
        <v>13921.17</v>
      </c>
      <c r="E1328" s="24"/>
      <c r="F1328" s="24"/>
      <c r="G1328" s="38"/>
      <c r="H1328" s="27" t="s">
        <v>52</v>
      </c>
      <c r="I1328" s="24" t="s">
        <v>2273</v>
      </c>
      <c r="J1328" s="24">
        <v>30000</v>
      </c>
      <c r="K1328" s="24">
        <v>417635100</v>
      </c>
      <c r="L1328" s="28" t="s">
        <v>2274</v>
      </c>
      <c r="M1328" s="29" t="s">
        <v>50</v>
      </c>
      <c r="N1328" s="30"/>
      <c r="O1328" s="29" t="s">
        <v>50</v>
      </c>
      <c r="P1328" s="24"/>
      <c r="Q1328" s="24"/>
      <c r="R1328" s="24"/>
      <c r="S1328" s="24">
        <v>10</v>
      </c>
      <c r="T1328" s="36"/>
      <c r="U1328" s="24">
        <v>2</v>
      </c>
      <c r="V1328" s="35"/>
      <c r="W1328" s="24">
        <f t="shared" si="130"/>
        <v>12</v>
      </c>
      <c r="X1328" s="30"/>
      <c r="Y1328" s="24"/>
      <c r="Z1328" s="24"/>
    </row>
    <row r="1329" spans="1:26" ht="15.75" hidden="1" customHeight="1">
      <c r="A1329" s="13" t="s">
        <v>2227</v>
      </c>
      <c r="B1329" s="24" t="s">
        <v>2259</v>
      </c>
      <c r="C1329" s="24" t="s">
        <v>44</v>
      </c>
      <c r="D1329" s="25">
        <v>13975.74</v>
      </c>
      <c r="E1329" s="24"/>
      <c r="F1329" s="24"/>
      <c r="G1329" s="38"/>
      <c r="H1329" s="27" t="s">
        <v>196</v>
      </c>
      <c r="I1329" s="24" t="s">
        <v>2275</v>
      </c>
      <c r="J1329" s="24">
        <v>30000</v>
      </c>
      <c r="K1329" s="24">
        <v>419272200</v>
      </c>
      <c r="L1329" s="28" t="s">
        <v>2276</v>
      </c>
      <c r="M1329" s="29" t="s">
        <v>50</v>
      </c>
      <c r="N1329" s="30"/>
      <c r="O1329" s="29" t="s">
        <v>50</v>
      </c>
      <c r="P1329" s="24"/>
      <c r="Q1329" s="24"/>
      <c r="R1329" s="24"/>
      <c r="S1329" s="24">
        <v>10</v>
      </c>
      <c r="T1329" s="36"/>
      <c r="U1329" s="24">
        <v>0</v>
      </c>
      <c r="V1329" s="35"/>
      <c r="W1329" s="24">
        <f t="shared" si="130"/>
        <v>10</v>
      </c>
      <c r="X1329" s="30"/>
      <c r="Y1329" s="24"/>
      <c r="Z1329" s="24"/>
    </row>
    <row r="1330" spans="1:26" ht="15.75" hidden="1" customHeight="1">
      <c r="A1330" s="13" t="s">
        <v>2227</v>
      </c>
      <c r="B1330" s="24" t="s">
        <v>2259</v>
      </c>
      <c r="C1330" s="24" t="s">
        <v>44</v>
      </c>
      <c r="D1330" s="25">
        <v>13976.93</v>
      </c>
      <c r="E1330" s="24"/>
      <c r="F1330" s="24"/>
      <c r="G1330" s="38"/>
      <c r="H1330" s="27" t="s">
        <v>434</v>
      </c>
      <c r="I1330" s="24" t="s">
        <v>2277</v>
      </c>
      <c r="J1330" s="24">
        <v>30000</v>
      </c>
      <c r="K1330" s="24">
        <v>419307900</v>
      </c>
      <c r="L1330" s="28" t="s">
        <v>2278</v>
      </c>
      <c r="M1330" s="29" t="s">
        <v>50</v>
      </c>
      <c r="N1330" s="30"/>
      <c r="O1330" s="29" t="s">
        <v>50</v>
      </c>
      <c r="P1330" s="24"/>
      <c r="Q1330" s="24"/>
      <c r="R1330" s="24"/>
      <c r="S1330" s="24">
        <v>10</v>
      </c>
      <c r="T1330" s="36"/>
      <c r="U1330" s="24">
        <v>1</v>
      </c>
      <c r="V1330" s="35"/>
      <c r="W1330" s="24">
        <f t="shared" si="130"/>
        <v>11</v>
      </c>
      <c r="X1330" s="30"/>
      <c r="Y1330" s="24"/>
      <c r="Z1330" s="24"/>
    </row>
    <row r="1331" spans="1:26" ht="15.75" hidden="1" customHeight="1">
      <c r="A1331" s="13" t="s">
        <v>2227</v>
      </c>
      <c r="B1331" s="24" t="s">
        <v>2259</v>
      </c>
      <c r="C1331" s="24" t="s">
        <v>44</v>
      </c>
      <c r="D1331" s="25">
        <v>14399</v>
      </c>
      <c r="E1331" s="24"/>
      <c r="F1331" s="24"/>
      <c r="G1331" s="38"/>
      <c r="H1331" s="27" t="s">
        <v>246</v>
      </c>
      <c r="I1331" s="24" t="s">
        <v>237</v>
      </c>
      <c r="J1331" s="24">
        <v>30000</v>
      </c>
      <c r="K1331" s="24">
        <v>431970000</v>
      </c>
      <c r="L1331" s="28" t="s">
        <v>2279</v>
      </c>
      <c r="M1331" s="29" t="s">
        <v>50</v>
      </c>
      <c r="N1331" s="30"/>
      <c r="O1331" s="29" t="s">
        <v>50</v>
      </c>
      <c r="P1331" s="24"/>
      <c r="Q1331" s="24"/>
      <c r="R1331" s="24"/>
      <c r="S1331" s="24">
        <v>5</v>
      </c>
      <c r="T1331" s="36"/>
      <c r="U1331" s="24">
        <v>0</v>
      </c>
      <c r="V1331" s="35"/>
      <c r="W1331" s="24">
        <f t="shared" si="130"/>
        <v>5</v>
      </c>
      <c r="X1331" s="30"/>
      <c r="Y1331" s="24"/>
      <c r="Z1331" s="24"/>
    </row>
    <row r="1332" spans="1:26" ht="15.75" hidden="1" customHeight="1">
      <c r="A1332" s="13" t="s">
        <v>2227</v>
      </c>
      <c r="B1332" s="24" t="s">
        <v>2259</v>
      </c>
      <c r="C1332" s="24" t="s">
        <v>44</v>
      </c>
      <c r="D1332" s="25">
        <v>14619.31</v>
      </c>
      <c r="E1332" s="24"/>
      <c r="F1332" s="24"/>
      <c r="G1332" s="38"/>
      <c r="H1332" s="27" t="s">
        <v>189</v>
      </c>
      <c r="I1332" s="24" t="s">
        <v>237</v>
      </c>
      <c r="J1332" s="24">
        <v>30000</v>
      </c>
      <c r="K1332" s="24">
        <v>438579300</v>
      </c>
      <c r="L1332" s="28" t="s">
        <v>2280</v>
      </c>
      <c r="M1332" s="29" t="s">
        <v>50</v>
      </c>
      <c r="N1332" s="30"/>
      <c r="O1332" s="29" t="s">
        <v>50</v>
      </c>
      <c r="P1332" s="24"/>
      <c r="Q1332" s="24"/>
      <c r="R1332" s="24"/>
      <c r="S1332" s="24">
        <v>10</v>
      </c>
      <c r="T1332" s="36"/>
      <c r="U1332" s="24">
        <v>0</v>
      </c>
      <c r="V1332" s="35"/>
      <c r="W1332" s="24">
        <f t="shared" si="130"/>
        <v>10</v>
      </c>
      <c r="X1332" s="30"/>
      <c r="Y1332" s="24"/>
      <c r="Z1332" s="24"/>
    </row>
    <row r="1333" spans="1:26" ht="15.75" hidden="1" customHeight="1">
      <c r="A1333" s="13" t="s">
        <v>2227</v>
      </c>
      <c r="B1333" s="24" t="s">
        <v>2259</v>
      </c>
      <c r="C1333" s="24" t="s">
        <v>44</v>
      </c>
      <c r="D1333" s="25">
        <v>14725.76</v>
      </c>
      <c r="E1333" s="24"/>
      <c r="F1333" s="24"/>
      <c r="G1333" s="38"/>
      <c r="H1333" s="27" t="s">
        <v>71</v>
      </c>
      <c r="I1333" s="24" t="s">
        <v>2281</v>
      </c>
      <c r="J1333" s="24">
        <v>30000</v>
      </c>
      <c r="K1333" s="24">
        <v>441772800</v>
      </c>
      <c r="L1333" s="28" t="s">
        <v>2282</v>
      </c>
      <c r="M1333" s="29" t="s">
        <v>50</v>
      </c>
      <c r="N1333" s="30"/>
      <c r="O1333" s="29" t="s">
        <v>50</v>
      </c>
      <c r="P1333" s="24"/>
      <c r="Q1333" s="24"/>
      <c r="R1333" s="24"/>
      <c r="S1333" s="24">
        <v>10</v>
      </c>
      <c r="T1333" s="36"/>
      <c r="U1333" s="24">
        <v>1</v>
      </c>
      <c r="V1333" s="35"/>
      <c r="W1333" s="24">
        <f t="shared" si="130"/>
        <v>11</v>
      </c>
      <c r="X1333" s="30"/>
      <c r="Y1333" s="24"/>
      <c r="Z1333" s="24"/>
    </row>
    <row r="1334" spans="1:26" ht="15.75" hidden="1" customHeight="1">
      <c r="A1334" s="13" t="s">
        <v>2227</v>
      </c>
      <c r="B1334" s="24" t="s">
        <v>2259</v>
      </c>
      <c r="C1334" s="24" t="s">
        <v>44</v>
      </c>
      <c r="D1334" s="25">
        <v>15225</v>
      </c>
      <c r="E1334" s="24"/>
      <c r="F1334" s="24"/>
      <c r="G1334" s="38"/>
      <c r="H1334" s="27" t="s">
        <v>61</v>
      </c>
      <c r="I1334" s="24" t="s">
        <v>253</v>
      </c>
      <c r="J1334" s="24">
        <v>30000</v>
      </c>
      <c r="K1334" s="24">
        <v>456750000</v>
      </c>
      <c r="L1334" s="28" t="s">
        <v>2283</v>
      </c>
      <c r="M1334" s="29" t="s">
        <v>50</v>
      </c>
      <c r="N1334" s="30"/>
      <c r="O1334" s="29" t="s">
        <v>50</v>
      </c>
      <c r="P1334" s="24"/>
      <c r="Q1334" s="24"/>
      <c r="R1334" s="24"/>
      <c r="S1334" s="24">
        <v>10</v>
      </c>
      <c r="T1334" s="36"/>
      <c r="U1334" s="24">
        <v>0</v>
      </c>
      <c r="V1334" s="35"/>
      <c r="W1334" s="24">
        <f t="shared" si="130"/>
        <v>10</v>
      </c>
      <c r="X1334" s="30"/>
      <c r="Y1334" s="24"/>
      <c r="Z1334" s="24"/>
    </row>
    <row r="1335" spans="1:26" ht="15.75" hidden="1" customHeight="1">
      <c r="A1335" s="13" t="s">
        <v>2227</v>
      </c>
      <c r="B1335" s="24" t="s">
        <v>2259</v>
      </c>
      <c r="C1335" s="24" t="s">
        <v>44</v>
      </c>
      <c r="D1335" s="25">
        <v>16207.1</v>
      </c>
      <c r="E1335" s="24"/>
      <c r="F1335" s="24"/>
      <c r="G1335" s="38"/>
      <c r="H1335" s="27" t="s">
        <v>68</v>
      </c>
      <c r="I1335" s="24" t="s">
        <v>237</v>
      </c>
      <c r="J1335" s="24">
        <v>30000</v>
      </c>
      <c r="K1335" s="24">
        <v>486213000</v>
      </c>
      <c r="L1335" s="28" t="s">
        <v>2284</v>
      </c>
      <c r="M1335" s="29" t="s">
        <v>50</v>
      </c>
      <c r="N1335" s="30"/>
      <c r="O1335" s="29" t="s">
        <v>50</v>
      </c>
      <c r="P1335" s="24"/>
      <c r="Q1335" s="24"/>
      <c r="R1335" s="24"/>
      <c r="S1335" s="24">
        <v>10</v>
      </c>
      <c r="T1335" s="36"/>
      <c r="U1335" s="24">
        <v>0</v>
      </c>
      <c r="V1335" s="35"/>
      <c r="W1335" s="24">
        <f t="shared" si="130"/>
        <v>10</v>
      </c>
      <c r="X1335" s="30"/>
      <c r="Y1335" s="24"/>
      <c r="Z1335" s="24"/>
    </row>
    <row r="1336" spans="1:26" ht="15.75" hidden="1" customHeight="1">
      <c r="A1336" s="13" t="s">
        <v>2227</v>
      </c>
      <c r="B1336" s="24" t="s">
        <v>2259</v>
      </c>
      <c r="C1336" s="24" t="s">
        <v>294</v>
      </c>
      <c r="D1336" s="25">
        <v>19386.36</v>
      </c>
      <c r="E1336" s="24"/>
      <c r="F1336" s="24"/>
      <c r="G1336" s="38"/>
      <c r="H1336" s="27" t="s">
        <v>95</v>
      </c>
      <c r="I1336" s="24" t="s">
        <v>2285</v>
      </c>
      <c r="J1336" s="24">
        <v>30000</v>
      </c>
      <c r="K1336" s="24">
        <v>581590800</v>
      </c>
      <c r="L1336" s="28" t="s">
        <v>2286</v>
      </c>
      <c r="M1336" s="29" t="s">
        <v>50</v>
      </c>
      <c r="N1336" s="30"/>
      <c r="O1336" s="29" t="s">
        <v>50</v>
      </c>
      <c r="P1336" s="24"/>
      <c r="Q1336" s="24"/>
      <c r="R1336" s="24"/>
      <c r="S1336" s="24">
        <v>10</v>
      </c>
      <c r="T1336" s="36"/>
      <c r="U1336" s="24">
        <v>1</v>
      </c>
      <c r="V1336" s="35"/>
      <c r="W1336" s="24">
        <f t="shared" si="130"/>
        <v>11</v>
      </c>
      <c r="X1336" s="30"/>
      <c r="Y1336" s="24"/>
      <c r="Z1336" s="24"/>
    </row>
    <row r="1337" spans="1:26" ht="15.75" hidden="1" customHeight="1">
      <c r="A1337" s="13" t="s">
        <v>2227</v>
      </c>
      <c r="B1337" s="24" t="s">
        <v>2259</v>
      </c>
      <c r="C1337" s="24" t="s">
        <v>51</v>
      </c>
      <c r="D1337" s="25">
        <v>19757.52</v>
      </c>
      <c r="E1337" s="24"/>
      <c r="F1337" s="24"/>
      <c r="G1337" s="38"/>
      <c r="H1337" s="27" t="s">
        <v>63</v>
      </c>
      <c r="I1337" s="24" t="s">
        <v>733</v>
      </c>
      <c r="J1337" s="24">
        <v>30000</v>
      </c>
      <c r="K1337" s="24">
        <v>592725600</v>
      </c>
      <c r="L1337" s="28" t="s">
        <v>2287</v>
      </c>
      <c r="M1337" s="29" t="s">
        <v>50</v>
      </c>
      <c r="N1337" s="30"/>
      <c r="O1337" s="29" t="s">
        <v>50</v>
      </c>
      <c r="P1337" s="24"/>
      <c r="Q1337" s="24"/>
      <c r="R1337" s="24"/>
      <c r="S1337" s="24">
        <v>10</v>
      </c>
      <c r="T1337" s="36"/>
      <c r="U1337" s="24">
        <v>2</v>
      </c>
      <c r="V1337" s="35"/>
      <c r="W1337" s="24">
        <f t="shared" si="130"/>
        <v>12</v>
      </c>
      <c r="X1337" s="30"/>
      <c r="Y1337" s="24"/>
      <c r="Z1337" s="24"/>
    </row>
    <row r="1338" spans="1:26" ht="15.75" hidden="1" customHeight="1">
      <c r="A1338" s="13" t="s">
        <v>2227</v>
      </c>
      <c r="B1338" s="24" t="s">
        <v>2259</v>
      </c>
      <c r="C1338" s="24" t="s">
        <v>44</v>
      </c>
      <c r="D1338" s="25">
        <v>22100</v>
      </c>
      <c r="E1338" s="24"/>
      <c r="F1338" s="24"/>
      <c r="G1338" s="38"/>
      <c r="H1338" s="27" t="s">
        <v>479</v>
      </c>
      <c r="I1338" s="24" t="s">
        <v>2288</v>
      </c>
      <c r="J1338" s="24">
        <v>30000</v>
      </c>
      <c r="K1338" s="24">
        <v>663000000</v>
      </c>
      <c r="L1338" s="28" t="s">
        <v>2289</v>
      </c>
      <c r="M1338" s="29" t="s">
        <v>50</v>
      </c>
      <c r="N1338" s="30"/>
      <c r="O1338" s="29" t="s">
        <v>50</v>
      </c>
      <c r="P1338" s="24"/>
      <c r="Q1338" s="24"/>
      <c r="R1338" s="24"/>
      <c r="S1338" s="24">
        <v>10</v>
      </c>
      <c r="T1338" s="36"/>
      <c r="U1338" s="24">
        <v>0</v>
      </c>
      <c r="V1338" s="35"/>
      <c r="W1338" s="24">
        <f t="shared" si="130"/>
        <v>10</v>
      </c>
      <c r="X1338" s="30"/>
      <c r="Y1338" s="24"/>
      <c r="Z1338" s="24"/>
    </row>
    <row r="1339" spans="1:26" ht="15.75" hidden="1" customHeight="1">
      <c r="A1339" s="13" t="s">
        <v>2227</v>
      </c>
      <c r="B1339" s="24" t="s">
        <v>2259</v>
      </c>
      <c r="C1339" s="24" t="s">
        <v>44</v>
      </c>
      <c r="D1339" s="25">
        <v>39941.22</v>
      </c>
      <c r="E1339" s="24"/>
      <c r="F1339" s="24"/>
      <c r="G1339" s="38"/>
      <c r="H1339" s="27" t="s">
        <v>52</v>
      </c>
      <c r="I1339" s="24" t="s">
        <v>2290</v>
      </c>
      <c r="J1339" s="24">
        <v>30000</v>
      </c>
      <c r="K1339" s="24">
        <v>1198236600</v>
      </c>
      <c r="L1339" s="28" t="s">
        <v>2291</v>
      </c>
      <c r="M1339" s="29" t="s">
        <v>50</v>
      </c>
      <c r="N1339" s="30"/>
      <c r="O1339" s="29" t="s">
        <v>50</v>
      </c>
      <c r="P1339" s="24"/>
      <c r="Q1339" s="24"/>
      <c r="R1339" s="24"/>
      <c r="S1339" s="24">
        <v>10</v>
      </c>
      <c r="T1339" s="36"/>
      <c r="U1339" s="24">
        <v>2</v>
      </c>
      <c r="V1339" s="35"/>
      <c r="W1339" s="24">
        <f t="shared" si="130"/>
        <v>12</v>
      </c>
      <c r="X1339" s="30"/>
      <c r="Y1339" s="24"/>
      <c r="Z1339" s="24"/>
    </row>
    <row r="1340" spans="1:26" ht="15.75" hidden="1" customHeight="1">
      <c r="A1340" s="13" t="s">
        <v>2227</v>
      </c>
      <c r="B1340" s="24" t="s">
        <v>2292</v>
      </c>
      <c r="C1340" s="24" t="s">
        <v>51</v>
      </c>
      <c r="D1340" s="25">
        <v>17031.349999999999</v>
      </c>
      <c r="E1340" s="26">
        <f>+F1340</f>
        <v>76300.317999999999</v>
      </c>
      <c r="F1340" s="26">
        <f>381501.59/5</f>
        <v>76300.317999999999</v>
      </c>
      <c r="G1340" s="38" t="s">
        <v>2293</v>
      </c>
      <c r="H1340" s="27" t="s">
        <v>95</v>
      </c>
      <c r="I1340" s="24" t="s">
        <v>2294</v>
      </c>
      <c r="J1340" s="24">
        <v>61200</v>
      </c>
      <c r="K1340" s="24">
        <v>1042318620</v>
      </c>
      <c r="L1340" s="28" t="s">
        <v>2295</v>
      </c>
      <c r="M1340" s="29" t="s">
        <v>50</v>
      </c>
      <c r="N1340" s="30"/>
      <c r="O1340" s="29" t="s">
        <v>50</v>
      </c>
      <c r="P1340" s="24"/>
      <c r="Q1340" s="24"/>
      <c r="R1340" s="24"/>
      <c r="S1340" s="24">
        <v>10</v>
      </c>
      <c r="T1340" s="36"/>
      <c r="U1340" s="24">
        <v>1</v>
      </c>
      <c r="V1340" s="35"/>
      <c r="W1340" s="24">
        <f t="shared" si="130"/>
        <v>11</v>
      </c>
      <c r="X1340" s="30"/>
      <c r="Y1340" s="24"/>
      <c r="Z1340" s="24"/>
    </row>
    <row r="1341" spans="1:26" ht="15.75" hidden="1" customHeight="1">
      <c r="A1341" s="13" t="s">
        <v>2227</v>
      </c>
      <c r="B1341" s="24" t="s">
        <v>2292</v>
      </c>
      <c r="C1341" s="24" t="s">
        <v>44</v>
      </c>
      <c r="D1341" s="25">
        <v>18130.849999999999</v>
      </c>
      <c r="E1341" s="24"/>
      <c r="F1341" s="24"/>
      <c r="G1341" s="38"/>
      <c r="H1341" s="27" t="s">
        <v>92</v>
      </c>
      <c r="I1341" s="24" t="s">
        <v>532</v>
      </c>
      <c r="J1341" s="24">
        <v>61200</v>
      </c>
      <c r="K1341" s="24">
        <v>1109608020</v>
      </c>
      <c r="L1341" s="28" t="s">
        <v>2296</v>
      </c>
      <c r="M1341" s="29" t="s">
        <v>50</v>
      </c>
      <c r="N1341" s="30"/>
      <c r="O1341" s="29" t="s">
        <v>50</v>
      </c>
      <c r="P1341" s="24"/>
      <c r="Q1341" s="24"/>
      <c r="R1341" s="24"/>
      <c r="S1341" s="24">
        <v>10</v>
      </c>
      <c r="T1341" s="36"/>
      <c r="U1341" s="24">
        <v>0</v>
      </c>
      <c r="V1341" s="35"/>
      <c r="W1341" s="24">
        <f t="shared" si="130"/>
        <v>10</v>
      </c>
      <c r="X1341" s="30"/>
      <c r="Y1341" s="24"/>
      <c r="Z1341" s="24"/>
    </row>
    <row r="1342" spans="1:26" ht="15.75" hidden="1" customHeight="1">
      <c r="A1342" s="13" t="s">
        <v>2227</v>
      </c>
      <c r="B1342" s="24" t="s">
        <v>2292</v>
      </c>
      <c r="C1342" s="24" t="s">
        <v>75</v>
      </c>
      <c r="D1342" s="25">
        <v>25317.77</v>
      </c>
      <c r="E1342" s="24"/>
      <c r="F1342" s="24"/>
      <c r="G1342" s="38"/>
      <c r="H1342" s="27" t="s">
        <v>95</v>
      </c>
      <c r="I1342" s="24" t="s">
        <v>2297</v>
      </c>
      <c r="J1342" s="24">
        <v>61200</v>
      </c>
      <c r="K1342" s="24">
        <v>1549447524</v>
      </c>
      <c r="L1342" s="28" t="s">
        <v>2298</v>
      </c>
      <c r="M1342" s="29" t="s">
        <v>50</v>
      </c>
      <c r="N1342" s="30"/>
      <c r="O1342" s="29" t="s">
        <v>50</v>
      </c>
      <c r="P1342" s="24"/>
      <c r="Q1342" s="24"/>
      <c r="R1342" s="24"/>
      <c r="S1342" s="24">
        <v>10</v>
      </c>
      <c r="T1342" s="36"/>
      <c r="U1342" s="24">
        <v>1</v>
      </c>
      <c r="V1342" s="35"/>
      <c r="W1342" s="24">
        <f t="shared" si="130"/>
        <v>11</v>
      </c>
      <c r="X1342" s="30"/>
      <c r="Y1342" s="24"/>
      <c r="Z1342" s="24"/>
    </row>
    <row r="1343" spans="1:26" ht="15.75" hidden="1" customHeight="1">
      <c r="A1343" s="13" t="s">
        <v>2227</v>
      </c>
      <c r="B1343" s="24" t="s">
        <v>2292</v>
      </c>
      <c r="C1343" s="24" t="s">
        <v>51</v>
      </c>
      <c r="D1343" s="25">
        <v>25778.51</v>
      </c>
      <c r="E1343" s="24"/>
      <c r="F1343" s="24"/>
      <c r="G1343" s="38"/>
      <c r="H1343" s="27" t="s">
        <v>63</v>
      </c>
      <c r="I1343" s="24" t="s">
        <v>733</v>
      </c>
      <c r="J1343" s="24">
        <v>61200</v>
      </c>
      <c r="K1343" s="24">
        <v>1577644812</v>
      </c>
      <c r="L1343" s="28" t="s">
        <v>2299</v>
      </c>
      <c r="M1343" s="29" t="s">
        <v>50</v>
      </c>
      <c r="N1343" s="30"/>
      <c r="O1343" s="29" t="s">
        <v>50</v>
      </c>
      <c r="P1343" s="24"/>
      <c r="Q1343" s="24"/>
      <c r="R1343" s="24"/>
      <c r="S1343" s="24">
        <v>10</v>
      </c>
      <c r="T1343" s="36"/>
      <c r="U1343" s="24">
        <v>2</v>
      </c>
      <c r="V1343" s="35"/>
      <c r="W1343" s="24">
        <f t="shared" si="130"/>
        <v>12</v>
      </c>
      <c r="X1343" s="30"/>
      <c r="Y1343" s="24"/>
      <c r="Z1343" s="24"/>
    </row>
    <row r="1344" spans="1:26" ht="15.75" hidden="1" customHeight="1">
      <c r="A1344" s="13" t="s">
        <v>2227</v>
      </c>
      <c r="B1344" s="24" t="s">
        <v>2292</v>
      </c>
      <c r="C1344" s="24" t="s">
        <v>44</v>
      </c>
      <c r="D1344" s="25">
        <v>29434.46</v>
      </c>
      <c r="E1344" s="24"/>
      <c r="F1344" s="24"/>
      <c r="G1344" s="38"/>
      <c r="H1344" s="27" t="s">
        <v>434</v>
      </c>
      <c r="I1344" s="24" t="s">
        <v>2300</v>
      </c>
      <c r="J1344" s="24">
        <v>61200</v>
      </c>
      <c r="K1344" s="24">
        <v>1801388952</v>
      </c>
      <c r="L1344" s="28" t="s">
        <v>2301</v>
      </c>
      <c r="M1344" s="29" t="s">
        <v>50</v>
      </c>
      <c r="N1344" s="30"/>
      <c r="O1344" s="29" t="s">
        <v>50</v>
      </c>
      <c r="P1344" s="24"/>
      <c r="Q1344" s="24"/>
      <c r="R1344" s="24"/>
      <c r="S1344" s="24">
        <v>10</v>
      </c>
      <c r="T1344" s="36"/>
      <c r="U1344" s="24">
        <v>1</v>
      </c>
      <c r="V1344" s="35"/>
      <c r="W1344" s="24">
        <f t="shared" si="130"/>
        <v>11</v>
      </c>
      <c r="X1344" s="30"/>
      <c r="Y1344" s="24"/>
      <c r="Z1344" s="24"/>
    </row>
    <row r="1345" spans="1:26" ht="15.75" hidden="1" customHeight="1">
      <c r="A1345" s="13" t="s">
        <v>2227</v>
      </c>
      <c r="B1345" s="24" t="s">
        <v>2292</v>
      </c>
      <c r="C1345" s="24" t="s">
        <v>44</v>
      </c>
      <c r="D1345" s="25">
        <v>30127.279999999999</v>
      </c>
      <c r="E1345" s="24"/>
      <c r="F1345" s="24"/>
      <c r="G1345" s="38"/>
      <c r="H1345" s="27" t="s">
        <v>68</v>
      </c>
      <c r="I1345" s="24" t="s">
        <v>536</v>
      </c>
      <c r="J1345" s="24">
        <v>61200</v>
      </c>
      <c r="K1345" s="24">
        <v>1843789536</v>
      </c>
      <c r="L1345" s="28" t="s">
        <v>2302</v>
      </c>
      <c r="M1345" s="29" t="s">
        <v>50</v>
      </c>
      <c r="N1345" s="30"/>
      <c r="O1345" s="29" t="s">
        <v>50</v>
      </c>
      <c r="P1345" s="24"/>
      <c r="Q1345" s="24"/>
      <c r="R1345" s="24"/>
      <c r="S1345" s="24">
        <v>10</v>
      </c>
      <c r="T1345" s="36"/>
      <c r="U1345" s="24">
        <v>0</v>
      </c>
      <c r="V1345" s="35"/>
      <c r="W1345" s="24">
        <f t="shared" si="130"/>
        <v>10</v>
      </c>
      <c r="X1345" s="30"/>
      <c r="Y1345" s="24"/>
      <c r="Z1345" s="24"/>
    </row>
    <row r="1346" spans="1:26" ht="15.75" hidden="1" customHeight="1">
      <c r="A1346" s="13" t="s">
        <v>2227</v>
      </c>
      <c r="B1346" s="24" t="s">
        <v>2292</v>
      </c>
      <c r="C1346" s="24" t="s">
        <v>44</v>
      </c>
      <c r="D1346" s="25">
        <v>32169.99</v>
      </c>
      <c r="E1346" s="24"/>
      <c r="F1346" s="24"/>
      <c r="G1346" s="38"/>
      <c r="H1346" s="27" t="s">
        <v>52</v>
      </c>
      <c r="I1346" s="24" t="s">
        <v>2303</v>
      </c>
      <c r="J1346" s="24">
        <v>61200</v>
      </c>
      <c r="K1346" s="24">
        <v>1968803388</v>
      </c>
      <c r="L1346" s="28" t="s">
        <v>2304</v>
      </c>
      <c r="M1346" s="29" t="s">
        <v>50</v>
      </c>
      <c r="N1346" s="30"/>
      <c r="O1346" s="29" t="s">
        <v>50</v>
      </c>
      <c r="P1346" s="24"/>
      <c r="Q1346" s="24"/>
      <c r="R1346" s="24"/>
      <c r="S1346" s="24">
        <v>10</v>
      </c>
      <c r="T1346" s="36"/>
      <c r="U1346" s="24">
        <v>2</v>
      </c>
      <c r="V1346" s="35"/>
      <c r="W1346" s="24">
        <f t="shared" si="130"/>
        <v>12</v>
      </c>
      <c r="X1346" s="30"/>
      <c r="Y1346" s="24"/>
      <c r="Z1346" s="24"/>
    </row>
    <row r="1347" spans="1:26" ht="15.75" hidden="1" customHeight="1">
      <c r="A1347" s="13" t="s">
        <v>2227</v>
      </c>
      <c r="B1347" s="24" t="s">
        <v>2292</v>
      </c>
      <c r="C1347" s="24" t="s">
        <v>44</v>
      </c>
      <c r="D1347" s="25">
        <v>32439.87</v>
      </c>
      <c r="E1347" s="24"/>
      <c r="F1347" s="24"/>
      <c r="G1347" s="38"/>
      <c r="H1347" s="27" t="s">
        <v>95</v>
      </c>
      <c r="I1347" s="24" t="s">
        <v>2305</v>
      </c>
      <c r="J1347" s="24">
        <v>61200</v>
      </c>
      <c r="K1347" s="24">
        <v>1985320044</v>
      </c>
      <c r="L1347" s="28" t="s">
        <v>2306</v>
      </c>
      <c r="M1347" s="29" t="s">
        <v>50</v>
      </c>
      <c r="N1347" s="30"/>
      <c r="O1347" s="29" t="s">
        <v>50</v>
      </c>
      <c r="P1347" s="24"/>
      <c r="Q1347" s="24"/>
      <c r="R1347" s="24"/>
      <c r="S1347" s="24">
        <v>10</v>
      </c>
      <c r="T1347" s="36"/>
      <c r="U1347" s="24">
        <v>1</v>
      </c>
      <c r="V1347" s="35"/>
      <c r="W1347" s="24">
        <f t="shared" si="130"/>
        <v>11</v>
      </c>
      <c r="X1347" s="30"/>
      <c r="Y1347" s="24"/>
      <c r="Z1347" s="24"/>
    </row>
    <row r="1348" spans="1:26" ht="15.75" hidden="1" customHeight="1">
      <c r="A1348" s="13" t="s">
        <v>2227</v>
      </c>
      <c r="B1348" s="24" t="s">
        <v>2292</v>
      </c>
      <c r="C1348" s="24" t="s">
        <v>44</v>
      </c>
      <c r="D1348" s="25">
        <v>32747.29</v>
      </c>
      <c r="E1348" s="24"/>
      <c r="F1348" s="24"/>
      <c r="G1348" s="38"/>
      <c r="H1348" s="27" t="s">
        <v>196</v>
      </c>
      <c r="I1348" s="24" t="s">
        <v>2307</v>
      </c>
      <c r="J1348" s="24">
        <v>61200</v>
      </c>
      <c r="K1348" s="24">
        <v>2004134148</v>
      </c>
      <c r="L1348" s="28" t="s">
        <v>2308</v>
      </c>
      <c r="M1348" s="29" t="s">
        <v>50</v>
      </c>
      <c r="N1348" s="30"/>
      <c r="O1348" s="29" t="s">
        <v>50</v>
      </c>
      <c r="P1348" s="24"/>
      <c r="Q1348" s="24"/>
      <c r="R1348" s="24"/>
      <c r="S1348" s="24">
        <v>10</v>
      </c>
      <c r="T1348" s="36"/>
      <c r="U1348" s="24">
        <v>0</v>
      </c>
      <c r="V1348" s="35"/>
      <c r="W1348" s="24">
        <f t="shared" si="130"/>
        <v>10</v>
      </c>
      <c r="X1348" s="30"/>
      <c r="Y1348" s="24"/>
      <c r="Z1348" s="24"/>
    </row>
    <row r="1349" spans="1:26" ht="15.75" hidden="1" customHeight="1">
      <c r="A1349" s="13" t="s">
        <v>2227</v>
      </c>
      <c r="B1349" s="24" t="s">
        <v>2292</v>
      </c>
      <c r="C1349" s="24" t="s">
        <v>44</v>
      </c>
      <c r="D1349" s="25">
        <v>33742.730000000003</v>
      </c>
      <c r="E1349" s="24"/>
      <c r="F1349" s="24"/>
      <c r="G1349" s="38"/>
      <c r="H1349" s="27" t="s">
        <v>63</v>
      </c>
      <c r="I1349" s="24" t="s">
        <v>812</v>
      </c>
      <c r="J1349" s="24">
        <v>61200</v>
      </c>
      <c r="K1349" s="24">
        <v>2065055076</v>
      </c>
      <c r="L1349" s="28" t="s">
        <v>2309</v>
      </c>
      <c r="M1349" s="29" t="s">
        <v>50</v>
      </c>
      <c r="N1349" s="30"/>
      <c r="O1349" s="29" t="s">
        <v>50</v>
      </c>
      <c r="P1349" s="24"/>
      <c r="Q1349" s="24"/>
      <c r="R1349" s="24"/>
      <c r="S1349" s="24">
        <v>10</v>
      </c>
      <c r="T1349" s="36"/>
      <c r="U1349" s="24">
        <v>2</v>
      </c>
      <c r="V1349" s="35"/>
      <c r="W1349" s="24">
        <f t="shared" si="130"/>
        <v>12</v>
      </c>
      <c r="X1349" s="30"/>
      <c r="Y1349" s="24"/>
      <c r="Z1349" s="24"/>
    </row>
    <row r="1350" spans="1:26" ht="15.75" hidden="1" customHeight="1">
      <c r="A1350" s="13" t="s">
        <v>2227</v>
      </c>
      <c r="B1350" s="24" t="s">
        <v>2292</v>
      </c>
      <c r="C1350" s="24" t="s">
        <v>44</v>
      </c>
      <c r="D1350" s="25">
        <v>35574</v>
      </c>
      <c r="E1350" s="24"/>
      <c r="F1350" s="24"/>
      <c r="G1350" s="38"/>
      <c r="H1350" s="27" t="s">
        <v>77</v>
      </c>
      <c r="I1350" s="24" t="s">
        <v>2310</v>
      </c>
      <c r="J1350" s="24">
        <v>61200</v>
      </c>
      <c r="K1350" s="24">
        <v>2177128800</v>
      </c>
      <c r="L1350" s="28" t="s">
        <v>2311</v>
      </c>
      <c r="M1350" s="29" t="s">
        <v>50</v>
      </c>
      <c r="N1350" s="30"/>
      <c r="O1350" s="29" t="s">
        <v>50</v>
      </c>
      <c r="P1350" s="24"/>
      <c r="Q1350" s="24"/>
      <c r="R1350" s="24"/>
      <c r="S1350" s="24">
        <v>10</v>
      </c>
      <c r="T1350" s="36"/>
      <c r="U1350" s="24">
        <v>0</v>
      </c>
      <c r="V1350" s="35"/>
      <c r="W1350" s="24">
        <f t="shared" si="130"/>
        <v>10</v>
      </c>
      <c r="X1350" s="30"/>
      <c r="Y1350" s="24"/>
      <c r="Z1350" s="24"/>
    </row>
    <row r="1351" spans="1:26" ht="15.75" hidden="1" customHeight="1">
      <c r="A1351" s="13" t="s">
        <v>2227</v>
      </c>
      <c r="B1351" s="24" t="s">
        <v>2292</v>
      </c>
      <c r="C1351" s="24" t="s">
        <v>44</v>
      </c>
      <c r="D1351" s="25">
        <v>39551.1</v>
      </c>
      <c r="E1351" s="24"/>
      <c r="F1351" s="24"/>
      <c r="G1351" s="38"/>
      <c r="H1351" s="27" t="s">
        <v>189</v>
      </c>
      <c r="I1351" s="24" t="s">
        <v>812</v>
      </c>
      <c r="J1351" s="24">
        <v>61200</v>
      </c>
      <c r="K1351" s="24">
        <v>2420527320</v>
      </c>
      <c r="L1351" s="28" t="s">
        <v>2312</v>
      </c>
      <c r="M1351" s="29" t="s">
        <v>50</v>
      </c>
      <c r="N1351" s="30"/>
      <c r="O1351" s="29" t="s">
        <v>50</v>
      </c>
      <c r="P1351" s="24"/>
      <c r="Q1351" s="24"/>
      <c r="R1351" s="24"/>
      <c r="S1351" s="24">
        <v>10</v>
      </c>
      <c r="T1351" s="36"/>
      <c r="U1351" s="24">
        <v>0</v>
      </c>
      <c r="V1351" s="35"/>
      <c r="W1351" s="24">
        <f t="shared" si="130"/>
        <v>10</v>
      </c>
      <c r="X1351" s="30"/>
      <c r="Y1351" s="24"/>
      <c r="Z1351" s="24"/>
    </row>
    <row r="1352" spans="1:26" ht="15.75" hidden="1" customHeight="1">
      <c r="A1352" s="13" t="s">
        <v>2227</v>
      </c>
      <c r="B1352" s="24" t="s">
        <v>2292</v>
      </c>
      <c r="C1352" s="24" t="s">
        <v>44</v>
      </c>
      <c r="D1352" s="25">
        <v>39895.800000000003</v>
      </c>
      <c r="E1352" s="24"/>
      <c r="F1352" s="24"/>
      <c r="G1352" s="38"/>
      <c r="H1352" s="27" t="s">
        <v>255</v>
      </c>
      <c r="I1352" s="24" t="s">
        <v>812</v>
      </c>
      <c r="J1352" s="24">
        <v>61200</v>
      </c>
      <c r="K1352" s="24">
        <v>2441622960</v>
      </c>
      <c r="L1352" s="28" t="s">
        <v>2313</v>
      </c>
      <c r="M1352" s="29" t="s">
        <v>50</v>
      </c>
      <c r="N1352" s="30"/>
      <c r="O1352" s="29" t="s">
        <v>50</v>
      </c>
      <c r="P1352" s="24"/>
      <c r="Q1352" s="24"/>
      <c r="R1352" s="24"/>
      <c r="S1352" s="24">
        <v>10</v>
      </c>
      <c r="T1352" s="36"/>
      <c r="U1352" s="24">
        <v>0</v>
      </c>
      <c r="V1352" s="35"/>
      <c r="W1352" s="24">
        <f t="shared" si="130"/>
        <v>10</v>
      </c>
      <c r="X1352" s="30"/>
      <c r="Y1352" s="24"/>
      <c r="Z1352" s="24"/>
    </row>
    <row r="1353" spans="1:26" ht="15.75" hidden="1" customHeight="1">
      <c r="A1353" s="13" t="s">
        <v>2227</v>
      </c>
      <c r="B1353" s="24" t="s">
        <v>2314</v>
      </c>
      <c r="C1353" s="24" t="s">
        <v>44</v>
      </c>
      <c r="D1353" s="25">
        <v>21800</v>
      </c>
      <c r="E1353" s="26">
        <f>+F1353</f>
        <v>154023.87</v>
      </c>
      <c r="F1353" s="26">
        <v>154023.87</v>
      </c>
      <c r="G1353" s="38" t="s">
        <v>2315</v>
      </c>
      <c r="H1353" s="27" t="s">
        <v>55</v>
      </c>
      <c r="I1353" s="24" t="s">
        <v>237</v>
      </c>
      <c r="J1353" s="24">
        <v>12000</v>
      </c>
      <c r="K1353" s="24">
        <v>261600000</v>
      </c>
      <c r="L1353" s="28" t="s">
        <v>2316</v>
      </c>
      <c r="M1353" s="29" t="s">
        <v>50</v>
      </c>
      <c r="N1353" s="30"/>
      <c r="O1353" s="29" t="s">
        <v>50</v>
      </c>
      <c r="P1353" s="24"/>
      <c r="Q1353" s="24"/>
      <c r="R1353" s="24"/>
      <c r="S1353" s="24">
        <v>10</v>
      </c>
      <c r="T1353" s="24">
        <v>15</v>
      </c>
      <c r="U1353" s="24">
        <v>0</v>
      </c>
      <c r="V1353" s="35">
        <v>65</v>
      </c>
      <c r="W1353" s="24">
        <f t="shared" si="130"/>
        <v>90</v>
      </c>
      <c r="X1353" s="30"/>
      <c r="Y1353" s="24"/>
      <c r="Z1353" s="24"/>
    </row>
    <row r="1354" spans="1:26" ht="15.75" hidden="1" customHeight="1">
      <c r="A1354" s="13" t="s">
        <v>2227</v>
      </c>
      <c r="B1354" s="24" t="s">
        <v>2314</v>
      </c>
      <c r="C1354" s="24" t="s">
        <v>44</v>
      </c>
      <c r="D1354" s="25">
        <v>21974.16</v>
      </c>
      <c r="E1354" s="24"/>
      <c r="F1354" s="24"/>
      <c r="G1354" s="38"/>
      <c r="H1354" s="27" t="s">
        <v>52</v>
      </c>
      <c r="I1354" s="24" t="s">
        <v>2317</v>
      </c>
      <c r="J1354" s="24">
        <v>12000</v>
      </c>
      <c r="K1354" s="24">
        <v>263689920</v>
      </c>
      <c r="L1354" s="28" t="s">
        <v>2318</v>
      </c>
      <c r="M1354" s="29" t="s">
        <v>50</v>
      </c>
      <c r="N1354" s="30"/>
      <c r="O1354" s="29" t="s">
        <v>50</v>
      </c>
      <c r="P1354" s="24"/>
      <c r="Q1354" s="24"/>
      <c r="R1354" s="24"/>
      <c r="S1354" s="24">
        <v>10</v>
      </c>
      <c r="T1354" s="24">
        <v>15</v>
      </c>
      <c r="U1354" s="24">
        <v>2</v>
      </c>
      <c r="V1354" s="31">
        <f t="shared" ref="V1354:V1365" si="131">+V1353*D1353/D1354</f>
        <v>64.484831274551567</v>
      </c>
      <c r="W1354" s="32">
        <f t="shared" si="130"/>
        <v>91.484831274551567</v>
      </c>
      <c r="X1354" s="30"/>
      <c r="Y1354" s="24"/>
      <c r="Z1354" s="24"/>
    </row>
    <row r="1355" spans="1:26" ht="15.75" hidden="1" customHeight="1">
      <c r="A1355" s="13" t="s">
        <v>2227</v>
      </c>
      <c r="B1355" s="24" t="s">
        <v>2314</v>
      </c>
      <c r="C1355" s="24" t="s">
        <v>44</v>
      </c>
      <c r="D1355" s="25">
        <v>22160</v>
      </c>
      <c r="E1355" s="24"/>
      <c r="F1355" s="24"/>
      <c r="G1355" s="38"/>
      <c r="H1355" s="27" t="s">
        <v>95</v>
      </c>
      <c r="I1355" s="24" t="s">
        <v>2319</v>
      </c>
      <c r="J1355" s="24">
        <v>12000</v>
      </c>
      <c r="K1355" s="24">
        <v>265920000</v>
      </c>
      <c r="L1355" s="28" t="s">
        <v>2320</v>
      </c>
      <c r="M1355" s="29" t="s">
        <v>50</v>
      </c>
      <c r="N1355" s="30"/>
      <c r="O1355" s="29" t="s">
        <v>50</v>
      </c>
      <c r="P1355" s="24"/>
      <c r="Q1355" s="24"/>
      <c r="R1355" s="24"/>
      <c r="S1355" s="24">
        <v>10</v>
      </c>
      <c r="T1355" s="24">
        <v>15</v>
      </c>
      <c r="U1355" s="24">
        <v>1</v>
      </c>
      <c r="V1355" s="31">
        <f t="shared" si="131"/>
        <v>63.944043321299638</v>
      </c>
      <c r="W1355" s="32">
        <f t="shared" si="130"/>
        <v>89.944043321299631</v>
      </c>
      <c r="X1355" s="30"/>
      <c r="Y1355" s="24"/>
      <c r="Z1355" s="24"/>
    </row>
    <row r="1356" spans="1:26" ht="15.75" hidden="1" customHeight="1">
      <c r="A1356" s="13" t="s">
        <v>2227</v>
      </c>
      <c r="B1356" s="24" t="s">
        <v>2314</v>
      </c>
      <c r="C1356" s="24" t="s">
        <v>44</v>
      </c>
      <c r="D1356" s="25">
        <v>22220</v>
      </c>
      <c r="E1356" s="24"/>
      <c r="F1356" s="24"/>
      <c r="G1356" s="38"/>
      <c r="H1356" s="27" t="s">
        <v>63</v>
      </c>
      <c r="I1356" s="24" t="s">
        <v>237</v>
      </c>
      <c r="J1356" s="24">
        <v>12000</v>
      </c>
      <c r="K1356" s="24">
        <v>266640000</v>
      </c>
      <c r="L1356" s="28" t="s">
        <v>2321</v>
      </c>
      <c r="M1356" s="29" t="s">
        <v>50</v>
      </c>
      <c r="N1356" s="30"/>
      <c r="O1356" s="29" t="s">
        <v>50</v>
      </c>
      <c r="P1356" s="24"/>
      <c r="Q1356" s="24"/>
      <c r="R1356" s="24"/>
      <c r="S1356" s="24">
        <v>10</v>
      </c>
      <c r="T1356" s="24">
        <v>15</v>
      </c>
      <c r="U1356" s="24">
        <v>2</v>
      </c>
      <c r="V1356" s="31">
        <f t="shared" si="131"/>
        <v>63.77137713771377</v>
      </c>
      <c r="W1356" s="32">
        <f t="shared" si="130"/>
        <v>90.77137713771377</v>
      </c>
      <c r="X1356" s="30"/>
      <c r="Y1356" s="24"/>
      <c r="Z1356" s="24"/>
    </row>
    <row r="1357" spans="1:26" ht="15.75" hidden="1" customHeight="1">
      <c r="A1357" s="13" t="s">
        <v>2227</v>
      </c>
      <c r="B1357" s="24" t="s">
        <v>2314</v>
      </c>
      <c r="C1357" s="24" t="s">
        <v>44</v>
      </c>
      <c r="D1357" s="25">
        <v>22490</v>
      </c>
      <c r="E1357" s="24"/>
      <c r="F1357" s="24"/>
      <c r="G1357" s="38"/>
      <c r="H1357" s="27" t="s">
        <v>196</v>
      </c>
      <c r="I1357" s="24" t="s">
        <v>2322</v>
      </c>
      <c r="J1357" s="24">
        <v>12000</v>
      </c>
      <c r="K1357" s="24">
        <v>269880000</v>
      </c>
      <c r="L1357" s="28" t="s">
        <v>2323</v>
      </c>
      <c r="M1357" s="29" t="s">
        <v>50</v>
      </c>
      <c r="N1357" s="30"/>
      <c r="O1357" s="29" t="s">
        <v>50</v>
      </c>
      <c r="P1357" s="24"/>
      <c r="Q1357" s="24"/>
      <c r="R1357" s="24"/>
      <c r="S1357" s="24">
        <v>10</v>
      </c>
      <c r="T1357" s="24">
        <v>15</v>
      </c>
      <c r="U1357" s="24">
        <v>0</v>
      </c>
      <c r="V1357" s="31">
        <f t="shared" si="131"/>
        <v>63.005780346820806</v>
      </c>
      <c r="W1357" s="32">
        <f t="shared" si="130"/>
        <v>88.005780346820814</v>
      </c>
      <c r="X1357" s="30"/>
      <c r="Y1357" s="24"/>
      <c r="Z1357" s="24"/>
    </row>
    <row r="1358" spans="1:26" ht="15.75" hidden="1" customHeight="1">
      <c r="A1358" s="13" t="s">
        <v>2227</v>
      </c>
      <c r="B1358" s="24" t="s">
        <v>2314</v>
      </c>
      <c r="C1358" s="24" t="s">
        <v>44</v>
      </c>
      <c r="D1358" s="25">
        <v>22760</v>
      </c>
      <c r="E1358" s="24"/>
      <c r="F1358" s="24"/>
      <c r="G1358" s="38"/>
      <c r="H1358" s="27" t="s">
        <v>71</v>
      </c>
      <c r="I1358" s="24" t="s">
        <v>2324</v>
      </c>
      <c r="J1358" s="24">
        <v>12000</v>
      </c>
      <c r="K1358" s="24">
        <v>273120000</v>
      </c>
      <c r="L1358" s="28" t="s">
        <v>2325</v>
      </c>
      <c r="M1358" s="29" t="s">
        <v>50</v>
      </c>
      <c r="N1358" s="30"/>
      <c r="O1358" s="29" t="s">
        <v>50</v>
      </c>
      <c r="P1358" s="24"/>
      <c r="Q1358" s="24"/>
      <c r="R1358" s="24"/>
      <c r="S1358" s="24">
        <v>10</v>
      </c>
      <c r="T1358" s="24">
        <v>15</v>
      </c>
      <c r="U1358" s="24">
        <v>1</v>
      </c>
      <c r="V1358" s="31">
        <f t="shared" si="131"/>
        <v>62.258347978910372</v>
      </c>
      <c r="W1358" s="32">
        <f t="shared" si="130"/>
        <v>88.258347978910365</v>
      </c>
      <c r="X1358" s="30"/>
      <c r="Y1358" s="24"/>
      <c r="Z1358" s="24"/>
    </row>
    <row r="1359" spans="1:26" ht="15.75" hidden="1" customHeight="1">
      <c r="A1359" s="13" t="s">
        <v>2227</v>
      </c>
      <c r="B1359" s="24" t="s">
        <v>2314</v>
      </c>
      <c r="C1359" s="24" t="s">
        <v>44</v>
      </c>
      <c r="D1359" s="25">
        <v>22990</v>
      </c>
      <c r="E1359" s="24"/>
      <c r="F1359" s="24"/>
      <c r="G1359" s="38"/>
      <c r="H1359" s="27" t="s">
        <v>246</v>
      </c>
      <c r="I1359" s="24" t="s">
        <v>237</v>
      </c>
      <c r="J1359" s="24">
        <v>12000</v>
      </c>
      <c r="K1359" s="24">
        <v>275880000</v>
      </c>
      <c r="L1359" s="28" t="s">
        <v>2326</v>
      </c>
      <c r="M1359" s="29" t="s">
        <v>50</v>
      </c>
      <c r="N1359" s="30"/>
      <c r="O1359" s="29" t="s">
        <v>50</v>
      </c>
      <c r="P1359" s="24"/>
      <c r="Q1359" s="24"/>
      <c r="R1359" s="24"/>
      <c r="S1359" s="24">
        <v>5</v>
      </c>
      <c r="T1359" s="24">
        <v>15</v>
      </c>
      <c r="U1359" s="24">
        <v>0</v>
      </c>
      <c r="V1359" s="31">
        <f t="shared" si="131"/>
        <v>61.635493692909961</v>
      </c>
      <c r="W1359" s="32">
        <f t="shared" si="130"/>
        <v>81.635493692909961</v>
      </c>
      <c r="X1359" s="30"/>
      <c r="Y1359" s="24"/>
      <c r="Z1359" s="24"/>
    </row>
    <row r="1360" spans="1:26" ht="15.75" hidden="1" customHeight="1">
      <c r="A1360" s="13" t="s">
        <v>2227</v>
      </c>
      <c r="B1360" s="24" t="s">
        <v>2314</v>
      </c>
      <c r="C1360" s="24" t="s">
        <v>44</v>
      </c>
      <c r="D1360" s="25">
        <v>23199.7</v>
      </c>
      <c r="E1360" s="24"/>
      <c r="F1360" s="24"/>
      <c r="G1360" s="38"/>
      <c r="H1360" s="27" t="s">
        <v>189</v>
      </c>
      <c r="I1360" s="24" t="s">
        <v>237</v>
      </c>
      <c r="J1360" s="24">
        <v>12000</v>
      </c>
      <c r="K1360" s="24">
        <v>278396400</v>
      </c>
      <c r="L1360" s="28" t="s">
        <v>2327</v>
      </c>
      <c r="M1360" s="29" t="s">
        <v>50</v>
      </c>
      <c r="N1360" s="30"/>
      <c r="O1360" s="29" t="s">
        <v>50</v>
      </c>
      <c r="P1360" s="24"/>
      <c r="Q1360" s="24"/>
      <c r="R1360" s="24"/>
      <c r="S1360" s="24">
        <v>10</v>
      </c>
      <c r="T1360" s="24">
        <v>15</v>
      </c>
      <c r="U1360" s="24">
        <v>0</v>
      </c>
      <c r="V1360" s="31">
        <f t="shared" si="131"/>
        <v>61.078376013482931</v>
      </c>
      <c r="W1360" s="32">
        <f t="shared" si="130"/>
        <v>86.078376013482938</v>
      </c>
      <c r="X1360" s="30"/>
      <c r="Y1360" s="24"/>
      <c r="Z1360" s="24"/>
    </row>
    <row r="1361" spans="1:26" ht="15.75" hidden="1" customHeight="1">
      <c r="A1361" s="13" t="s">
        <v>2227</v>
      </c>
      <c r="B1361" s="24" t="s">
        <v>2314</v>
      </c>
      <c r="C1361" s="24" t="s">
        <v>44</v>
      </c>
      <c r="D1361" s="25">
        <v>24400</v>
      </c>
      <c r="E1361" s="24"/>
      <c r="F1361" s="24"/>
      <c r="G1361" s="38"/>
      <c r="H1361" s="27" t="s">
        <v>61</v>
      </c>
      <c r="I1361" s="24" t="s">
        <v>253</v>
      </c>
      <c r="J1361" s="24">
        <v>12000</v>
      </c>
      <c r="K1361" s="24">
        <v>292800000</v>
      </c>
      <c r="L1361" s="28" t="s">
        <v>2328</v>
      </c>
      <c r="M1361" s="29" t="s">
        <v>50</v>
      </c>
      <c r="N1361" s="30"/>
      <c r="O1361" s="29" t="s">
        <v>50</v>
      </c>
      <c r="P1361" s="24"/>
      <c r="Q1361" s="24"/>
      <c r="R1361" s="24"/>
      <c r="S1361" s="24">
        <v>10</v>
      </c>
      <c r="T1361" s="24">
        <v>15</v>
      </c>
      <c r="U1361" s="24">
        <v>0</v>
      </c>
      <c r="V1361" s="31">
        <f t="shared" si="131"/>
        <v>58.07377049180328</v>
      </c>
      <c r="W1361" s="32">
        <f t="shared" si="130"/>
        <v>83.073770491803288</v>
      </c>
      <c r="X1361" s="30"/>
      <c r="Y1361" s="24"/>
      <c r="Z1361" s="24"/>
    </row>
    <row r="1362" spans="1:26" ht="15.75" hidden="1" customHeight="1">
      <c r="A1362" s="13" t="s">
        <v>2227</v>
      </c>
      <c r="B1362" s="24" t="s">
        <v>2314</v>
      </c>
      <c r="C1362" s="24" t="s">
        <v>44</v>
      </c>
      <c r="D1362" s="25">
        <v>24900</v>
      </c>
      <c r="E1362" s="24"/>
      <c r="F1362" s="24"/>
      <c r="G1362" s="38"/>
      <c r="H1362" s="27" t="s">
        <v>77</v>
      </c>
      <c r="I1362" s="24" t="s">
        <v>2329</v>
      </c>
      <c r="J1362" s="24">
        <v>12000</v>
      </c>
      <c r="K1362" s="24">
        <v>298800000</v>
      </c>
      <c r="L1362" s="28" t="s">
        <v>2330</v>
      </c>
      <c r="M1362" s="29" t="s">
        <v>50</v>
      </c>
      <c r="N1362" s="30"/>
      <c r="O1362" s="29" t="s">
        <v>50</v>
      </c>
      <c r="P1362" s="24"/>
      <c r="Q1362" s="24"/>
      <c r="R1362" s="24"/>
      <c r="S1362" s="24">
        <v>10</v>
      </c>
      <c r="T1362" s="24">
        <v>15</v>
      </c>
      <c r="U1362" s="24">
        <v>0</v>
      </c>
      <c r="V1362" s="31">
        <f t="shared" si="131"/>
        <v>56.907630522088354</v>
      </c>
      <c r="W1362" s="32">
        <f t="shared" si="130"/>
        <v>81.907630522088354</v>
      </c>
      <c r="X1362" s="30"/>
      <c r="Y1362" s="24"/>
      <c r="Z1362" s="24"/>
    </row>
    <row r="1363" spans="1:26" ht="15.75" hidden="1" customHeight="1">
      <c r="A1363" s="13" t="s">
        <v>2227</v>
      </c>
      <c r="B1363" s="24" t="s">
        <v>2314</v>
      </c>
      <c r="C1363" s="24" t="s">
        <v>44</v>
      </c>
      <c r="D1363" s="25">
        <v>25760</v>
      </c>
      <c r="E1363" s="24"/>
      <c r="F1363" s="24"/>
      <c r="G1363" s="38"/>
      <c r="H1363" s="27" t="s">
        <v>434</v>
      </c>
      <c r="I1363" s="24" t="s">
        <v>2329</v>
      </c>
      <c r="J1363" s="24">
        <v>12000</v>
      </c>
      <c r="K1363" s="24">
        <v>309120000</v>
      </c>
      <c r="L1363" s="28" t="s">
        <v>2331</v>
      </c>
      <c r="M1363" s="29" t="s">
        <v>50</v>
      </c>
      <c r="N1363" s="30"/>
      <c r="O1363" s="29" t="s">
        <v>50</v>
      </c>
      <c r="P1363" s="24"/>
      <c r="Q1363" s="24"/>
      <c r="R1363" s="24"/>
      <c r="S1363" s="24">
        <v>10</v>
      </c>
      <c r="T1363" s="24">
        <v>15</v>
      </c>
      <c r="U1363" s="24">
        <v>1</v>
      </c>
      <c r="V1363" s="31">
        <f t="shared" si="131"/>
        <v>55.007763975155278</v>
      </c>
      <c r="W1363" s="32">
        <f t="shared" si="130"/>
        <v>81.007763975155285</v>
      </c>
      <c r="X1363" s="30"/>
      <c r="Y1363" s="24"/>
      <c r="Z1363" s="24"/>
    </row>
    <row r="1364" spans="1:26" ht="15.75" hidden="1" customHeight="1">
      <c r="A1364" s="13" t="s">
        <v>2227</v>
      </c>
      <c r="B1364" s="24" t="s">
        <v>2314</v>
      </c>
      <c r="C1364" s="24" t="s">
        <v>44</v>
      </c>
      <c r="D1364" s="25">
        <v>30578</v>
      </c>
      <c r="E1364" s="24"/>
      <c r="F1364" s="24"/>
      <c r="G1364" s="38"/>
      <c r="H1364" s="27" t="s">
        <v>47</v>
      </c>
      <c r="I1364" s="24" t="s">
        <v>2332</v>
      </c>
      <c r="J1364" s="24">
        <v>12000</v>
      </c>
      <c r="K1364" s="24">
        <v>366936000</v>
      </c>
      <c r="L1364" s="28" t="s">
        <v>109</v>
      </c>
      <c r="M1364" s="29" t="s">
        <v>50</v>
      </c>
      <c r="N1364" s="30"/>
      <c r="O1364" s="29" t="s">
        <v>50</v>
      </c>
      <c r="P1364" s="24"/>
      <c r="Q1364" s="24"/>
      <c r="R1364" s="24"/>
      <c r="S1364" s="24">
        <v>10</v>
      </c>
      <c r="T1364" s="24">
        <v>15</v>
      </c>
      <c r="U1364" s="24">
        <v>0</v>
      </c>
      <c r="V1364" s="31">
        <f t="shared" si="131"/>
        <v>46.340506246320885</v>
      </c>
      <c r="W1364" s="32">
        <f t="shared" si="130"/>
        <v>71.340506246320885</v>
      </c>
      <c r="X1364" s="30"/>
      <c r="Y1364" s="24"/>
      <c r="Z1364" s="24"/>
    </row>
    <row r="1365" spans="1:26" ht="15.75" hidden="1" customHeight="1">
      <c r="A1365" s="13" t="s">
        <v>2227</v>
      </c>
      <c r="B1365" s="24" t="s">
        <v>2314</v>
      </c>
      <c r="C1365" s="24" t="s">
        <v>44</v>
      </c>
      <c r="D1365" s="25">
        <v>31168.84</v>
      </c>
      <c r="E1365" s="24"/>
      <c r="F1365" s="24"/>
      <c r="G1365" s="38"/>
      <c r="H1365" s="27" t="s">
        <v>68</v>
      </c>
      <c r="I1365" s="24" t="s">
        <v>237</v>
      </c>
      <c r="J1365" s="24">
        <v>12000</v>
      </c>
      <c r="K1365" s="24">
        <v>374026080</v>
      </c>
      <c r="L1365" s="28" t="s">
        <v>2333</v>
      </c>
      <c r="M1365" s="29" t="s">
        <v>50</v>
      </c>
      <c r="N1365" s="30"/>
      <c r="O1365" s="29" t="s">
        <v>50</v>
      </c>
      <c r="P1365" s="24"/>
      <c r="Q1365" s="24"/>
      <c r="R1365" s="24"/>
      <c r="S1365" s="24">
        <v>10</v>
      </c>
      <c r="T1365" s="24">
        <v>15</v>
      </c>
      <c r="U1365" s="24">
        <v>0</v>
      </c>
      <c r="V1365" s="31">
        <f t="shared" si="131"/>
        <v>45.462070452413371</v>
      </c>
      <c r="W1365" s="32">
        <f t="shared" si="130"/>
        <v>70.462070452413371</v>
      </c>
      <c r="X1365" s="30"/>
      <c r="Y1365" s="24"/>
      <c r="Z1365" s="24"/>
    </row>
    <row r="1366" spans="1:26" ht="15.75" hidden="1" customHeight="1">
      <c r="A1366" s="13" t="s">
        <v>2227</v>
      </c>
      <c r="B1366" s="24" t="s">
        <v>2334</v>
      </c>
      <c r="C1366" s="24" t="s">
        <v>44</v>
      </c>
      <c r="D1366" s="25">
        <v>20412.37</v>
      </c>
      <c r="E1366" s="26">
        <f>+F1366</f>
        <v>26809.9</v>
      </c>
      <c r="F1366" s="26">
        <f>134049.5/5</f>
        <v>26809.9</v>
      </c>
      <c r="G1366" s="38" t="s">
        <v>2335</v>
      </c>
      <c r="H1366" s="27" t="s">
        <v>52</v>
      </c>
      <c r="I1366" s="24" t="s">
        <v>2336</v>
      </c>
      <c r="J1366" s="24">
        <v>12000</v>
      </c>
      <c r="K1366" s="24">
        <v>244948440</v>
      </c>
      <c r="L1366" s="28" t="s">
        <v>2318</v>
      </c>
      <c r="M1366" s="29" t="s">
        <v>50</v>
      </c>
      <c r="N1366" s="30"/>
      <c r="O1366" s="29" t="s">
        <v>50</v>
      </c>
      <c r="P1366" s="24"/>
      <c r="Q1366" s="24"/>
      <c r="R1366" s="24"/>
      <c r="S1366" s="24">
        <v>10</v>
      </c>
      <c r="T1366" s="24">
        <v>15</v>
      </c>
      <c r="U1366" s="24">
        <v>2</v>
      </c>
      <c r="V1366" s="35">
        <v>65</v>
      </c>
      <c r="W1366" s="24">
        <f t="shared" si="130"/>
        <v>92</v>
      </c>
      <c r="X1366" s="30"/>
      <c r="Y1366" s="24"/>
      <c r="Z1366" s="24"/>
    </row>
    <row r="1367" spans="1:26" ht="15.75" hidden="1" customHeight="1">
      <c r="A1367" s="13" t="s">
        <v>2227</v>
      </c>
      <c r="B1367" s="24" t="s">
        <v>2334</v>
      </c>
      <c r="C1367" s="24" t="s">
        <v>44</v>
      </c>
      <c r="D1367" s="25">
        <v>20710</v>
      </c>
      <c r="E1367" s="24"/>
      <c r="F1367" s="24"/>
      <c r="G1367" s="38"/>
      <c r="H1367" s="27" t="s">
        <v>55</v>
      </c>
      <c r="I1367" s="24" t="s">
        <v>237</v>
      </c>
      <c r="J1367" s="24">
        <v>12000</v>
      </c>
      <c r="K1367" s="24">
        <v>248520000</v>
      </c>
      <c r="L1367" s="28" t="s">
        <v>2316</v>
      </c>
      <c r="M1367" s="29" t="s">
        <v>50</v>
      </c>
      <c r="N1367" s="30"/>
      <c r="O1367" s="29" t="s">
        <v>50</v>
      </c>
      <c r="P1367" s="24"/>
      <c r="Q1367" s="24"/>
      <c r="R1367" s="24"/>
      <c r="S1367" s="24">
        <v>10</v>
      </c>
      <c r="T1367" s="24">
        <v>15</v>
      </c>
      <c r="U1367" s="24">
        <v>0</v>
      </c>
      <c r="V1367" s="31">
        <f t="shared" ref="V1367:V1378" si="132">+V1366*D1366/D1367</f>
        <v>64.065864316755196</v>
      </c>
      <c r="W1367" s="32">
        <f t="shared" si="130"/>
        <v>89.065864316755196</v>
      </c>
      <c r="X1367" s="30"/>
      <c r="Y1367" s="24"/>
      <c r="Z1367" s="24"/>
    </row>
    <row r="1368" spans="1:26" ht="15.75" hidden="1" customHeight="1">
      <c r="A1368" s="13" t="s">
        <v>2227</v>
      </c>
      <c r="B1368" s="24" t="s">
        <v>2334</v>
      </c>
      <c r="C1368" s="24" t="s">
        <v>44</v>
      </c>
      <c r="D1368" s="25">
        <v>21052</v>
      </c>
      <c r="E1368" s="24"/>
      <c r="F1368" s="24"/>
      <c r="G1368" s="38"/>
      <c r="H1368" s="27" t="s">
        <v>95</v>
      </c>
      <c r="I1368" s="24" t="s">
        <v>2337</v>
      </c>
      <c r="J1368" s="24">
        <v>12000</v>
      </c>
      <c r="K1368" s="24">
        <v>252624000</v>
      </c>
      <c r="L1368" s="28" t="s">
        <v>2338</v>
      </c>
      <c r="M1368" s="29" t="s">
        <v>50</v>
      </c>
      <c r="N1368" s="30"/>
      <c r="O1368" s="29" t="s">
        <v>50</v>
      </c>
      <c r="P1368" s="24"/>
      <c r="Q1368" s="24"/>
      <c r="R1368" s="24"/>
      <c r="S1368" s="24">
        <v>10</v>
      </c>
      <c r="T1368" s="24">
        <v>15</v>
      </c>
      <c r="U1368" s="24">
        <v>1</v>
      </c>
      <c r="V1368" s="31">
        <f t="shared" si="132"/>
        <v>63.025083127493829</v>
      </c>
      <c r="W1368" s="32">
        <f t="shared" si="130"/>
        <v>89.025083127493829</v>
      </c>
      <c r="X1368" s="30"/>
      <c r="Y1368" s="24"/>
      <c r="Z1368" s="24"/>
    </row>
    <row r="1369" spans="1:26" ht="15.75" hidden="1" customHeight="1">
      <c r="A1369" s="13" t="s">
        <v>2227</v>
      </c>
      <c r="B1369" s="24" t="s">
        <v>2334</v>
      </c>
      <c r="C1369" s="24" t="s">
        <v>44</v>
      </c>
      <c r="D1369" s="25">
        <v>21109</v>
      </c>
      <c r="E1369" s="24"/>
      <c r="F1369" s="24"/>
      <c r="G1369" s="38"/>
      <c r="H1369" s="27" t="s">
        <v>63</v>
      </c>
      <c r="I1369" s="24" t="s">
        <v>237</v>
      </c>
      <c r="J1369" s="24">
        <v>12000</v>
      </c>
      <c r="K1369" s="24">
        <v>253308000</v>
      </c>
      <c r="L1369" s="28" t="s">
        <v>2339</v>
      </c>
      <c r="M1369" s="29" t="s">
        <v>50</v>
      </c>
      <c r="N1369" s="30"/>
      <c r="O1369" s="29" t="s">
        <v>50</v>
      </c>
      <c r="P1369" s="24"/>
      <c r="Q1369" s="24"/>
      <c r="R1369" s="24"/>
      <c r="S1369" s="24">
        <v>10</v>
      </c>
      <c r="T1369" s="24">
        <v>15</v>
      </c>
      <c r="U1369" s="24">
        <v>2</v>
      </c>
      <c r="V1369" s="31">
        <f t="shared" si="132"/>
        <v>62.8548983845753</v>
      </c>
      <c r="W1369" s="32">
        <f t="shared" si="130"/>
        <v>89.854898384575307</v>
      </c>
      <c r="X1369" s="30"/>
      <c r="Y1369" s="24"/>
      <c r="Z1369" s="24"/>
    </row>
    <row r="1370" spans="1:26" ht="15.75" hidden="1" customHeight="1">
      <c r="A1370" s="13" t="s">
        <v>2227</v>
      </c>
      <c r="B1370" s="24" t="s">
        <v>2334</v>
      </c>
      <c r="C1370" s="24" t="s">
        <v>44</v>
      </c>
      <c r="D1370" s="25">
        <v>21365.5</v>
      </c>
      <c r="E1370" s="24"/>
      <c r="F1370" s="24"/>
      <c r="G1370" s="38"/>
      <c r="H1370" s="27" t="s">
        <v>196</v>
      </c>
      <c r="I1370" s="24" t="s">
        <v>2340</v>
      </c>
      <c r="J1370" s="24">
        <v>12000</v>
      </c>
      <c r="K1370" s="24">
        <v>256386000</v>
      </c>
      <c r="L1370" s="28" t="s">
        <v>2341</v>
      </c>
      <c r="M1370" s="29" t="s">
        <v>50</v>
      </c>
      <c r="N1370" s="30"/>
      <c r="O1370" s="29" t="s">
        <v>50</v>
      </c>
      <c r="P1370" s="24"/>
      <c r="Q1370" s="24"/>
      <c r="R1370" s="24"/>
      <c r="S1370" s="24">
        <v>10</v>
      </c>
      <c r="T1370" s="24">
        <v>15</v>
      </c>
      <c r="U1370" s="24">
        <v>0</v>
      </c>
      <c r="V1370" s="31">
        <f t="shared" si="132"/>
        <v>62.100304228780047</v>
      </c>
      <c r="W1370" s="32">
        <f t="shared" si="130"/>
        <v>87.100304228780047</v>
      </c>
      <c r="X1370" s="30"/>
      <c r="Y1370" s="24"/>
      <c r="Z1370" s="24"/>
    </row>
    <row r="1371" spans="1:26" ht="15.75" hidden="1" customHeight="1">
      <c r="A1371" s="13" t="s">
        <v>2227</v>
      </c>
      <c r="B1371" s="24" t="s">
        <v>2334</v>
      </c>
      <c r="C1371" s="24" t="s">
        <v>44</v>
      </c>
      <c r="D1371" s="25">
        <v>21451</v>
      </c>
      <c r="E1371" s="24"/>
      <c r="F1371" s="24"/>
      <c r="G1371" s="38"/>
      <c r="H1371" s="27" t="s">
        <v>71</v>
      </c>
      <c r="I1371" s="24" t="s">
        <v>2324</v>
      </c>
      <c r="J1371" s="24">
        <v>12000</v>
      </c>
      <c r="K1371" s="24">
        <v>257412000</v>
      </c>
      <c r="L1371" s="28" t="s">
        <v>2342</v>
      </c>
      <c r="M1371" s="29" t="s">
        <v>50</v>
      </c>
      <c r="N1371" s="30"/>
      <c r="O1371" s="29" t="s">
        <v>50</v>
      </c>
      <c r="P1371" s="24"/>
      <c r="Q1371" s="24"/>
      <c r="R1371" s="24"/>
      <c r="S1371" s="24">
        <v>10</v>
      </c>
      <c r="T1371" s="24">
        <v>15</v>
      </c>
      <c r="U1371" s="24">
        <v>1</v>
      </c>
      <c r="V1371" s="31">
        <f t="shared" si="132"/>
        <v>61.852783087035569</v>
      </c>
      <c r="W1371" s="32">
        <f t="shared" si="130"/>
        <v>87.852783087035561</v>
      </c>
      <c r="X1371" s="30"/>
      <c r="Y1371" s="24"/>
      <c r="Z1371" s="24"/>
    </row>
    <row r="1372" spans="1:26" ht="15.75" hidden="1" customHeight="1">
      <c r="A1372" s="13" t="s">
        <v>2227</v>
      </c>
      <c r="B1372" s="24" t="s">
        <v>2334</v>
      </c>
      <c r="C1372" s="24" t="s">
        <v>44</v>
      </c>
      <c r="D1372" s="25">
        <v>21755</v>
      </c>
      <c r="E1372" s="24"/>
      <c r="F1372" s="24"/>
      <c r="G1372" s="38"/>
      <c r="H1372" s="27" t="s">
        <v>246</v>
      </c>
      <c r="I1372" s="24" t="s">
        <v>237</v>
      </c>
      <c r="J1372" s="24">
        <v>12000</v>
      </c>
      <c r="K1372" s="24">
        <v>261060000</v>
      </c>
      <c r="L1372" s="28" t="s">
        <v>2343</v>
      </c>
      <c r="M1372" s="29" t="s">
        <v>50</v>
      </c>
      <c r="N1372" s="30"/>
      <c r="O1372" s="29" t="s">
        <v>50</v>
      </c>
      <c r="P1372" s="24"/>
      <c r="Q1372" s="24"/>
      <c r="R1372" s="24"/>
      <c r="S1372" s="24">
        <v>5</v>
      </c>
      <c r="T1372" s="24">
        <v>15</v>
      </c>
      <c r="U1372" s="24">
        <v>0</v>
      </c>
      <c r="V1372" s="31">
        <f t="shared" si="132"/>
        <v>60.988464720753853</v>
      </c>
      <c r="W1372" s="32">
        <f t="shared" si="130"/>
        <v>80.988464720753853</v>
      </c>
      <c r="X1372" s="30"/>
      <c r="Y1372" s="24"/>
      <c r="Z1372" s="24"/>
    </row>
    <row r="1373" spans="1:26" ht="15.75" hidden="1" customHeight="1">
      <c r="A1373" s="13" t="s">
        <v>2227</v>
      </c>
      <c r="B1373" s="24" t="s">
        <v>2334</v>
      </c>
      <c r="C1373" s="24" t="s">
        <v>44</v>
      </c>
      <c r="D1373" s="25">
        <v>22039.71</v>
      </c>
      <c r="E1373" s="24"/>
      <c r="F1373" s="24"/>
      <c r="G1373" s="38"/>
      <c r="H1373" s="27" t="s">
        <v>189</v>
      </c>
      <c r="I1373" s="24" t="s">
        <v>237</v>
      </c>
      <c r="J1373" s="24">
        <v>12000</v>
      </c>
      <c r="K1373" s="24">
        <v>264476520</v>
      </c>
      <c r="L1373" s="28" t="s">
        <v>2327</v>
      </c>
      <c r="M1373" s="29" t="s">
        <v>50</v>
      </c>
      <c r="N1373" s="30"/>
      <c r="O1373" s="29" t="s">
        <v>50</v>
      </c>
      <c r="P1373" s="24"/>
      <c r="Q1373" s="24"/>
      <c r="R1373" s="24"/>
      <c r="S1373" s="24">
        <v>10</v>
      </c>
      <c r="T1373" s="24">
        <v>15</v>
      </c>
      <c r="U1373" s="24">
        <v>0</v>
      </c>
      <c r="V1373" s="31">
        <f t="shared" si="132"/>
        <v>60.200612893726827</v>
      </c>
      <c r="W1373" s="32">
        <f t="shared" si="130"/>
        <v>85.200612893726827</v>
      </c>
      <c r="X1373" s="30"/>
      <c r="Y1373" s="24"/>
      <c r="Z1373" s="24"/>
    </row>
    <row r="1374" spans="1:26" ht="15.75" hidden="1" customHeight="1">
      <c r="A1374" s="13" t="s">
        <v>2227</v>
      </c>
      <c r="B1374" s="24" t="s">
        <v>2334</v>
      </c>
      <c r="C1374" s="24" t="s">
        <v>44</v>
      </c>
      <c r="D1374" s="25">
        <v>23180</v>
      </c>
      <c r="E1374" s="24"/>
      <c r="F1374" s="24"/>
      <c r="G1374" s="38"/>
      <c r="H1374" s="27" t="s">
        <v>61</v>
      </c>
      <c r="I1374" s="24" t="s">
        <v>253</v>
      </c>
      <c r="J1374" s="24">
        <v>12000</v>
      </c>
      <c r="K1374" s="24">
        <v>278160000</v>
      </c>
      <c r="L1374" s="28" t="s">
        <v>2328</v>
      </c>
      <c r="M1374" s="29" t="s">
        <v>50</v>
      </c>
      <c r="N1374" s="30"/>
      <c r="O1374" s="29" t="s">
        <v>50</v>
      </c>
      <c r="P1374" s="24"/>
      <c r="Q1374" s="24"/>
      <c r="R1374" s="24"/>
      <c r="S1374" s="24">
        <v>10</v>
      </c>
      <c r="T1374" s="24">
        <v>15</v>
      </c>
      <c r="U1374" s="24">
        <v>0</v>
      </c>
      <c r="V1374" s="31">
        <f t="shared" si="132"/>
        <v>57.239173856773085</v>
      </c>
      <c r="W1374" s="32">
        <f t="shared" si="130"/>
        <v>82.239173856773078</v>
      </c>
      <c r="X1374" s="30"/>
      <c r="Y1374" s="24"/>
      <c r="Z1374" s="24"/>
    </row>
    <row r="1375" spans="1:26" ht="15.75" hidden="1" customHeight="1">
      <c r="A1375" s="13" t="s">
        <v>2227</v>
      </c>
      <c r="B1375" s="24" t="s">
        <v>2334</v>
      </c>
      <c r="C1375" s="24" t="s">
        <v>44</v>
      </c>
      <c r="D1375" s="25">
        <v>24900</v>
      </c>
      <c r="E1375" s="24"/>
      <c r="F1375" s="24"/>
      <c r="G1375" s="38"/>
      <c r="H1375" s="27" t="s">
        <v>77</v>
      </c>
      <c r="I1375" s="24" t="s">
        <v>2344</v>
      </c>
      <c r="J1375" s="24">
        <v>12000</v>
      </c>
      <c r="K1375" s="24">
        <v>298800000</v>
      </c>
      <c r="L1375" s="28" t="s">
        <v>2345</v>
      </c>
      <c r="M1375" s="29" t="s">
        <v>50</v>
      </c>
      <c r="N1375" s="30"/>
      <c r="O1375" s="29" t="s">
        <v>50</v>
      </c>
      <c r="P1375" s="24"/>
      <c r="Q1375" s="24"/>
      <c r="R1375" s="24"/>
      <c r="S1375" s="24">
        <v>10</v>
      </c>
      <c r="T1375" s="24">
        <v>15</v>
      </c>
      <c r="U1375" s="24">
        <v>0</v>
      </c>
      <c r="V1375" s="31">
        <f t="shared" si="132"/>
        <v>53.28530321285141</v>
      </c>
      <c r="W1375" s="32">
        <f t="shared" si="130"/>
        <v>78.285303212851403</v>
      </c>
      <c r="X1375" s="30"/>
      <c r="Y1375" s="24"/>
      <c r="Z1375" s="24"/>
    </row>
    <row r="1376" spans="1:26" ht="15.75" hidden="1" customHeight="1">
      <c r="A1376" s="13" t="s">
        <v>2227</v>
      </c>
      <c r="B1376" s="24" t="s">
        <v>2334</v>
      </c>
      <c r="C1376" s="24" t="s">
        <v>44</v>
      </c>
      <c r="D1376" s="25">
        <v>25760</v>
      </c>
      <c r="E1376" s="24"/>
      <c r="F1376" s="24"/>
      <c r="G1376" s="38"/>
      <c r="H1376" s="27" t="s">
        <v>434</v>
      </c>
      <c r="I1376" s="24" t="s">
        <v>2346</v>
      </c>
      <c r="J1376" s="24">
        <v>12000</v>
      </c>
      <c r="K1376" s="24">
        <v>309120000</v>
      </c>
      <c r="L1376" s="28" t="s">
        <v>2347</v>
      </c>
      <c r="M1376" s="29" t="s">
        <v>50</v>
      </c>
      <c r="N1376" s="30"/>
      <c r="O1376" s="29" t="s">
        <v>50</v>
      </c>
      <c r="P1376" s="24"/>
      <c r="Q1376" s="24"/>
      <c r="R1376" s="24"/>
      <c r="S1376" s="24">
        <v>10</v>
      </c>
      <c r="T1376" s="24">
        <v>15</v>
      </c>
      <c r="U1376" s="24">
        <v>1</v>
      </c>
      <c r="V1376" s="31">
        <f t="shared" si="132"/>
        <v>51.50636840062112</v>
      </c>
      <c r="W1376" s="32">
        <f t="shared" si="130"/>
        <v>77.506368400621113</v>
      </c>
      <c r="X1376" s="30"/>
      <c r="Y1376" s="24"/>
      <c r="Z1376" s="24"/>
    </row>
    <row r="1377" spans="1:26" ht="15.75" hidden="1" customHeight="1">
      <c r="A1377" s="13" t="s">
        <v>2227</v>
      </c>
      <c r="B1377" s="24" t="s">
        <v>2334</v>
      </c>
      <c r="C1377" s="24" t="s">
        <v>44</v>
      </c>
      <c r="D1377" s="25">
        <v>29024</v>
      </c>
      <c r="E1377" s="24"/>
      <c r="F1377" s="24"/>
      <c r="G1377" s="38"/>
      <c r="H1377" s="27" t="s">
        <v>47</v>
      </c>
      <c r="I1377" s="24" t="s">
        <v>2332</v>
      </c>
      <c r="J1377" s="24">
        <v>12000</v>
      </c>
      <c r="K1377" s="24">
        <v>348288000</v>
      </c>
      <c r="L1377" s="28" t="s">
        <v>109</v>
      </c>
      <c r="M1377" s="29" t="s">
        <v>50</v>
      </c>
      <c r="N1377" s="30"/>
      <c r="O1377" s="29" t="s">
        <v>50</v>
      </c>
      <c r="P1377" s="24"/>
      <c r="Q1377" s="24"/>
      <c r="R1377" s="24"/>
      <c r="S1377" s="24">
        <v>10</v>
      </c>
      <c r="T1377" s="24">
        <v>15</v>
      </c>
      <c r="U1377" s="24">
        <v>0</v>
      </c>
      <c r="V1377" s="31">
        <f t="shared" si="132"/>
        <v>45.714031491179718</v>
      </c>
      <c r="W1377" s="32">
        <f t="shared" si="130"/>
        <v>70.714031491179725</v>
      </c>
      <c r="X1377" s="30"/>
      <c r="Y1377" s="24"/>
      <c r="Z1377" s="24"/>
    </row>
    <row r="1378" spans="1:26" ht="15.75" hidden="1" customHeight="1">
      <c r="A1378" s="13" t="s">
        <v>2227</v>
      </c>
      <c r="B1378" s="24" t="s">
        <v>2334</v>
      </c>
      <c r="C1378" s="24" t="s">
        <v>44</v>
      </c>
      <c r="D1378" s="25">
        <v>31168.84</v>
      </c>
      <c r="E1378" s="24"/>
      <c r="F1378" s="24"/>
      <c r="G1378" s="38"/>
      <c r="H1378" s="27" t="s">
        <v>68</v>
      </c>
      <c r="I1378" s="24" t="s">
        <v>237</v>
      </c>
      <c r="J1378" s="24">
        <v>12000</v>
      </c>
      <c r="K1378" s="24">
        <v>374026080</v>
      </c>
      <c r="L1378" s="28" t="s">
        <v>2348</v>
      </c>
      <c r="M1378" s="29" t="s">
        <v>50</v>
      </c>
      <c r="N1378" s="30"/>
      <c r="O1378" s="29" t="s">
        <v>50</v>
      </c>
      <c r="P1378" s="24"/>
      <c r="Q1378" s="24"/>
      <c r="R1378" s="24"/>
      <c r="S1378" s="24">
        <v>10</v>
      </c>
      <c r="T1378" s="24">
        <v>15</v>
      </c>
      <c r="U1378" s="24">
        <v>0</v>
      </c>
      <c r="V1378" s="31">
        <f t="shared" si="132"/>
        <v>42.568284543152714</v>
      </c>
      <c r="W1378" s="32">
        <f t="shared" si="130"/>
        <v>67.568284543152714</v>
      </c>
      <c r="X1378" s="30"/>
      <c r="Y1378" s="24"/>
      <c r="Z1378" s="24"/>
    </row>
    <row r="1379" spans="1:26" ht="15.75" hidden="1" customHeight="1">
      <c r="A1379" s="13" t="s">
        <v>2227</v>
      </c>
      <c r="B1379" s="24" t="s">
        <v>2349</v>
      </c>
      <c r="C1379" s="24" t="s">
        <v>44</v>
      </c>
      <c r="D1379" s="25">
        <v>12075.47</v>
      </c>
      <c r="E1379" s="26">
        <f>+F1379</f>
        <v>26809.9</v>
      </c>
      <c r="F1379" s="26">
        <f>134049.5/5</f>
        <v>26809.9</v>
      </c>
      <c r="G1379" s="38" t="s">
        <v>2335</v>
      </c>
      <c r="H1379" s="27" t="s">
        <v>434</v>
      </c>
      <c r="I1379" s="24" t="s">
        <v>2350</v>
      </c>
      <c r="J1379" s="24">
        <v>168000</v>
      </c>
      <c r="K1379" s="24">
        <v>2028678960</v>
      </c>
      <c r="L1379" s="28" t="s">
        <v>2351</v>
      </c>
      <c r="M1379" s="29" t="s">
        <v>50</v>
      </c>
      <c r="N1379" s="30"/>
      <c r="O1379" s="29" t="s">
        <v>50</v>
      </c>
      <c r="P1379" s="24"/>
      <c r="Q1379" s="24"/>
      <c r="R1379" s="24"/>
      <c r="S1379" s="24">
        <v>10</v>
      </c>
      <c r="T1379" s="36"/>
      <c r="U1379" s="24">
        <v>1</v>
      </c>
      <c r="V1379" s="35"/>
      <c r="W1379" s="24">
        <f t="shared" si="130"/>
        <v>11</v>
      </c>
      <c r="X1379" s="30"/>
      <c r="Y1379" s="24"/>
      <c r="Z1379" s="24"/>
    </row>
    <row r="1380" spans="1:26" ht="15.75" hidden="1" customHeight="1">
      <c r="A1380" s="13" t="s">
        <v>2227</v>
      </c>
      <c r="B1380" s="24" t="s">
        <v>2349</v>
      </c>
      <c r="C1380" s="24" t="s">
        <v>51</v>
      </c>
      <c r="D1380" s="25">
        <v>16016.44</v>
      </c>
      <c r="E1380" s="24"/>
      <c r="F1380" s="24"/>
      <c r="G1380" s="38"/>
      <c r="H1380" s="27" t="s">
        <v>95</v>
      </c>
      <c r="I1380" s="24" t="s">
        <v>2352</v>
      </c>
      <c r="J1380" s="24">
        <v>168000</v>
      </c>
      <c r="K1380" s="24">
        <v>2690761920</v>
      </c>
      <c r="L1380" s="28" t="s">
        <v>2353</v>
      </c>
      <c r="M1380" s="29" t="s">
        <v>50</v>
      </c>
      <c r="N1380" s="30"/>
      <c r="O1380" s="29" t="s">
        <v>50</v>
      </c>
      <c r="P1380" s="24"/>
      <c r="Q1380" s="24"/>
      <c r="R1380" s="24"/>
      <c r="S1380" s="24">
        <v>10</v>
      </c>
      <c r="T1380" s="36"/>
      <c r="U1380" s="24">
        <v>1</v>
      </c>
      <c r="V1380" s="35"/>
      <c r="W1380" s="24">
        <f t="shared" si="130"/>
        <v>11</v>
      </c>
      <c r="X1380" s="30"/>
      <c r="Y1380" s="24"/>
      <c r="Z1380" s="24"/>
    </row>
    <row r="1381" spans="1:26" ht="15.75" hidden="1" customHeight="1">
      <c r="A1381" s="13" t="s">
        <v>2227</v>
      </c>
      <c r="B1381" s="24" t="s">
        <v>2349</v>
      </c>
      <c r="C1381" s="24" t="s">
        <v>44</v>
      </c>
      <c r="D1381" s="25">
        <v>16259.67</v>
      </c>
      <c r="E1381" s="24"/>
      <c r="F1381" s="24"/>
      <c r="G1381" s="38"/>
      <c r="H1381" s="27" t="s">
        <v>63</v>
      </c>
      <c r="I1381" s="24" t="s">
        <v>733</v>
      </c>
      <c r="J1381" s="24">
        <v>168000</v>
      </c>
      <c r="K1381" s="24">
        <v>2731624560</v>
      </c>
      <c r="L1381" s="28" t="s">
        <v>2354</v>
      </c>
      <c r="M1381" s="29" t="s">
        <v>50</v>
      </c>
      <c r="N1381" s="30"/>
      <c r="O1381" s="29" t="s">
        <v>50</v>
      </c>
      <c r="P1381" s="24"/>
      <c r="Q1381" s="24"/>
      <c r="R1381" s="24"/>
      <c r="S1381" s="24">
        <v>10</v>
      </c>
      <c r="T1381" s="36"/>
      <c r="U1381" s="24">
        <v>2</v>
      </c>
      <c r="V1381" s="35"/>
      <c r="W1381" s="24">
        <f t="shared" si="130"/>
        <v>12</v>
      </c>
      <c r="X1381" s="30"/>
      <c r="Y1381" s="24"/>
      <c r="Z1381" s="24"/>
    </row>
    <row r="1382" spans="1:26" ht="15.75" hidden="1" customHeight="1">
      <c r="A1382" s="13" t="s">
        <v>2227</v>
      </c>
      <c r="B1382" s="24" t="s">
        <v>2349</v>
      </c>
      <c r="C1382" s="24" t="s">
        <v>44</v>
      </c>
      <c r="D1382" s="25">
        <v>16802.61</v>
      </c>
      <c r="E1382" s="24"/>
      <c r="F1382" s="24"/>
      <c r="G1382" s="38"/>
      <c r="H1382" s="27" t="s">
        <v>68</v>
      </c>
      <c r="I1382" s="24" t="s">
        <v>237</v>
      </c>
      <c r="J1382" s="24">
        <v>168000</v>
      </c>
      <c r="K1382" s="24">
        <v>2822838480</v>
      </c>
      <c r="L1382" s="28" t="s">
        <v>2355</v>
      </c>
      <c r="M1382" s="29" t="s">
        <v>50</v>
      </c>
      <c r="N1382" s="30"/>
      <c r="O1382" s="29" t="s">
        <v>50</v>
      </c>
      <c r="P1382" s="24"/>
      <c r="Q1382" s="24"/>
      <c r="R1382" s="24"/>
      <c r="S1382" s="24">
        <v>10</v>
      </c>
      <c r="T1382" s="36"/>
      <c r="U1382" s="24">
        <v>0</v>
      </c>
      <c r="V1382" s="35"/>
      <c r="W1382" s="24">
        <f t="shared" si="130"/>
        <v>10</v>
      </c>
      <c r="X1382" s="30"/>
      <c r="Y1382" s="24"/>
      <c r="Z1382" s="24"/>
    </row>
    <row r="1383" spans="1:26" ht="15.75" hidden="1" customHeight="1">
      <c r="A1383" s="13" t="s">
        <v>2227</v>
      </c>
      <c r="B1383" s="24" t="s">
        <v>2349</v>
      </c>
      <c r="C1383" s="24" t="s">
        <v>44</v>
      </c>
      <c r="D1383" s="25">
        <v>18407</v>
      </c>
      <c r="E1383" s="24"/>
      <c r="F1383" s="24"/>
      <c r="G1383" s="38"/>
      <c r="H1383" s="27" t="s">
        <v>77</v>
      </c>
      <c r="I1383" s="24" t="s">
        <v>2356</v>
      </c>
      <c r="J1383" s="24">
        <v>168000</v>
      </c>
      <c r="K1383" s="24">
        <v>3092376000</v>
      </c>
      <c r="L1383" s="28" t="s">
        <v>2357</v>
      </c>
      <c r="M1383" s="29" t="s">
        <v>50</v>
      </c>
      <c r="N1383" s="30"/>
      <c r="O1383" s="29" t="s">
        <v>50</v>
      </c>
      <c r="P1383" s="24"/>
      <c r="Q1383" s="24"/>
      <c r="R1383" s="24"/>
      <c r="S1383" s="24">
        <v>10</v>
      </c>
      <c r="T1383" s="36"/>
      <c r="U1383" s="24">
        <v>0</v>
      </c>
      <c r="V1383" s="35"/>
      <c r="W1383" s="24">
        <f t="shared" si="130"/>
        <v>10</v>
      </c>
      <c r="X1383" s="30"/>
      <c r="Y1383" s="24"/>
      <c r="Z1383" s="24"/>
    </row>
    <row r="1384" spans="1:26" ht="15.75" hidden="1" customHeight="1">
      <c r="A1384" s="13" t="s">
        <v>2227</v>
      </c>
      <c r="B1384" s="24" t="s">
        <v>2349</v>
      </c>
      <c r="C1384" s="24" t="s">
        <v>44</v>
      </c>
      <c r="D1384" s="25">
        <v>18630.77</v>
      </c>
      <c r="E1384" s="24"/>
      <c r="F1384" s="24"/>
      <c r="G1384" s="38"/>
      <c r="H1384" s="27" t="s">
        <v>95</v>
      </c>
      <c r="I1384" s="24" t="s">
        <v>2358</v>
      </c>
      <c r="J1384" s="24">
        <v>168000</v>
      </c>
      <c r="K1384" s="24">
        <v>3129969360</v>
      </c>
      <c r="L1384" s="28" t="s">
        <v>2359</v>
      </c>
      <c r="M1384" s="29" t="s">
        <v>50</v>
      </c>
      <c r="N1384" s="30"/>
      <c r="O1384" s="29" t="s">
        <v>50</v>
      </c>
      <c r="P1384" s="24"/>
      <c r="Q1384" s="24"/>
      <c r="R1384" s="24"/>
      <c r="S1384" s="24">
        <v>10</v>
      </c>
      <c r="T1384" s="36"/>
      <c r="U1384" s="24">
        <v>1</v>
      </c>
      <c r="V1384" s="35"/>
      <c r="W1384" s="24">
        <f t="shared" si="130"/>
        <v>11</v>
      </c>
      <c r="X1384" s="30"/>
      <c r="Y1384" s="24"/>
      <c r="Z1384" s="24"/>
    </row>
    <row r="1385" spans="1:26" ht="15.75" hidden="1" customHeight="1">
      <c r="A1385" s="13" t="s">
        <v>2227</v>
      </c>
      <c r="B1385" s="24" t="s">
        <v>2349</v>
      </c>
      <c r="C1385" s="24" t="s">
        <v>51</v>
      </c>
      <c r="D1385" s="25">
        <v>18679.990000000002</v>
      </c>
      <c r="E1385" s="24"/>
      <c r="F1385" s="24"/>
      <c r="G1385" s="38"/>
      <c r="H1385" s="27" t="s">
        <v>52</v>
      </c>
      <c r="I1385" s="24" t="s">
        <v>2360</v>
      </c>
      <c r="J1385" s="24">
        <v>168000</v>
      </c>
      <c r="K1385" s="24">
        <v>3138238320</v>
      </c>
      <c r="L1385" s="28" t="s">
        <v>2361</v>
      </c>
      <c r="M1385" s="29" t="s">
        <v>50</v>
      </c>
      <c r="N1385" s="30"/>
      <c r="O1385" s="29" t="s">
        <v>50</v>
      </c>
      <c r="P1385" s="24"/>
      <c r="Q1385" s="24"/>
      <c r="R1385" s="24"/>
      <c r="S1385" s="24">
        <v>10</v>
      </c>
      <c r="T1385" s="36"/>
      <c r="U1385" s="24">
        <v>2</v>
      </c>
      <c r="V1385" s="35"/>
      <c r="W1385" s="24">
        <f t="shared" si="130"/>
        <v>12</v>
      </c>
      <c r="X1385" s="30"/>
      <c r="Y1385" s="24"/>
      <c r="Z1385" s="24"/>
    </row>
    <row r="1386" spans="1:26" ht="15.75" hidden="1" customHeight="1">
      <c r="A1386" s="13" t="s">
        <v>2227</v>
      </c>
      <c r="B1386" s="24" t="s">
        <v>2349</v>
      </c>
      <c r="C1386" s="24" t="s">
        <v>44</v>
      </c>
      <c r="D1386" s="25">
        <v>18795.55</v>
      </c>
      <c r="E1386" s="24"/>
      <c r="F1386" s="24"/>
      <c r="G1386" s="38"/>
      <c r="H1386" s="27" t="s">
        <v>196</v>
      </c>
      <c r="I1386" s="24" t="s">
        <v>2362</v>
      </c>
      <c r="J1386" s="24">
        <v>168000</v>
      </c>
      <c r="K1386" s="24">
        <v>3157652400</v>
      </c>
      <c r="L1386" s="28" t="s">
        <v>2363</v>
      </c>
      <c r="M1386" s="29" t="s">
        <v>50</v>
      </c>
      <c r="N1386" s="30"/>
      <c r="O1386" s="29" t="s">
        <v>50</v>
      </c>
      <c r="P1386" s="24"/>
      <c r="Q1386" s="24"/>
      <c r="R1386" s="24"/>
      <c r="S1386" s="24">
        <v>10</v>
      </c>
      <c r="T1386" s="36"/>
      <c r="U1386" s="24">
        <v>0</v>
      </c>
      <c r="V1386" s="35"/>
      <c r="W1386" s="24">
        <f t="shared" si="130"/>
        <v>10</v>
      </c>
      <c r="X1386" s="30"/>
      <c r="Y1386" s="24"/>
      <c r="Z1386" s="24"/>
    </row>
    <row r="1387" spans="1:26" ht="15.75" hidden="1" customHeight="1">
      <c r="A1387" s="13" t="s">
        <v>2227</v>
      </c>
      <c r="B1387" s="24" t="s">
        <v>2349</v>
      </c>
      <c r="C1387" s="24" t="s">
        <v>51</v>
      </c>
      <c r="D1387" s="25">
        <v>19382.38</v>
      </c>
      <c r="E1387" s="24"/>
      <c r="F1387" s="24"/>
      <c r="G1387" s="38"/>
      <c r="H1387" s="27" t="s">
        <v>63</v>
      </c>
      <c r="I1387" s="24" t="s">
        <v>812</v>
      </c>
      <c r="J1387" s="24">
        <v>168000</v>
      </c>
      <c r="K1387" s="24">
        <v>3256239840</v>
      </c>
      <c r="L1387" s="28" t="s">
        <v>2364</v>
      </c>
      <c r="M1387" s="29" t="s">
        <v>50</v>
      </c>
      <c r="N1387" s="30"/>
      <c r="O1387" s="29" t="s">
        <v>50</v>
      </c>
      <c r="P1387" s="24"/>
      <c r="Q1387" s="24"/>
      <c r="R1387" s="24"/>
      <c r="S1387" s="24">
        <v>10</v>
      </c>
      <c r="T1387" s="36"/>
      <c r="U1387" s="24">
        <v>2</v>
      </c>
      <c r="V1387" s="35"/>
      <c r="W1387" s="24">
        <f t="shared" si="130"/>
        <v>12</v>
      </c>
      <c r="X1387" s="30"/>
      <c r="Y1387" s="24"/>
      <c r="Z1387" s="24"/>
    </row>
    <row r="1388" spans="1:26" ht="15.75" hidden="1" customHeight="1">
      <c r="A1388" s="13" t="s">
        <v>2227</v>
      </c>
      <c r="B1388" s="24" t="s">
        <v>2349</v>
      </c>
      <c r="C1388" s="24" t="s">
        <v>44</v>
      </c>
      <c r="D1388" s="25">
        <v>20674.13</v>
      </c>
      <c r="E1388" s="24"/>
      <c r="F1388" s="24"/>
      <c r="G1388" s="38"/>
      <c r="H1388" s="27" t="s">
        <v>52</v>
      </c>
      <c r="I1388" s="24" t="s">
        <v>2365</v>
      </c>
      <c r="J1388" s="24">
        <v>168000</v>
      </c>
      <c r="K1388" s="24">
        <v>3473253840</v>
      </c>
      <c r="L1388" s="28" t="s">
        <v>2366</v>
      </c>
      <c r="M1388" s="29" t="s">
        <v>50</v>
      </c>
      <c r="N1388" s="30"/>
      <c r="O1388" s="29" t="s">
        <v>50</v>
      </c>
      <c r="P1388" s="24"/>
      <c r="Q1388" s="24"/>
      <c r="R1388" s="24"/>
      <c r="S1388" s="24">
        <v>10</v>
      </c>
      <c r="T1388" s="36"/>
      <c r="U1388" s="24">
        <v>2</v>
      </c>
      <c r="V1388" s="35"/>
      <c r="W1388" s="24">
        <f t="shared" si="130"/>
        <v>12</v>
      </c>
      <c r="X1388" s="30"/>
      <c r="Y1388" s="24"/>
      <c r="Z1388" s="24"/>
    </row>
    <row r="1389" spans="1:26" ht="15.75" hidden="1" customHeight="1">
      <c r="A1389" s="13" t="s">
        <v>2227</v>
      </c>
      <c r="B1389" s="24" t="s">
        <v>2349</v>
      </c>
      <c r="C1389" s="24" t="s">
        <v>44</v>
      </c>
      <c r="D1389" s="25">
        <v>22912.799999999999</v>
      </c>
      <c r="E1389" s="24"/>
      <c r="F1389" s="24"/>
      <c r="G1389" s="38"/>
      <c r="H1389" s="27" t="s">
        <v>255</v>
      </c>
      <c r="I1389" s="24" t="s">
        <v>812</v>
      </c>
      <c r="J1389" s="24">
        <v>168000</v>
      </c>
      <c r="K1389" s="24">
        <v>3849350400</v>
      </c>
      <c r="L1389" s="28" t="s">
        <v>2367</v>
      </c>
      <c r="M1389" s="29" t="s">
        <v>50</v>
      </c>
      <c r="N1389" s="30"/>
      <c r="O1389" s="29" t="s">
        <v>50</v>
      </c>
      <c r="P1389" s="24"/>
      <c r="Q1389" s="24"/>
      <c r="R1389" s="24"/>
      <c r="S1389" s="24">
        <v>10</v>
      </c>
      <c r="T1389" s="36"/>
      <c r="U1389" s="24">
        <v>0</v>
      </c>
      <c r="V1389" s="35"/>
      <c r="W1389" s="24">
        <f t="shared" si="130"/>
        <v>10</v>
      </c>
      <c r="X1389" s="30"/>
      <c r="Y1389" s="24"/>
      <c r="Z1389" s="24"/>
    </row>
    <row r="1390" spans="1:26" ht="15.75" hidden="1" customHeight="1">
      <c r="A1390" s="13" t="s">
        <v>2227</v>
      </c>
      <c r="B1390" s="24" t="s">
        <v>2368</v>
      </c>
      <c r="C1390" s="24" t="s">
        <v>44</v>
      </c>
      <c r="D1390" s="25">
        <v>62000</v>
      </c>
      <c r="E1390" s="24"/>
      <c r="F1390" s="24"/>
      <c r="G1390" s="38"/>
      <c r="H1390" s="27" t="s">
        <v>2369</v>
      </c>
      <c r="I1390" s="24" t="s">
        <v>2370</v>
      </c>
      <c r="J1390" s="24">
        <v>1200</v>
      </c>
      <c r="K1390" s="24">
        <v>74400000</v>
      </c>
      <c r="L1390" s="28" t="s">
        <v>2371</v>
      </c>
      <c r="M1390" s="29" t="s">
        <v>50</v>
      </c>
      <c r="N1390" s="30"/>
      <c r="O1390" s="29" t="s">
        <v>50</v>
      </c>
      <c r="P1390" s="24"/>
      <c r="Q1390" s="24"/>
      <c r="R1390" s="24"/>
      <c r="S1390" s="24">
        <v>10</v>
      </c>
      <c r="T1390" s="24">
        <v>15</v>
      </c>
      <c r="U1390" s="24">
        <v>0</v>
      </c>
      <c r="V1390" s="35">
        <v>65</v>
      </c>
      <c r="W1390" s="24">
        <f t="shared" si="130"/>
        <v>90</v>
      </c>
      <c r="X1390" s="30"/>
      <c r="Y1390" s="24"/>
      <c r="Z1390" s="24"/>
    </row>
    <row r="1391" spans="1:26" ht="15.75" hidden="1" customHeight="1">
      <c r="A1391" s="13" t="s">
        <v>2227</v>
      </c>
      <c r="B1391" s="24" t="s">
        <v>2368</v>
      </c>
      <c r="C1391" s="24" t="s">
        <v>44</v>
      </c>
      <c r="D1391" s="25">
        <v>72001.929999999993</v>
      </c>
      <c r="E1391" s="24"/>
      <c r="F1391" s="24"/>
      <c r="G1391" s="38"/>
      <c r="H1391" s="27" t="s">
        <v>434</v>
      </c>
      <c r="I1391" s="24" t="s">
        <v>2372</v>
      </c>
      <c r="J1391" s="24">
        <v>1200</v>
      </c>
      <c r="K1391" s="24">
        <v>86402316</v>
      </c>
      <c r="L1391" s="28" t="s">
        <v>2373</v>
      </c>
      <c r="M1391" s="29" t="s">
        <v>50</v>
      </c>
      <c r="N1391" s="30"/>
      <c r="O1391" s="29" t="s">
        <v>50</v>
      </c>
      <c r="P1391" s="24"/>
      <c r="Q1391" s="24"/>
      <c r="R1391" s="24"/>
      <c r="S1391" s="24">
        <v>10</v>
      </c>
      <c r="T1391" s="24">
        <v>15</v>
      </c>
      <c r="U1391" s="24">
        <v>1</v>
      </c>
      <c r="V1391" s="31">
        <f t="shared" ref="V1391:V1394" si="133">+V1390*D1390/D1391</f>
        <v>55.970721895926964</v>
      </c>
      <c r="W1391" s="32">
        <f t="shared" si="130"/>
        <v>81.970721895926971</v>
      </c>
      <c r="X1391" s="30"/>
      <c r="Y1391" s="24"/>
      <c r="Z1391" s="24"/>
    </row>
    <row r="1392" spans="1:26" ht="15.75" hidden="1" customHeight="1">
      <c r="A1392" s="13" t="s">
        <v>2227</v>
      </c>
      <c r="B1392" s="24" t="s">
        <v>2368</v>
      </c>
      <c r="C1392" s="24" t="s">
        <v>44</v>
      </c>
      <c r="D1392" s="25">
        <v>91028.49</v>
      </c>
      <c r="E1392" s="24"/>
      <c r="F1392" s="24"/>
      <c r="G1392" s="38"/>
      <c r="H1392" s="27" t="s">
        <v>63</v>
      </c>
      <c r="I1392" s="24" t="s">
        <v>742</v>
      </c>
      <c r="J1392" s="24">
        <v>1200</v>
      </c>
      <c r="K1392" s="24">
        <v>109234188</v>
      </c>
      <c r="L1392" s="28" t="s">
        <v>2374</v>
      </c>
      <c r="M1392" s="29" t="s">
        <v>50</v>
      </c>
      <c r="N1392" s="30"/>
      <c r="O1392" s="29" t="s">
        <v>50</v>
      </c>
      <c r="P1392" s="24"/>
      <c r="Q1392" s="24"/>
      <c r="R1392" s="24"/>
      <c r="S1392" s="24">
        <v>10</v>
      </c>
      <c r="T1392" s="24">
        <v>15</v>
      </c>
      <c r="U1392" s="24">
        <v>2</v>
      </c>
      <c r="V1392" s="31">
        <f t="shared" si="133"/>
        <v>44.271853789950811</v>
      </c>
      <c r="W1392" s="32">
        <f t="shared" si="130"/>
        <v>71.271853789950811</v>
      </c>
      <c r="X1392" s="30"/>
      <c r="Y1392" s="24"/>
      <c r="Z1392" s="24"/>
    </row>
    <row r="1393" spans="1:32" ht="15.75" hidden="1" customHeight="1">
      <c r="A1393" s="13" t="s">
        <v>2227</v>
      </c>
      <c r="B1393" s="24" t="s">
        <v>2368</v>
      </c>
      <c r="C1393" s="24" t="s">
        <v>44</v>
      </c>
      <c r="D1393" s="25">
        <v>425419.15</v>
      </c>
      <c r="E1393" s="24"/>
      <c r="F1393" s="24"/>
      <c r="G1393" s="38"/>
      <c r="H1393" s="27" t="s">
        <v>95</v>
      </c>
      <c r="I1393" s="24" t="s">
        <v>2375</v>
      </c>
      <c r="J1393" s="24">
        <v>1200</v>
      </c>
      <c r="K1393" s="24">
        <v>510502980</v>
      </c>
      <c r="L1393" s="28" t="s">
        <v>2376</v>
      </c>
      <c r="M1393" s="29" t="s">
        <v>50</v>
      </c>
      <c r="N1393" s="30"/>
      <c r="O1393" s="29" t="s">
        <v>50</v>
      </c>
      <c r="P1393" s="24"/>
      <c r="Q1393" s="24"/>
      <c r="R1393" s="24"/>
      <c r="S1393" s="24">
        <v>10</v>
      </c>
      <c r="T1393" s="24">
        <v>15</v>
      </c>
      <c r="U1393" s="24">
        <v>1</v>
      </c>
      <c r="V1393" s="31">
        <f t="shared" si="133"/>
        <v>9.4730103240533463</v>
      </c>
      <c r="W1393" s="32">
        <f t="shared" si="130"/>
        <v>35.473010324053348</v>
      </c>
      <c r="X1393" s="30"/>
      <c r="Y1393" s="24"/>
      <c r="Z1393" s="24" t="s">
        <v>80</v>
      </c>
    </row>
    <row r="1394" spans="1:32" ht="15.75" hidden="1" customHeight="1">
      <c r="A1394" s="13" t="s">
        <v>2227</v>
      </c>
      <c r="B1394" s="24" t="s">
        <v>2368</v>
      </c>
      <c r="C1394" s="24" t="s">
        <v>51</v>
      </c>
      <c r="D1394" s="25">
        <v>455158.54</v>
      </c>
      <c r="E1394" s="24"/>
      <c r="F1394" s="24"/>
      <c r="G1394" s="38"/>
      <c r="H1394" s="27" t="s">
        <v>95</v>
      </c>
      <c r="I1394" s="24" t="s">
        <v>2377</v>
      </c>
      <c r="J1394" s="24">
        <v>1200</v>
      </c>
      <c r="K1394" s="24">
        <v>546190248</v>
      </c>
      <c r="L1394" s="28" t="s">
        <v>2378</v>
      </c>
      <c r="M1394" s="29" t="s">
        <v>50</v>
      </c>
      <c r="N1394" s="30"/>
      <c r="O1394" s="29" t="s">
        <v>50</v>
      </c>
      <c r="P1394" s="24"/>
      <c r="Q1394" s="24"/>
      <c r="R1394" s="24"/>
      <c r="S1394" s="24">
        <v>10</v>
      </c>
      <c r="T1394" s="24">
        <v>15</v>
      </c>
      <c r="U1394" s="24">
        <v>1</v>
      </c>
      <c r="V1394" s="31">
        <f t="shared" si="133"/>
        <v>8.8540577531512419</v>
      </c>
      <c r="W1394" s="32">
        <f t="shared" si="130"/>
        <v>34.854057753151238</v>
      </c>
      <c r="X1394" s="30"/>
      <c r="Y1394" s="24"/>
      <c r="Z1394" s="24" t="s">
        <v>80</v>
      </c>
    </row>
    <row r="1395" spans="1:32" ht="15.75" hidden="1" customHeight="1">
      <c r="A1395" s="13" t="s">
        <v>2227</v>
      </c>
      <c r="B1395" s="24" t="s">
        <v>2379</v>
      </c>
      <c r="C1395" s="24" t="s">
        <v>44</v>
      </c>
      <c r="D1395" s="25">
        <v>67297.440000000002</v>
      </c>
      <c r="E1395" s="24"/>
      <c r="F1395" s="24"/>
      <c r="G1395" s="38"/>
      <c r="H1395" s="27" t="s">
        <v>434</v>
      </c>
      <c r="I1395" s="24" t="s">
        <v>2380</v>
      </c>
      <c r="J1395" s="24">
        <v>300</v>
      </c>
      <c r="K1395" s="24">
        <v>20189232</v>
      </c>
      <c r="L1395" s="28" t="s">
        <v>2381</v>
      </c>
      <c r="M1395" s="29" t="s">
        <v>50</v>
      </c>
      <c r="N1395" s="30"/>
      <c r="O1395" s="29" t="s">
        <v>50</v>
      </c>
      <c r="P1395" s="24"/>
      <c r="Q1395" s="24"/>
      <c r="R1395" s="24"/>
      <c r="S1395" s="24">
        <v>10</v>
      </c>
      <c r="T1395" s="24">
        <v>15</v>
      </c>
      <c r="U1395" s="24">
        <v>1</v>
      </c>
      <c r="V1395" s="35">
        <v>65</v>
      </c>
      <c r="W1395" s="24">
        <f t="shared" si="130"/>
        <v>91</v>
      </c>
      <c r="X1395" s="30"/>
      <c r="Y1395" s="24"/>
      <c r="Z1395" s="24"/>
    </row>
    <row r="1396" spans="1:32" ht="15.75" hidden="1" customHeight="1">
      <c r="A1396" s="13" t="s">
        <v>2227</v>
      </c>
      <c r="B1396" s="24" t="s">
        <v>2379</v>
      </c>
      <c r="C1396" s="24" t="s">
        <v>44</v>
      </c>
      <c r="D1396" s="25">
        <v>70903.19</v>
      </c>
      <c r="E1396" s="24"/>
      <c r="F1396" s="24"/>
      <c r="G1396" s="38"/>
      <c r="H1396" s="27" t="s">
        <v>95</v>
      </c>
      <c r="I1396" s="24" t="s">
        <v>2382</v>
      </c>
      <c r="J1396" s="24">
        <v>300</v>
      </c>
      <c r="K1396" s="24">
        <v>21270957</v>
      </c>
      <c r="L1396" s="28" t="s">
        <v>2383</v>
      </c>
      <c r="M1396" s="29" t="s">
        <v>50</v>
      </c>
      <c r="N1396" s="30"/>
      <c r="O1396" s="29" t="s">
        <v>50</v>
      </c>
      <c r="P1396" s="24"/>
      <c r="Q1396" s="24"/>
      <c r="R1396" s="24"/>
      <c r="S1396" s="24">
        <v>10</v>
      </c>
      <c r="T1396" s="24">
        <v>15</v>
      </c>
      <c r="U1396" s="24">
        <v>1</v>
      </c>
      <c r="V1396" s="31">
        <f t="shared" ref="V1396:V1398" si="134">+V1395*D1395/D1396</f>
        <v>61.694454085916313</v>
      </c>
      <c r="W1396" s="32">
        <f t="shared" si="130"/>
        <v>87.694454085916306</v>
      </c>
      <c r="X1396" s="30"/>
      <c r="Y1396" s="24"/>
      <c r="Z1396" s="24"/>
    </row>
    <row r="1397" spans="1:32" ht="15.75" hidden="1" customHeight="1">
      <c r="A1397" s="13" t="s">
        <v>2227</v>
      </c>
      <c r="B1397" s="24" t="s">
        <v>2379</v>
      </c>
      <c r="C1397" s="24" t="s">
        <v>51</v>
      </c>
      <c r="D1397" s="25">
        <v>70903.19</v>
      </c>
      <c r="E1397" s="24"/>
      <c r="F1397" s="24"/>
      <c r="G1397" s="38"/>
      <c r="H1397" s="27" t="s">
        <v>95</v>
      </c>
      <c r="I1397" s="24" t="s">
        <v>2384</v>
      </c>
      <c r="J1397" s="24">
        <v>300</v>
      </c>
      <c r="K1397" s="24">
        <v>21270957</v>
      </c>
      <c r="L1397" s="28" t="s">
        <v>2385</v>
      </c>
      <c r="M1397" s="29" t="s">
        <v>50</v>
      </c>
      <c r="N1397" s="30"/>
      <c r="O1397" s="29" t="s">
        <v>50</v>
      </c>
      <c r="P1397" s="24"/>
      <c r="Q1397" s="24"/>
      <c r="R1397" s="24"/>
      <c r="S1397" s="24">
        <v>10</v>
      </c>
      <c r="T1397" s="24">
        <v>15</v>
      </c>
      <c r="U1397" s="24">
        <v>1</v>
      </c>
      <c r="V1397" s="31">
        <f t="shared" si="134"/>
        <v>61.694454085916313</v>
      </c>
      <c r="W1397" s="32">
        <f t="shared" si="130"/>
        <v>87.694454085916306</v>
      </c>
      <c r="X1397" s="30"/>
      <c r="Y1397" s="24"/>
      <c r="Z1397" s="24"/>
    </row>
    <row r="1398" spans="1:32" ht="15.75" hidden="1" customHeight="1">
      <c r="A1398" s="13" t="s">
        <v>2227</v>
      </c>
      <c r="B1398" s="24" t="s">
        <v>2379</v>
      </c>
      <c r="C1398" s="24" t="s">
        <v>44</v>
      </c>
      <c r="D1398" s="25">
        <v>91558.26</v>
      </c>
      <c r="E1398" s="24"/>
      <c r="F1398" s="24"/>
      <c r="G1398" s="38"/>
      <c r="H1398" s="27" t="s">
        <v>63</v>
      </c>
      <c r="I1398" s="24" t="s">
        <v>742</v>
      </c>
      <c r="J1398" s="24">
        <v>300</v>
      </c>
      <c r="K1398" s="24">
        <v>27467478</v>
      </c>
      <c r="L1398" s="28" t="s">
        <v>2386</v>
      </c>
      <c r="M1398" s="29" t="s">
        <v>50</v>
      </c>
      <c r="N1398" s="30"/>
      <c r="O1398" s="29" t="s">
        <v>50</v>
      </c>
      <c r="P1398" s="24"/>
      <c r="Q1398" s="24"/>
      <c r="R1398" s="24"/>
      <c r="S1398" s="24">
        <v>10</v>
      </c>
      <c r="T1398" s="24">
        <v>15</v>
      </c>
      <c r="U1398" s="24">
        <v>2</v>
      </c>
      <c r="V1398" s="31">
        <f t="shared" si="134"/>
        <v>47.776504271706351</v>
      </c>
      <c r="W1398" s="32">
        <f t="shared" si="130"/>
        <v>74.776504271706358</v>
      </c>
      <c r="X1398" s="30"/>
      <c r="Y1398" s="24"/>
      <c r="Z1398" s="24"/>
    </row>
    <row r="1399" spans="1:32" ht="15.75" hidden="1" customHeight="1">
      <c r="A1399" s="13" t="s">
        <v>2227</v>
      </c>
      <c r="B1399" s="24" t="s">
        <v>2387</v>
      </c>
      <c r="C1399" s="24" t="s">
        <v>44</v>
      </c>
      <c r="D1399" s="25">
        <v>2256.16</v>
      </c>
      <c r="E1399" s="24"/>
      <c r="F1399" s="24"/>
      <c r="G1399" s="38"/>
      <c r="H1399" s="27" t="s">
        <v>434</v>
      </c>
      <c r="I1399" s="24" t="s">
        <v>2388</v>
      </c>
      <c r="J1399" s="24">
        <v>600</v>
      </c>
      <c r="K1399" s="24">
        <v>1353696</v>
      </c>
      <c r="L1399" s="28" t="s">
        <v>2389</v>
      </c>
      <c r="M1399" s="29" t="s">
        <v>50</v>
      </c>
      <c r="N1399" s="30"/>
      <c r="O1399" s="29" t="s">
        <v>50</v>
      </c>
      <c r="P1399" s="24"/>
      <c r="Q1399" s="24"/>
      <c r="R1399" s="24"/>
      <c r="S1399" s="24">
        <v>10</v>
      </c>
      <c r="T1399" s="24">
        <v>15</v>
      </c>
      <c r="U1399" s="24">
        <v>1</v>
      </c>
      <c r="V1399" s="35">
        <v>65</v>
      </c>
      <c r="W1399" s="24">
        <f t="shared" si="130"/>
        <v>91</v>
      </c>
      <c r="X1399" s="30"/>
      <c r="Y1399" s="24"/>
      <c r="Z1399" s="24"/>
    </row>
    <row r="1400" spans="1:32" ht="15.75" hidden="1" customHeight="1">
      <c r="A1400" s="13" t="s">
        <v>2227</v>
      </c>
      <c r="B1400" s="24" t="s">
        <v>2387</v>
      </c>
      <c r="C1400" s="24" t="s">
        <v>44</v>
      </c>
      <c r="D1400" s="25">
        <v>2377.04</v>
      </c>
      <c r="E1400" s="24"/>
      <c r="F1400" s="24"/>
      <c r="G1400" s="38"/>
      <c r="H1400" s="27" t="s">
        <v>95</v>
      </c>
      <c r="I1400" s="24" t="s">
        <v>2390</v>
      </c>
      <c r="J1400" s="24">
        <v>600</v>
      </c>
      <c r="K1400" s="24">
        <v>1426224</v>
      </c>
      <c r="L1400" s="28" t="s">
        <v>2391</v>
      </c>
      <c r="M1400" s="29" t="s">
        <v>50</v>
      </c>
      <c r="N1400" s="30"/>
      <c r="O1400" s="29" t="s">
        <v>50</v>
      </c>
      <c r="P1400" s="24"/>
      <c r="Q1400" s="24"/>
      <c r="R1400" s="24"/>
      <c r="S1400" s="24">
        <v>10</v>
      </c>
      <c r="T1400" s="24">
        <v>15</v>
      </c>
      <c r="U1400" s="24">
        <v>1</v>
      </c>
      <c r="V1400" s="31">
        <f t="shared" ref="V1400:V1401" si="135">+V1399*D1399/D1400</f>
        <v>61.694544475482111</v>
      </c>
      <c r="W1400" s="32">
        <f t="shared" si="130"/>
        <v>87.694544475482104</v>
      </c>
      <c r="X1400" s="30"/>
      <c r="Y1400" s="24"/>
      <c r="Z1400" s="24"/>
    </row>
    <row r="1401" spans="1:32" ht="15.75" hidden="1" customHeight="1">
      <c r="A1401" s="13" t="s">
        <v>2227</v>
      </c>
      <c r="B1401" s="24" t="s">
        <v>2387</v>
      </c>
      <c r="C1401" s="24" t="s">
        <v>44</v>
      </c>
      <c r="D1401" s="25">
        <v>4360.95</v>
      </c>
      <c r="E1401" s="24"/>
      <c r="F1401" s="24"/>
      <c r="G1401" s="38"/>
      <c r="H1401" s="27" t="s">
        <v>63</v>
      </c>
      <c r="I1401" s="24" t="s">
        <v>742</v>
      </c>
      <c r="J1401" s="24">
        <v>600</v>
      </c>
      <c r="K1401" s="24">
        <v>2616570</v>
      </c>
      <c r="L1401" s="28" t="s">
        <v>2392</v>
      </c>
      <c r="M1401" s="29" t="s">
        <v>50</v>
      </c>
      <c r="N1401" s="30"/>
      <c r="O1401" s="29" t="s">
        <v>50</v>
      </c>
      <c r="P1401" s="24"/>
      <c r="Q1401" s="24"/>
      <c r="R1401" s="24"/>
      <c r="S1401" s="24">
        <v>10</v>
      </c>
      <c r="T1401" s="24">
        <v>15</v>
      </c>
      <c r="U1401" s="24">
        <v>2</v>
      </c>
      <c r="V1401" s="31">
        <f t="shared" si="135"/>
        <v>33.628085623545331</v>
      </c>
      <c r="W1401" s="32">
        <f t="shared" si="130"/>
        <v>60.628085623545331</v>
      </c>
      <c r="X1401" s="30"/>
      <c r="Y1401" s="24"/>
      <c r="Z1401" s="24" t="s">
        <v>80</v>
      </c>
    </row>
    <row r="1402" spans="1:32" ht="15.75" hidden="1" customHeight="1">
      <c r="A1402" s="13" t="s">
        <v>2227</v>
      </c>
      <c r="B1402" s="24" t="s">
        <v>2393</v>
      </c>
      <c r="C1402" s="24" t="s">
        <v>44</v>
      </c>
      <c r="D1402" s="25">
        <v>8.1199999999999992</v>
      </c>
      <c r="E1402" s="24"/>
      <c r="F1402" s="24"/>
      <c r="G1402" s="38"/>
      <c r="H1402" s="27" t="s">
        <v>434</v>
      </c>
      <c r="I1402" s="24" t="s">
        <v>2394</v>
      </c>
      <c r="J1402" s="24">
        <v>600</v>
      </c>
      <c r="K1402" s="24">
        <v>4872</v>
      </c>
      <c r="L1402" s="43" t="s">
        <v>2395</v>
      </c>
      <c r="M1402" s="44" t="s">
        <v>50</v>
      </c>
      <c r="N1402" s="45"/>
      <c r="O1402" s="44" t="s">
        <v>50</v>
      </c>
      <c r="P1402" s="36"/>
      <c r="Q1402" s="36"/>
      <c r="R1402" s="36"/>
      <c r="S1402" s="36">
        <v>10</v>
      </c>
      <c r="T1402" s="36">
        <v>15</v>
      </c>
      <c r="U1402" s="36">
        <v>1</v>
      </c>
      <c r="V1402" s="35">
        <v>65</v>
      </c>
      <c r="W1402" s="24">
        <f t="shared" si="130"/>
        <v>91</v>
      </c>
      <c r="X1402" s="30" t="s">
        <v>2396</v>
      </c>
      <c r="Y1402" s="24"/>
      <c r="Z1402" s="24" t="s">
        <v>2397</v>
      </c>
      <c r="AA1402" s="50"/>
      <c r="AB1402" s="50"/>
      <c r="AC1402" s="50"/>
      <c r="AD1402" s="50"/>
      <c r="AE1402" s="50"/>
      <c r="AF1402" s="50"/>
    </row>
    <row r="1403" spans="1:32" ht="15.75" hidden="1" customHeight="1">
      <c r="A1403" s="13" t="s">
        <v>2227</v>
      </c>
      <c r="B1403" s="24" t="s">
        <v>2393</v>
      </c>
      <c r="C1403" s="24" t="s">
        <v>44</v>
      </c>
      <c r="D1403" s="25">
        <v>60888.5</v>
      </c>
      <c r="E1403" s="24"/>
      <c r="F1403" s="24"/>
      <c r="G1403" s="38"/>
      <c r="H1403" s="27" t="s">
        <v>95</v>
      </c>
      <c r="I1403" s="24" t="s">
        <v>2398</v>
      </c>
      <c r="J1403" s="24">
        <v>600</v>
      </c>
      <c r="K1403" s="24">
        <v>36533100</v>
      </c>
      <c r="L1403" s="28" t="s">
        <v>2399</v>
      </c>
      <c r="M1403" s="29" t="s">
        <v>50</v>
      </c>
      <c r="N1403" s="30"/>
      <c r="O1403" s="29" t="s">
        <v>50</v>
      </c>
      <c r="P1403" s="24"/>
      <c r="Q1403" s="24"/>
      <c r="R1403" s="24"/>
      <c r="S1403" s="24">
        <v>10</v>
      </c>
      <c r="T1403" s="24">
        <v>15</v>
      </c>
      <c r="U1403" s="24">
        <v>1</v>
      </c>
      <c r="V1403" s="31">
        <f t="shared" ref="V1403:V1404" si="136">+V1402*D1402/D1403</f>
        <v>8.6683035384350071E-3</v>
      </c>
      <c r="W1403" s="32">
        <f t="shared" si="130"/>
        <v>26.008668303538435</v>
      </c>
      <c r="X1403" s="30"/>
      <c r="Y1403" s="24"/>
      <c r="Z1403" s="24" t="s">
        <v>80</v>
      </c>
    </row>
    <row r="1404" spans="1:32" ht="15.75" hidden="1" customHeight="1">
      <c r="A1404" s="67" t="s">
        <v>2227</v>
      </c>
      <c r="B1404" s="68" t="s">
        <v>2393</v>
      </c>
      <c r="C1404" s="68" t="s">
        <v>44</v>
      </c>
      <c r="D1404" s="69">
        <v>97985.08</v>
      </c>
      <c r="E1404" s="68"/>
      <c r="F1404" s="68"/>
      <c r="G1404" s="38"/>
      <c r="H1404" s="70" t="s">
        <v>63</v>
      </c>
      <c r="I1404" s="68" t="s">
        <v>742</v>
      </c>
      <c r="J1404" s="68">
        <v>600</v>
      </c>
      <c r="K1404" s="68">
        <v>58791048</v>
      </c>
      <c r="L1404" s="71" t="s">
        <v>2400</v>
      </c>
      <c r="M1404" s="72" t="s">
        <v>50</v>
      </c>
      <c r="N1404" s="73"/>
      <c r="O1404" s="74" t="s">
        <v>50</v>
      </c>
      <c r="P1404" s="68"/>
      <c r="Q1404" s="68"/>
      <c r="R1404" s="68"/>
      <c r="S1404" s="68">
        <v>10</v>
      </c>
      <c r="T1404" s="68">
        <v>15</v>
      </c>
      <c r="U1404" s="68">
        <v>2</v>
      </c>
      <c r="V1404" s="31">
        <f t="shared" si="136"/>
        <v>5.3865343580879856E-3</v>
      </c>
      <c r="W1404" s="75">
        <f t="shared" si="130"/>
        <v>27.005386534358088</v>
      </c>
      <c r="X1404" s="73"/>
      <c r="Y1404" s="68"/>
      <c r="Z1404" s="68" t="s">
        <v>80</v>
      </c>
    </row>
    <row r="1405" spans="1:32" ht="15.75" hidden="1" customHeight="1">
      <c r="H1405" s="76"/>
      <c r="M1405" s="77"/>
    </row>
    <row r="1406" spans="1:32" ht="15.75" hidden="1" customHeight="1">
      <c r="H1406" s="76"/>
      <c r="M1406" s="77"/>
    </row>
    <row r="1407" spans="1:32" ht="15.75" hidden="1" customHeight="1">
      <c r="H1407" s="76"/>
      <c r="M1407" s="77"/>
    </row>
    <row r="1408" spans="1:32" ht="15.75" hidden="1" customHeight="1">
      <c r="H1408" s="76"/>
      <c r="M1408" s="77"/>
    </row>
    <row r="1409" spans="8:22" ht="15.75" customHeight="1">
      <c r="H1409" s="76"/>
      <c r="M1409" s="77"/>
      <c r="V1409" s="35"/>
    </row>
    <row r="1410" spans="8:22" ht="15.75" customHeight="1">
      <c r="H1410" s="76"/>
      <c r="M1410" s="77"/>
    </row>
    <row r="1411" spans="8:22" ht="15.75" customHeight="1">
      <c r="H1411" s="76"/>
      <c r="M1411" s="77"/>
    </row>
    <row r="1412" spans="8:22" ht="15.75" customHeight="1">
      <c r="H1412" s="76"/>
      <c r="M1412" s="77"/>
    </row>
    <row r="1413" spans="8:22" ht="15.75" customHeight="1">
      <c r="H1413" s="76"/>
      <c r="M1413" s="77"/>
    </row>
    <row r="1414" spans="8:22" ht="15.75" customHeight="1">
      <c r="H1414" s="76"/>
      <c r="M1414" s="77"/>
    </row>
    <row r="1415" spans="8:22" ht="15.75" customHeight="1">
      <c r="H1415" s="76"/>
      <c r="M1415" s="77"/>
    </row>
    <row r="1416" spans="8:22" ht="15.75" customHeight="1">
      <c r="H1416" s="76"/>
      <c r="M1416" s="77"/>
    </row>
    <row r="1417" spans="8:22" ht="15.75" customHeight="1">
      <c r="H1417" s="76"/>
      <c r="M1417" s="77"/>
    </row>
    <row r="1418" spans="8:22" ht="15.75" customHeight="1">
      <c r="H1418" s="76"/>
      <c r="M1418" s="77"/>
    </row>
    <row r="1419" spans="8:22" ht="15.75" customHeight="1">
      <c r="H1419" s="76"/>
      <c r="M1419" s="77"/>
    </row>
    <row r="1420" spans="8:22" ht="15.75" customHeight="1">
      <c r="H1420" s="76"/>
      <c r="M1420" s="77"/>
    </row>
    <row r="1421" spans="8:22" ht="15.75" customHeight="1">
      <c r="H1421" s="76"/>
      <c r="M1421" s="77"/>
    </row>
    <row r="1422" spans="8:22" ht="15.75" customHeight="1">
      <c r="H1422" s="76"/>
      <c r="M1422" s="77"/>
    </row>
    <row r="1423" spans="8:22" ht="15.75" customHeight="1">
      <c r="H1423" s="76"/>
      <c r="M1423" s="77"/>
    </row>
    <row r="1424" spans="8:22" ht="15.75" customHeight="1">
      <c r="H1424" s="76"/>
      <c r="M1424" s="77"/>
    </row>
    <row r="1425" spans="8:13" ht="15.75" customHeight="1">
      <c r="H1425" s="76"/>
      <c r="M1425" s="77"/>
    </row>
    <row r="1426" spans="8:13" ht="15.75" customHeight="1">
      <c r="H1426" s="76"/>
      <c r="M1426" s="77"/>
    </row>
    <row r="1427" spans="8:13" ht="15.75" customHeight="1">
      <c r="H1427" s="76"/>
      <c r="M1427" s="77"/>
    </row>
    <row r="1428" spans="8:13" ht="15.75" customHeight="1">
      <c r="H1428" s="76"/>
      <c r="M1428" s="77"/>
    </row>
    <row r="1429" spans="8:13" ht="15.75" customHeight="1">
      <c r="H1429" s="76"/>
      <c r="M1429" s="77"/>
    </row>
    <row r="1430" spans="8:13" ht="15.75" customHeight="1">
      <c r="H1430" s="76"/>
      <c r="M1430" s="77"/>
    </row>
    <row r="1431" spans="8:13" ht="15.75" customHeight="1">
      <c r="H1431" s="76"/>
      <c r="M1431" s="77"/>
    </row>
    <row r="1432" spans="8:13" ht="15.75" customHeight="1">
      <c r="H1432" s="76"/>
      <c r="M1432" s="77"/>
    </row>
    <row r="1433" spans="8:13" ht="15.75" customHeight="1">
      <c r="H1433" s="76"/>
      <c r="M1433" s="77"/>
    </row>
    <row r="1434" spans="8:13" ht="15.75" customHeight="1">
      <c r="H1434" s="76"/>
      <c r="M1434" s="77"/>
    </row>
    <row r="1435" spans="8:13" ht="15.75" customHeight="1">
      <c r="H1435" s="76"/>
      <c r="M1435" s="77"/>
    </row>
    <row r="1436" spans="8:13" ht="15.75" customHeight="1">
      <c r="H1436" s="76"/>
      <c r="M1436" s="77"/>
    </row>
    <row r="1437" spans="8:13" ht="15.75" customHeight="1">
      <c r="H1437" s="76"/>
      <c r="M1437" s="77"/>
    </row>
    <row r="1438" spans="8:13" ht="15.75" customHeight="1">
      <c r="H1438" s="76"/>
      <c r="M1438" s="77"/>
    </row>
    <row r="1439" spans="8:13" ht="15.75" customHeight="1">
      <c r="H1439" s="76"/>
      <c r="M1439" s="77"/>
    </row>
    <row r="1440" spans="8:13" ht="15.75" customHeight="1">
      <c r="H1440" s="76"/>
      <c r="M1440" s="77"/>
    </row>
    <row r="1441" spans="8:13" ht="15.75" customHeight="1">
      <c r="H1441" s="76"/>
      <c r="M1441" s="77"/>
    </row>
    <row r="1442" spans="8:13" ht="15.75" customHeight="1">
      <c r="H1442" s="76"/>
      <c r="M1442" s="77"/>
    </row>
    <row r="1443" spans="8:13" ht="15.75" customHeight="1">
      <c r="H1443" s="76"/>
      <c r="M1443" s="77"/>
    </row>
    <row r="1444" spans="8:13" ht="15.75" customHeight="1">
      <c r="H1444" s="76"/>
      <c r="M1444" s="77"/>
    </row>
    <row r="1445" spans="8:13" ht="15.75" customHeight="1">
      <c r="H1445" s="76"/>
      <c r="M1445" s="77"/>
    </row>
    <row r="1446" spans="8:13" ht="15.75" customHeight="1">
      <c r="H1446" s="76"/>
      <c r="M1446" s="77"/>
    </row>
    <row r="1447" spans="8:13" ht="15.75" customHeight="1">
      <c r="H1447" s="76"/>
      <c r="M1447" s="77"/>
    </row>
    <row r="1448" spans="8:13" ht="15.75" customHeight="1">
      <c r="H1448" s="76"/>
      <c r="M1448" s="77"/>
    </row>
    <row r="1449" spans="8:13" ht="15.75" customHeight="1">
      <c r="H1449" s="76"/>
      <c r="M1449" s="77"/>
    </row>
    <row r="1450" spans="8:13" ht="15.75" customHeight="1">
      <c r="H1450" s="76"/>
      <c r="M1450" s="77"/>
    </row>
    <row r="1451" spans="8:13" ht="15.75" customHeight="1">
      <c r="H1451" s="76"/>
      <c r="M1451" s="77"/>
    </row>
    <row r="1452" spans="8:13" ht="15.75" customHeight="1">
      <c r="H1452" s="76"/>
      <c r="M1452" s="77"/>
    </row>
    <row r="1453" spans="8:13" ht="15.75" customHeight="1">
      <c r="H1453" s="76"/>
      <c r="M1453" s="77"/>
    </row>
    <row r="1454" spans="8:13" ht="15.75" customHeight="1">
      <c r="H1454" s="76"/>
      <c r="M1454" s="77"/>
    </row>
    <row r="1455" spans="8:13" ht="15.75" customHeight="1">
      <c r="H1455" s="76"/>
      <c r="M1455" s="77"/>
    </row>
    <row r="1456" spans="8:13" ht="15.75" customHeight="1">
      <c r="H1456" s="76"/>
      <c r="M1456" s="77"/>
    </row>
    <row r="1457" spans="8:13" ht="15.75" customHeight="1">
      <c r="H1457" s="76"/>
      <c r="M1457" s="77"/>
    </row>
    <row r="1458" spans="8:13" ht="15.75" customHeight="1">
      <c r="H1458" s="76"/>
      <c r="M1458" s="77"/>
    </row>
    <row r="1459" spans="8:13" ht="15.75" customHeight="1">
      <c r="H1459" s="76"/>
      <c r="M1459" s="77"/>
    </row>
    <row r="1460" spans="8:13" ht="15.75" customHeight="1">
      <c r="H1460" s="76"/>
      <c r="M1460" s="77"/>
    </row>
    <row r="1461" spans="8:13" ht="15.75" customHeight="1">
      <c r="H1461" s="76"/>
      <c r="M1461" s="77"/>
    </row>
    <row r="1462" spans="8:13" ht="15.75" customHeight="1">
      <c r="H1462" s="76"/>
      <c r="M1462" s="77"/>
    </row>
    <row r="1463" spans="8:13" ht="15.75" customHeight="1">
      <c r="H1463" s="76"/>
      <c r="M1463" s="77"/>
    </row>
    <row r="1464" spans="8:13" ht="15.75" customHeight="1">
      <c r="H1464" s="76"/>
      <c r="M1464" s="77"/>
    </row>
    <row r="1465" spans="8:13" ht="15.75" customHeight="1">
      <c r="H1465" s="76"/>
      <c r="M1465" s="77"/>
    </row>
    <row r="1466" spans="8:13" ht="15.75" customHeight="1">
      <c r="H1466" s="76"/>
      <c r="M1466" s="77"/>
    </row>
    <row r="1467" spans="8:13" ht="15.75" customHeight="1">
      <c r="H1467" s="76"/>
      <c r="M1467" s="77"/>
    </row>
    <row r="1468" spans="8:13" ht="15.75" customHeight="1">
      <c r="H1468" s="76"/>
      <c r="M1468" s="77"/>
    </row>
    <row r="1469" spans="8:13" ht="15.75" customHeight="1">
      <c r="H1469" s="76"/>
      <c r="M1469" s="77"/>
    </row>
    <row r="1470" spans="8:13" ht="15.75" customHeight="1">
      <c r="H1470" s="76"/>
      <c r="M1470" s="77"/>
    </row>
    <row r="1471" spans="8:13" ht="15.75" customHeight="1">
      <c r="H1471" s="76"/>
      <c r="M1471" s="77"/>
    </row>
    <row r="1472" spans="8:13" ht="15.75" customHeight="1">
      <c r="H1472" s="76"/>
      <c r="M1472" s="77"/>
    </row>
    <row r="1473" spans="8:13" ht="15.75" customHeight="1">
      <c r="H1473" s="76"/>
      <c r="M1473" s="77"/>
    </row>
    <row r="1474" spans="8:13" ht="15.75" customHeight="1">
      <c r="H1474" s="76"/>
      <c r="M1474" s="77"/>
    </row>
    <row r="1475" spans="8:13" ht="15.75" customHeight="1">
      <c r="H1475" s="76"/>
      <c r="M1475" s="77"/>
    </row>
    <row r="1476" spans="8:13" ht="15.75" customHeight="1">
      <c r="H1476" s="76"/>
      <c r="M1476" s="77"/>
    </row>
    <row r="1477" spans="8:13" ht="15.75" customHeight="1">
      <c r="H1477" s="76"/>
      <c r="M1477" s="77"/>
    </row>
    <row r="1478" spans="8:13" ht="15.75" customHeight="1">
      <c r="H1478" s="76"/>
      <c r="M1478" s="77"/>
    </row>
    <row r="1479" spans="8:13" ht="15.75" customHeight="1">
      <c r="H1479" s="76"/>
      <c r="M1479" s="77"/>
    </row>
    <row r="1480" spans="8:13" ht="15.75" customHeight="1">
      <c r="H1480" s="76"/>
      <c r="M1480" s="77"/>
    </row>
    <row r="1481" spans="8:13" ht="15.75" customHeight="1">
      <c r="H1481" s="76"/>
      <c r="M1481" s="77"/>
    </row>
    <row r="1482" spans="8:13" ht="15.75" customHeight="1">
      <c r="H1482" s="76"/>
      <c r="M1482" s="77"/>
    </row>
    <row r="1483" spans="8:13" ht="15.75" customHeight="1">
      <c r="H1483" s="76"/>
      <c r="M1483" s="77"/>
    </row>
    <row r="1484" spans="8:13" ht="15.75" customHeight="1">
      <c r="H1484" s="76"/>
      <c r="M1484" s="77"/>
    </row>
    <row r="1485" spans="8:13" ht="15.75" customHeight="1">
      <c r="H1485" s="76"/>
      <c r="M1485" s="77"/>
    </row>
    <row r="1486" spans="8:13" ht="15.75" customHeight="1">
      <c r="H1486" s="76"/>
      <c r="M1486" s="77"/>
    </row>
    <row r="1487" spans="8:13" ht="15.75" customHeight="1">
      <c r="H1487" s="76"/>
      <c r="M1487" s="77"/>
    </row>
    <row r="1488" spans="8:13" ht="15.75" customHeight="1">
      <c r="H1488" s="76"/>
      <c r="M1488" s="77"/>
    </row>
    <row r="1489" spans="8:13" ht="15.75" customHeight="1">
      <c r="H1489" s="76"/>
      <c r="M1489" s="77"/>
    </row>
    <row r="1490" spans="8:13" ht="15.75" customHeight="1">
      <c r="H1490" s="76"/>
      <c r="M1490" s="77"/>
    </row>
    <row r="1491" spans="8:13" ht="15.75" customHeight="1">
      <c r="H1491" s="76"/>
      <c r="M1491" s="77"/>
    </row>
    <row r="1492" spans="8:13" ht="15.75" customHeight="1">
      <c r="H1492" s="76"/>
      <c r="M1492" s="77"/>
    </row>
    <row r="1493" spans="8:13" ht="15.75" customHeight="1">
      <c r="H1493" s="76"/>
      <c r="M1493" s="77"/>
    </row>
    <row r="1494" spans="8:13" ht="15.75" customHeight="1">
      <c r="H1494" s="76"/>
      <c r="M1494" s="77"/>
    </row>
    <row r="1495" spans="8:13" ht="15.75" customHeight="1">
      <c r="H1495" s="76"/>
      <c r="M1495" s="77"/>
    </row>
    <row r="1496" spans="8:13" ht="15.75" customHeight="1">
      <c r="H1496" s="76"/>
      <c r="M1496" s="77"/>
    </row>
    <row r="1497" spans="8:13" ht="15.75" customHeight="1">
      <c r="H1497" s="76"/>
      <c r="M1497" s="77"/>
    </row>
    <row r="1498" spans="8:13" ht="15.75" customHeight="1">
      <c r="H1498" s="76"/>
      <c r="M1498" s="77"/>
    </row>
    <row r="1499" spans="8:13" ht="15.75" customHeight="1">
      <c r="H1499" s="76"/>
      <c r="M1499" s="77"/>
    </row>
    <row r="1500" spans="8:13" ht="15.75" customHeight="1">
      <c r="H1500" s="76"/>
      <c r="M1500" s="77"/>
    </row>
    <row r="1501" spans="8:13" ht="15.75" customHeight="1">
      <c r="H1501" s="76"/>
      <c r="M1501" s="77"/>
    </row>
    <row r="1502" spans="8:13" ht="15.75" customHeight="1">
      <c r="H1502" s="76"/>
      <c r="M1502" s="77"/>
    </row>
    <row r="1503" spans="8:13" ht="15.75" customHeight="1">
      <c r="H1503" s="76"/>
      <c r="M1503" s="77"/>
    </row>
    <row r="1504" spans="8:13" ht="15.75" customHeight="1">
      <c r="H1504" s="76"/>
      <c r="M1504" s="77"/>
    </row>
    <row r="1505" spans="8:13" ht="15.75" customHeight="1">
      <c r="H1505" s="76"/>
      <c r="M1505" s="77"/>
    </row>
    <row r="1506" spans="8:13" ht="15.75" customHeight="1">
      <c r="H1506" s="76"/>
      <c r="M1506" s="77"/>
    </row>
    <row r="1507" spans="8:13" ht="15.75" customHeight="1">
      <c r="H1507" s="76"/>
      <c r="M1507" s="77"/>
    </row>
    <row r="1508" spans="8:13" ht="15.75" customHeight="1">
      <c r="H1508" s="76"/>
      <c r="M1508" s="77"/>
    </row>
    <row r="1509" spans="8:13" ht="15.75" customHeight="1">
      <c r="H1509" s="76"/>
      <c r="M1509" s="77"/>
    </row>
    <row r="1510" spans="8:13" ht="15.75" customHeight="1">
      <c r="H1510" s="76"/>
      <c r="M1510" s="77"/>
    </row>
    <row r="1511" spans="8:13" ht="15.75" customHeight="1">
      <c r="H1511" s="76"/>
      <c r="M1511" s="77"/>
    </row>
    <row r="1512" spans="8:13" ht="15.75" customHeight="1">
      <c r="H1512" s="76"/>
      <c r="M1512" s="77"/>
    </row>
    <row r="1513" spans="8:13" ht="15.75" customHeight="1">
      <c r="H1513" s="76"/>
      <c r="M1513" s="77"/>
    </row>
    <row r="1514" spans="8:13" ht="15.75" customHeight="1">
      <c r="H1514" s="76"/>
      <c r="M1514" s="77"/>
    </row>
    <row r="1515" spans="8:13" ht="15.75" customHeight="1">
      <c r="H1515" s="76"/>
      <c r="M1515" s="77"/>
    </row>
    <row r="1516" spans="8:13" ht="15.75" customHeight="1">
      <c r="H1516" s="76"/>
      <c r="M1516" s="77"/>
    </row>
    <row r="1517" spans="8:13" ht="15.75" customHeight="1">
      <c r="H1517" s="76"/>
      <c r="M1517" s="77"/>
    </row>
    <row r="1518" spans="8:13" ht="15.75" customHeight="1">
      <c r="H1518" s="76"/>
      <c r="M1518" s="77"/>
    </row>
    <row r="1519" spans="8:13" ht="15.75" customHeight="1">
      <c r="H1519" s="76"/>
      <c r="M1519" s="77"/>
    </row>
    <row r="1520" spans="8:13" ht="15.75" customHeight="1">
      <c r="H1520" s="76"/>
      <c r="M1520" s="77"/>
    </row>
    <row r="1521" spans="8:13" ht="15.75" customHeight="1">
      <c r="H1521" s="76"/>
      <c r="M1521" s="77"/>
    </row>
    <row r="1522" spans="8:13" ht="15.75" customHeight="1">
      <c r="H1522" s="76"/>
      <c r="M1522" s="77"/>
    </row>
    <row r="1523" spans="8:13" ht="15.75" customHeight="1">
      <c r="H1523" s="76"/>
      <c r="M1523" s="77"/>
    </row>
    <row r="1524" spans="8:13" ht="15.75" customHeight="1">
      <c r="H1524" s="76"/>
      <c r="M1524" s="77"/>
    </row>
    <row r="1525" spans="8:13" ht="15.75" customHeight="1">
      <c r="H1525" s="76"/>
      <c r="M1525" s="77"/>
    </row>
    <row r="1526" spans="8:13" ht="15.75" customHeight="1">
      <c r="H1526" s="76"/>
      <c r="M1526" s="77"/>
    </row>
    <row r="1527" spans="8:13" ht="15.75" customHeight="1">
      <c r="H1527" s="76"/>
      <c r="M1527" s="77"/>
    </row>
    <row r="1528" spans="8:13" ht="15.75" customHeight="1">
      <c r="H1528" s="76"/>
      <c r="M1528" s="77"/>
    </row>
    <row r="1529" spans="8:13" ht="15.75" customHeight="1">
      <c r="H1529" s="76"/>
      <c r="M1529" s="77"/>
    </row>
    <row r="1530" spans="8:13" ht="15.75" customHeight="1">
      <c r="H1530" s="76"/>
      <c r="M1530" s="77"/>
    </row>
    <row r="1531" spans="8:13" ht="15.75" customHeight="1">
      <c r="H1531" s="76"/>
      <c r="M1531" s="77"/>
    </row>
    <row r="1532" spans="8:13" ht="15.75" customHeight="1">
      <c r="H1532" s="76"/>
      <c r="M1532" s="77"/>
    </row>
    <row r="1533" spans="8:13" ht="15.75" customHeight="1">
      <c r="H1533" s="76"/>
      <c r="M1533" s="77"/>
    </row>
    <row r="1534" spans="8:13" ht="15.75" customHeight="1">
      <c r="H1534" s="76"/>
      <c r="M1534" s="77"/>
    </row>
    <row r="1535" spans="8:13" ht="15.75" customHeight="1">
      <c r="H1535" s="76"/>
      <c r="M1535" s="77"/>
    </row>
    <row r="1536" spans="8:13" ht="15.75" customHeight="1">
      <c r="H1536" s="76"/>
      <c r="M1536" s="77"/>
    </row>
    <row r="1537" spans="8:13" ht="15.75" customHeight="1">
      <c r="H1537" s="76"/>
      <c r="M1537" s="77"/>
    </row>
    <row r="1538" spans="8:13" ht="15.75" customHeight="1">
      <c r="H1538" s="76"/>
      <c r="M1538" s="77"/>
    </row>
    <row r="1539" spans="8:13" ht="15.75" customHeight="1">
      <c r="H1539" s="76"/>
      <c r="M1539" s="77"/>
    </row>
    <row r="1540" spans="8:13" ht="15.75" customHeight="1">
      <c r="H1540" s="76"/>
      <c r="M1540" s="77"/>
    </row>
    <row r="1541" spans="8:13" ht="15.75" customHeight="1">
      <c r="H1541" s="76"/>
      <c r="M1541" s="77"/>
    </row>
    <row r="1542" spans="8:13" ht="15.75" customHeight="1">
      <c r="H1542" s="76"/>
      <c r="M1542" s="77"/>
    </row>
    <row r="1543" spans="8:13" ht="15.75" customHeight="1">
      <c r="H1543" s="76"/>
      <c r="M1543" s="77"/>
    </row>
    <row r="1544" spans="8:13" ht="15.75" customHeight="1">
      <c r="H1544" s="76"/>
      <c r="M1544" s="77"/>
    </row>
    <row r="1545" spans="8:13" ht="15.75" customHeight="1">
      <c r="H1545" s="76"/>
      <c r="M1545" s="77"/>
    </row>
    <row r="1546" spans="8:13" ht="15.75" customHeight="1">
      <c r="H1546" s="76"/>
      <c r="M1546" s="77"/>
    </row>
    <row r="1547" spans="8:13" ht="15.75" customHeight="1">
      <c r="H1547" s="76"/>
      <c r="M1547" s="77"/>
    </row>
    <row r="1548" spans="8:13" ht="15.75" customHeight="1">
      <c r="H1548" s="76"/>
      <c r="M1548" s="77"/>
    </row>
    <row r="1549" spans="8:13" ht="15.75" customHeight="1">
      <c r="H1549" s="76"/>
      <c r="M1549" s="77"/>
    </row>
    <row r="1550" spans="8:13" ht="15.75" customHeight="1">
      <c r="H1550" s="76"/>
      <c r="M1550" s="77"/>
    </row>
    <row r="1551" spans="8:13" ht="15.75" customHeight="1">
      <c r="H1551" s="76"/>
      <c r="M1551" s="77"/>
    </row>
    <row r="1552" spans="8:13" ht="15.75" customHeight="1">
      <c r="H1552" s="76"/>
      <c r="M1552" s="77"/>
    </row>
    <row r="1553" spans="8:13" ht="15.75" customHeight="1">
      <c r="H1553" s="76"/>
      <c r="M1553" s="77"/>
    </row>
    <row r="1554" spans="8:13" ht="15.75" customHeight="1">
      <c r="H1554" s="76"/>
      <c r="M1554" s="77"/>
    </row>
    <row r="1555" spans="8:13" ht="15.75" customHeight="1">
      <c r="H1555" s="76"/>
      <c r="M1555" s="77"/>
    </row>
    <row r="1556" spans="8:13" ht="15.75" customHeight="1">
      <c r="H1556" s="76"/>
      <c r="M1556" s="77"/>
    </row>
    <row r="1557" spans="8:13" ht="15.75" customHeight="1">
      <c r="H1557" s="76"/>
      <c r="M1557" s="77"/>
    </row>
    <row r="1558" spans="8:13" ht="15.75" customHeight="1">
      <c r="H1558" s="76"/>
      <c r="M1558" s="77"/>
    </row>
    <row r="1559" spans="8:13" ht="15.75" customHeight="1">
      <c r="H1559" s="76"/>
      <c r="M1559" s="77"/>
    </row>
    <row r="1560" spans="8:13" ht="15.75" customHeight="1">
      <c r="H1560" s="76"/>
      <c r="M1560" s="77"/>
    </row>
    <row r="1561" spans="8:13" ht="15.75" customHeight="1">
      <c r="H1561" s="76"/>
      <c r="M1561" s="77"/>
    </row>
    <row r="1562" spans="8:13" ht="15.75" customHeight="1">
      <c r="H1562" s="76"/>
      <c r="M1562" s="77"/>
    </row>
    <row r="1563" spans="8:13" ht="15.75" customHeight="1">
      <c r="H1563" s="76"/>
      <c r="M1563" s="77"/>
    </row>
    <row r="1564" spans="8:13" ht="15.75" customHeight="1">
      <c r="H1564" s="76"/>
      <c r="M1564" s="77"/>
    </row>
    <row r="1565" spans="8:13" ht="15.75" customHeight="1">
      <c r="H1565" s="76"/>
      <c r="M1565" s="77"/>
    </row>
    <row r="1566" spans="8:13" ht="15.75" customHeight="1">
      <c r="H1566" s="76"/>
      <c r="M1566" s="77"/>
    </row>
    <row r="1567" spans="8:13" ht="15.75" customHeight="1">
      <c r="H1567" s="76"/>
      <c r="M1567" s="77"/>
    </row>
    <row r="1568" spans="8:13" ht="15.75" customHeight="1">
      <c r="H1568" s="76"/>
      <c r="M1568" s="77"/>
    </row>
    <row r="1569" spans="8:13" ht="15.75" customHeight="1">
      <c r="H1569" s="76"/>
      <c r="M1569" s="77"/>
    </row>
    <row r="1570" spans="8:13" ht="15.75" customHeight="1">
      <c r="H1570" s="76"/>
      <c r="M1570" s="77"/>
    </row>
    <row r="1571" spans="8:13" ht="15.75" customHeight="1">
      <c r="H1571" s="76"/>
      <c r="M1571" s="77"/>
    </row>
    <row r="1572" spans="8:13" ht="15.75" customHeight="1">
      <c r="H1572" s="76"/>
      <c r="M1572" s="77"/>
    </row>
    <row r="1573" spans="8:13" ht="15.75" customHeight="1">
      <c r="H1573" s="76"/>
      <c r="M1573" s="77"/>
    </row>
    <row r="1574" spans="8:13" ht="15.75" customHeight="1">
      <c r="H1574" s="76"/>
      <c r="M1574" s="77"/>
    </row>
    <row r="1575" spans="8:13" ht="15.75" customHeight="1">
      <c r="H1575" s="76"/>
      <c r="M1575" s="77"/>
    </row>
    <row r="1576" spans="8:13" ht="15.75" customHeight="1">
      <c r="H1576" s="76"/>
      <c r="M1576" s="77"/>
    </row>
    <row r="1577" spans="8:13" ht="15.75" customHeight="1">
      <c r="H1577" s="76"/>
      <c r="M1577" s="77"/>
    </row>
    <row r="1578" spans="8:13" ht="15.75" customHeight="1">
      <c r="H1578" s="76"/>
      <c r="M1578" s="77"/>
    </row>
    <row r="1579" spans="8:13" ht="15.75" customHeight="1">
      <c r="H1579" s="76"/>
      <c r="M1579" s="77"/>
    </row>
    <row r="1580" spans="8:13" ht="15.75" customHeight="1">
      <c r="H1580" s="76"/>
      <c r="M1580" s="77"/>
    </row>
    <row r="1581" spans="8:13" ht="15.75" customHeight="1">
      <c r="H1581" s="76"/>
      <c r="M1581" s="77"/>
    </row>
    <row r="1582" spans="8:13" ht="15.75" customHeight="1">
      <c r="H1582" s="76"/>
      <c r="M1582" s="77"/>
    </row>
    <row r="1583" spans="8:13" ht="15.75" customHeight="1">
      <c r="H1583" s="76"/>
      <c r="M1583" s="77"/>
    </row>
    <row r="1584" spans="8:13" ht="15.75" customHeight="1">
      <c r="H1584" s="76"/>
      <c r="M1584" s="77"/>
    </row>
    <row r="1585" spans="8:13" ht="15.75" customHeight="1">
      <c r="H1585" s="76"/>
      <c r="M1585" s="77"/>
    </row>
    <row r="1586" spans="8:13" ht="15.75" customHeight="1">
      <c r="H1586" s="76"/>
      <c r="M1586" s="77"/>
    </row>
    <row r="1587" spans="8:13" ht="15.75" customHeight="1">
      <c r="H1587" s="76"/>
      <c r="M1587" s="77"/>
    </row>
    <row r="1588" spans="8:13" ht="15.75" customHeight="1">
      <c r="H1588" s="76"/>
      <c r="M1588" s="77"/>
    </row>
    <row r="1589" spans="8:13" ht="15.75" customHeight="1">
      <c r="H1589" s="76"/>
      <c r="M1589" s="77"/>
    </row>
    <row r="1590" spans="8:13" ht="15.75" customHeight="1">
      <c r="H1590" s="76"/>
      <c r="M1590" s="77"/>
    </row>
    <row r="1591" spans="8:13" ht="15.75" customHeight="1">
      <c r="H1591" s="76"/>
      <c r="M1591" s="77"/>
    </row>
    <row r="1592" spans="8:13" ht="15.75" customHeight="1">
      <c r="H1592" s="76"/>
      <c r="M1592" s="77"/>
    </row>
    <row r="1593" spans="8:13" ht="15.75" customHeight="1">
      <c r="H1593" s="76"/>
      <c r="M1593" s="77"/>
    </row>
    <row r="1594" spans="8:13" ht="15.75" customHeight="1">
      <c r="H1594" s="76"/>
      <c r="M1594" s="77"/>
    </row>
    <row r="1595" spans="8:13" ht="15.75" customHeight="1">
      <c r="H1595" s="76"/>
      <c r="M1595" s="77"/>
    </row>
    <row r="1596" spans="8:13" ht="15.75" customHeight="1">
      <c r="H1596" s="76"/>
      <c r="M1596" s="77"/>
    </row>
    <row r="1597" spans="8:13" ht="15.75" customHeight="1">
      <c r="H1597" s="76"/>
      <c r="M1597" s="77"/>
    </row>
    <row r="1598" spans="8:13" ht="15.75" customHeight="1">
      <c r="H1598" s="76"/>
      <c r="M1598" s="77"/>
    </row>
    <row r="1599" spans="8:13" ht="15.75" customHeight="1">
      <c r="H1599" s="76"/>
      <c r="M1599" s="77"/>
    </row>
    <row r="1600" spans="8:13" ht="15.75" customHeight="1">
      <c r="H1600" s="76"/>
      <c r="M1600" s="77"/>
    </row>
    <row r="1601" spans="8:13" ht="15.75" customHeight="1">
      <c r="H1601" s="76"/>
      <c r="M1601" s="77"/>
    </row>
    <row r="1602" spans="8:13" ht="15.75" customHeight="1">
      <c r="H1602" s="76"/>
      <c r="M1602" s="77"/>
    </row>
    <row r="1603" spans="8:13" ht="15.75" customHeight="1">
      <c r="H1603" s="76"/>
      <c r="M1603" s="77"/>
    </row>
    <row r="1604" spans="8:13" ht="15.75" customHeight="1">
      <c r="H1604" s="76"/>
      <c r="M1604" s="77"/>
    </row>
  </sheetData>
  <autoFilter ref="A9:Z1408">
    <filterColumn colId="1">
      <filters>
        <filter val="Renglón: 5, Código: 031220003.7, Descripción: DEXTROSA  Presentacion:  AL 25%X500 ML  Solicitado:  ENV.SEMIRRIG"/>
        <filter val="Renglón: 6, Código: 031220003.13, Descripción: DEXTROSA 5% APIRÓGENA ESTÉRIL, SISTEMA CERRADO, MÍNIMO 2 SITIOS DE INSERCIÓN INDEPENDIENTES  Presentacion:  X 100 ML  Solicitado:  UNIDAD"/>
      </filters>
    </filterColumn>
  </autoFilter>
  <mergeCells count="1">
    <mergeCell ref="S8:W8"/>
  </mergeCells>
  <hyperlinks>
    <hyperlink ref="G10" r:id="rId1"/>
    <hyperlink ref="G22" r:id="rId2"/>
    <hyperlink ref="G23" r:id="rId3"/>
    <hyperlink ref="G28" r:id="rId4"/>
    <hyperlink ref="G38" r:id="rId5"/>
    <hyperlink ref="G39" r:id="rId6"/>
    <hyperlink ref="G49" r:id="rId7"/>
    <hyperlink ref="G50" r:id="rId8"/>
    <hyperlink ref="G57" r:id="rId9"/>
    <hyperlink ref="G71" r:id="rId10"/>
    <hyperlink ref="G81" r:id="rId11"/>
    <hyperlink ref="G94" r:id="rId12"/>
    <hyperlink ref="G185" r:id="rId13"/>
    <hyperlink ref="G200" r:id="rId14"/>
    <hyperlink ref="G208" r:id="rId15"/>
    <hyperlink ref="G221" r:id="rId16"/>
    <hyperlink ref="G229" r:id="rId17"/>
    <hyperlink ref="G230" r:id="rId18"/>
    <hyperlink ref="G245" r:id="rId19"/>
    <hyperlink ref="G261" r:id="rId20"/>
    <hyperlink ref="G279" r:id="rId21"/>
    <hyperlink ref="G282" r:id="rId22"/>
    <hyperlink ref="G291" r:id="rId23"/>
    <hyperlink ref="G311" r:id="rId24"/>
    <hyperlink ref="G321" r:id="rId25"/>
    <hyperlink ref="G329" r:id="rId26"/>
    <hyperlink ref="G334" r:id="rId27"/>
    <hyperlink ref="G342" r:id="rId28"/>
    <hyperlink ref="G343" r:id="rId29"/>
    <hyperlink ref="G355" r:id="rId30"/>
    <hyperlink ref="G368" r:id="rId31"/>
    <hyperlink ref="G374" r:id="rId32"/>
    <hyperlink ref="G376" r:id="rId33"/>
    <hyperlink ref="G394" r:id="rId34"/>
    <hyperlink ref="G399" r:id="rId35"/>
    <hyperlink ref="G406" r:id="rId36"/>
    <hyperlink ref="G425" r:id="rId37"/>
    <hyperlink ref="G431" r:id="rId38"/>
    <hyperlink ref="G437" r:id="rId39"/>
    <hyperlink ref="G442" r:id="rId40"/>
    <hyperlink ref="G451" r:id="rId41"/>
    <hyperlink ref="G459" r:id="rId42"/>
    <hyperlink ref="G469" r:id="rId43"/>
    <hyperlink ref="G477" r:id="rId44"/>
    <hyperlink ref="G487" r:id="rId45"/>
    <hyperlink ref="G494" r:id="rId46"/>
    <hyperlink ref="G502" r:id="rId47"/>
    <hyperlink ref="G522" r:id="rId48"/>
    <hyperlink ref="G529" r:id="rId49"/>
    <hyperlink ref="G539" r:id="rId50"/>
    <hyperlink ref="G545" r:id="rId51"/>
    <hyperlink ref="G552" r:id="rId52"/>
    <hyperlink ref="G788" r:id="rId53"/>
    <hyperlink ref="G789" r:id="rId54"/>
    <hyperlink ref="G1004" r:id="rId55"/>
    <hyperlink ref="G1005" r:id="rId56"/>
    <hyperlink ref="G1024" r:id="rId57"/>
    <hyperlink ref="G1057" r:id="rId58"/>
    <hyperlink ref="G1064" r:id="rId59"/>
    <hyperlink ref="G1069" r:id="rId60"/>
    <hyperlink ref="G1082" r:id="rId61"/>
    <hyperlink ref="G1130" r:id="rId62"/>
    <hyperlink ref="G1150" r:id="rId63"/>
    <hyperlink ref="G1175" r:id="rId64"/>
    <hyperlink ref="G1190" r:id="rId65"/>
    <hyperlink ref="G1281" r:id="rId66"/>
    <hyperlink ref="G1289" r:id="rId67"/>
    <hyperlink ref="G1320" r:id="rId68"/>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0"/>
  <sheetViews>
    <sheetView tabSelected="1" workbookViewId="0">
      <selection activeCell="A12" sqref="A12"/>
    </sheetView>
  </sheetViews>
  <sheetFormatPr baseColWidth="10" defaultColWidth="14.42578125" defaultRowHeight="15" customHeight="1"/>
  <cols>
    <col min="1" max="1" width="8.85546875" customWidth="1"/>
    <col min="2" max="2" width="36.7109375" customWidth="1"/>
    <col min="3" max="3" width="14.28515625" customWidth="1"/>
    <col min="4" max="4" width="36.85546875" customWidth="1"/>
    <col min="5" max="5" width="69.28515625" customWidth="1"/>
    <col min="6" max="6" width="17.28515625" customWidth="1"/>
    <col min="7" max="7" width="16.5703125" customWidth="1"/>
    <col min="8" max="8" width="97" customWidth="1"/>
  </cols>
  <sheetData>
    <row r="1" spans="1:8">
      <c r="B1" s="78" t="s">
        <v>0</v>
      </c>
      <c r="C1" s="88" t="s">
        <v>1</v>
      </c>
      <c r="D1" s="89"/>
      <c r="E1" s="89"/>
      <c r="F1" s="89"/>
      <c r="G1" s="90"/>
    </row>
    <row r="2" spans="1:8">
      <c r="B2" s="78" t="s">
        <v>2</v>
      </c>
      <c r="C2" s="88" t="s">
        <v>3</v>
      </c>
      <c r="D2" s="89"/>
      <c r="E2" s="89"/>
      <c r="F2" s="89"/>
      <c r="G2" s="90"/>
    </row>
    <row r="3" spans="1:8">
      <c r="B3" s="78" t="s">
        <v>5</v>
      </c>
      <c r="C3" s="88" t="s">
        <v>6</v>
      </c>
      <c r="D3" s="89"/>
      <c r="E3" s="89"/>
      <c r="F3" s="89"/>
      <c r="G3" s="90"/>
    </row>
    <row r="4" spans="1:8">
      <c r="B4" s="78" t="s">
        <v>8</v>
      </c>
      <c r="C4" s="88" t="s">
        <v>9</v>
      </c>
      <c r="D4" s="89"/>
      <c r="E4" s="89"/>
      <c r="F4" s="89"/>
      <c r="G4" s="90"/>
    </row>
    <row r="5" spans="1:8">
      <c r="B5" s="78" t="s">
        <v>10</v>
      </c>
      <c r="C5" s="88" t="s">
        <v>11</v>
      </c>
      <c r="D5" s="89"/>
      <c r="E5" s="89"/>
      <c r="F5" s="89"/>
      <c r="G5" s="90"/>
    </row>
    <row r="7" spans="1:8">
      <c r="A7" s="88" t="s">
        <v>43</v>
      </c>
      <c r="B7" s="89"/>
      <c r="C7" s="89"/>
      <c r="D7" s="89"/>
      <c r="E7" s="89"/>
      <c r="F7" s="89"/>
      <c r="G7" s="89"/>
      <c r="H7" s="90"/>
    </row>
    <row r="8" spans="1:8">
      <c r="C8" s="79"/>
      <c r="E8" s="1" t="s">
        <v>2401</v>
      </c>
      <c r="F8" s="80">
        <v>66000</v>
      </c>
      <c r="G8" s="79"/>
    </row>
    <row r="9" spans="1:8">
      <c r="A9" s="81" t="s">
        <v>17</v>
      </c>
      <c r="B9" s="81" t="s">
        <v>18</v>
      </c>
      <c r="C9" s="81" t="s">
        <v>19</v>
      </c>
      <c r="D9" s="81" t="s">
        <v>23</v>
      </c>
      <c r="E9" s="81" t="s">
        <v>24</v>
      </c>
      <c r="F9" s="81" t="s">
        <v>25</v>
      </c>
      <c r="G9" s="81" t="s">
        <v>26</v>
      </c>
      <c r="H9" s="81" t="s">
        <v>27</v>
      </c>
    </row>
    <row r="10" spans="1:8" ht="30">
      <c r="A10" s="81" t="s">
        <v>2402</v>
      </c>
      <c r="B10" s="81" t="s">
        <v>44</v>
      </c>
      <c r="C10" s="82">
        <v>978</v>
      </c>
      <c r="D10" s="81" t="s">
        <v>47</v>
      </c>
      <c r="E10" s="81" t="s">
        <v>48</v>
      </c>
      <c r="F10" s="83">
        <v>66000</v>
      </c>
      <c r="G10" s="82">
        <v>64548000</v>
      </c>
      <c r="H10" s="84" t="s">
        <v>49</v>
      </c>
    </row>
    <row r="11" spans="1:8">
      <c r="A11" s="81" t="s">
        <v>2402</v>
      </c>
      <c r="B11" s="81" t="s">
        <v>51</v>
      </c>
      <c r="C11" s="82">
        <v>1024.19</v>
      </c>
      <c r="D11" s="81" t="s">
        <v>52</v>
      </c>
      <c r="E11" s="81" t="s">
        <v>53</v>
      </c>
      <c r="F11" s="83">
        <v>66000</v>
      </c>
      <c r="G11" s="82">
        <v>67596540</v>
      </c>
      <c r="H11" s="81" t="s">
        <v>54</v>
      </c>
    </row>
    <row r="12" spans="1:8">
      <c r="A12" s="81" t="s">
        <v>2402</v>
      </c>
      <c r="B12" s="81" t="s">
        <v>44</v>
      </c>
      <c r="C12" s="82">
        <v>1062</v>
      </c>
      <c r="D12" s="81" t="s">
        <v>55</v>
      </c>
      <c r="E12" s="81" t="s">
        <v>56</v>
      </c>
      <c r="F12" s="83">
        <v>66000</v>
      </c>
      <c r="G12" s="82">
        <v>70092000</v>
      </c>
      <c r="H12" s="81" t="s">
        <v>57</v>
      </c>
    </row>
    <row r="13" spans="1:8" ht="45">
      <c r="A13" s="81" t="s">
        <v>2402</v>
      </c>
      <c r="B13" s="81" t="s">
        <v>44</v>
      </c>
      <c r="C13" s="82">
        <v>1063.77</v>
      </c>
      <c r="D13" s="81" t="s">
        <v>58</v>
      </c>
      <c r="E13" s="81" t="s">
        <v>59</v>
      </c>
      <c r="F13" s="83">
        <v>66000</v>
      </c>
      <c r="G13" s="82">
        <v>70208820</v>
      </c>
      <c r="H13" s="84" t="s">
        <v>60</v>
      </c>
    </row>
    <row r="14" spans="1:8" ht="150">
      <c r="A14" s="81" t="s">
        <v>2402</v>
      </c>
      <c r="B14" s="81" t="s">
        <v>44</v>
      </c>
      <c r="C14" s="82">
        <v>1079.7</v>
      </c>
      <c r="D14" s="81" t="s">
        <v>61</v>
      </c>
      <c r="E14" s="81" t="s">
        <v>56</v>
      </c>
      <c r="F14" s="83">
        <v>66000</v>
      </c>
      <c r="G14" s="82">
        <v>71260200</v>
      </c>
      <c r="H14" s="84" t="s">
        <v>62</v>
      </c>
    </row>
    <row r="15" spans="1:8" ht="60">
      <c r="A15" s="81" t="s">
        <v>2402</v>
      </c>
      <c r="B15" s="81" t="s">
        <v>51</v>
      </c>
      <c r="C15" s="82">
        <v>1083.47</v>
      </c>
      <c r="D15" s="81" t="s">
        <v>63</v>
      </c>
      <c r="E15" s="81" t="s">
        <v>64</v>
      </c>
      <c r="F15" s="83">
        <v>66000</v>
      </c>
      <c r="G15" s="82">
        <v>71509020</v>
      </c>
      <c r="H15" s="84" t="s">
        <v>65</v>
      </c>
    </row>
    <row r="16" spans="1:8" ht="30">
      <c r="A16" s="81" t="s">
        <v>2402</v>
      </c>
      <c r="B16" s="81" t="s">
        <v>44</v>
      </c>
      <c r="C16" s="82">
        <v>1086.81</v>
      </c>
      <c r="D16" s="81" t="s">
        <v>63</v>
      </c>
      <c r="E16" s="81" t="s">
        <v>66</v>
      </c>
      <c r="F16" s="83">
        <v>66000</v>
      </c>
      <c r="G16" s="82">
        <v>71729460</v>
      </c>
      <c r="H16" s="84" t="s">
        <v>67</v>
      </c>
    </row>
    <row r="17" spans="1:8" ht="30">
      <c r="A17" s="81" t="s">
        <v>2402</v>
      </c>
      <c r="B17" s="81" t="s">
        <v>44</v>
      </c>
      <c r="C17" s="82">
        <v>1171.28</v>
      </c>
      <c r="D17" s="81" t="s">
        <v>68</v>
      </c>
      <c r="E17" s="81" t="s">
        <v>69</v>
      </c>
      <c r="F17" s="83">
        <v>66000</v>
      </c>
      <c r="G17" s="82">
        <v>77304480</v>
      </c>
      <c r="H17" s="84" t="s">
        <v>70</v>
      </c>
    </row>
    <row r="18" spans="1:8" ht="45">
      <c r="A18" s="81" t="s">
        <v>2402</v>
      </c>
      <c r="B18" s="81" t="s">
        <v>44</v>
      </c>
      <c r="C18" s="82">
        <v>1236.78</v>
      </c>
      <c r="D18" s="81" t="s">
        <v>71</v>
      </c>
      <c r="E18" s="81" t="s">
        <v>66</v>
      </c>
      <c r="F18" s="83">
        <v>66000</v>
      </c>
      <c r="G18" s="82">
        <v>81627480</v>
      </c>
      <c r="H18" s="84" t="s">
        <v>72</v>
      </c>
    </row>
    <row r="19" spans="1:8">
      <c r="A19" s="81" t="s">
        <v>2402</v>
      </c>
      <c r="B19" s="81" t="s">
        <v>44</v>
      </c>
      <c r="C19" s="82">
        <v>1268.51</v>
      </c>
      <c r="D19" s="81" t="s">
        <v>52</v>
      </c>
      <c r="E19" s="81" t="s">
        <v>73</v>
      </c>
      <c r="F19" s="83">
        <v>66000</v>
      </c>
      <c r="G19" s="82">
        <v>83721660</v>
      </c>
      <c r="H19" s="81" t="s">
        <v>74</v>
      </c>
    </row>
    <row r="20" spans="1:8" ht="30">
      <c r="A20" s="81" t="s">
        <v>2402</v>
      </c>
      <c r="B20" s="81" t="s">
        <v>75</v>
      </c>
      <c r="C20" s="82">
        <v>1334.38</v>
      </c>
      <c r="D20" s="81" t="s">
        <v>63</v>
      </c>
      <c r="E20" s="81" t="s">
        <v>48</v>
      </c>
      <c r="F20" s="83">
        <v>66000</v>
      </c>
      <c r="G20" s="82">
        <v>88069080</v>
      </c>
      <c r="H20" s="84" t="s">
        <v>76</v>
      </c>
    </row>
    <row r="21" spans="1:8" ht="15.75" customHeight="1">
      <c r="A21" s="81" t="s">
        <v>2402</v>
      </c>
      <c r="B21" s="81" t="s">
        <v>44</v>
      </c>
      <c r="C21" s="82">
        <v>1686</v>
      </c>
      <c r="D21" s="81" t="s">
        <v>77</v>
      </c>
      <c r="E21" s="81" t="s">
        <v>78</v>
      </c>
      <c r="F21" s="83">
        <v>66000</v>
      </c>
      <c r="G21" s="82">
        <v>111276000</v>
      </c>
      <c r="H21" s="84" t="s">
        <v>79</v>
      </c>
    </row>
    <row r="22" spans="1:8" ht="15.75" customHeight="1">
      <c r="C22" s="79"/>
      <c r="F22" s="85"/>
      <c r="G22" s="79"/>
    </row>
    <row r="23" spans="1:8" ht="15.75" customHeight="1">
      <c r="A23" s="88" t="s">
        <v>81</v>
      </c>
      <c r="B23" s="89"/>
      <c r="C23" s="89"/>
      <c r="D23" s="89"/>
      <c r="E23" s="89"/>
      <c r="F23" s="89"/>
      <c r="G23" s="89"/>
      <c r="H23" s="90"/>
    </row>
    <row r="24" spans="1:8" ht="15.75" customHeight="1">
      <c r="C24" s="79"/>
      <c r="E24" s="1" t="s">
        <v>2401</v>
      </c>
      <c r="F24" s="80">
        <v>12000</v>
      </c>
      <c r="G24" s="79"/>
    </row>
    <row r="25" spans="1:8" ht="15.75" customHeight="1">
      <c r="A25" s="81" t="s">
        <v>17</v>
      </c>
      <c r="B25" s="81" t="s">
        <v>18</v>
      </c>
      <c r="C25" s="81" t="s">
        <v>19</v>
      </c>
      <c r="D25" s="81" t="s">
        <v>23</v>
      </c>
      <c r="E25" s="81" t="s">
        <v>24</v>
      </c>
      <c r="F25" s="81" t="s">
        <v>25</v>
      </c>
      <c r="G25" s="81" t="s">
        <v>26</v>
      </c>
      <c r="H25" s="81" t="s">
        <v>27</v>
      </c>
    </row>
    <row r="26" spans="1:8" ht="15.75" customHeight="1">
      <c r="A26" s="81" t="s">
        <v>51</v>
      </c>
      <c r="B26" s="81" t="s">
        <v>44</v>
      </c>
      <c r="C26" s="82">
        <v>1490.7</v>
      </c>
      <c r="D26" s="81" t="s">
        <v>58</v>
      </c>
      <c r="E26" s="81" t="s">
        <v>59</v>
      </c>
      <c r="F26" s="83">
        <v>12000</v>
      </c>
      <c r="G26" s="82">
        <v>17888400</v>
      </c>
      <c r="H26" s="84" t="s">
        <v>84</v>
      </c>
    </row>
    <row r="27" spans="1:8" ht="15.75" customHeight="1">
      <c r="A27" s="81" t="s">
        <v>51</v>
      </c>
      <c r="B27" s="81" t="s">
        <v>44</v>
      </c>
      <c r="C27" s="82">
        <v>1542.32</v>
      </c>
      <c r="D27" s="81" t="s">
        <v>52</v>
      </c>
      <c r="E27" s="81" t="s">
        <v>53</v>
      </c>
      <c r="F27" s="83">
        <v>12000</v>
      </c>
      <c r="G27" s="82">
        <v>18507840</v>
      </c>
      <c r="H27" s="81" t="s">
        <v>54</v>
      </c>
    </row>
    <row r="28" spans="1:8" ht="15.75" customHeight="1">
      <c r="A28" s="81" t="s">
        <v>51</v>
      </c>
      <c r="B28" s="81" t="s">
        <v>44</v>
      </c>
      <c r="C28" s="82">
        <v>1604.8</v>
      </c>
      <c r="D28" s="81" t="s">
        <v>61</v>
      </c>
      <c r="E28" s="81" t="s">
        <v>56</v>
      </c>
      <c r="F28" s="83">
        <v>12000</v>
      </c>
      <c r="G28" s="82">
        <v>19257600</v>
      </c>
      <c r="H28" s="84" t="s">
        <v>86</v>
      </c>
    </row>
    <row r="29" spans="1:8" ht="15.75" customHeight="1">
      <c r="A29" s="81" t="s">
        <v>51</v>
      </c>
      <c r="B29" s="81" t="s">
        <v>44</v>
      </c>
      <c r="C29" s="82">
        <v>1678</v>
      </c>
      <c r="D29" s="81" t="s">
        <v>47</v>
      </c>
      <c r="E29" s="81" t="s">
        <v>48</v>
      </c>
      <c r="F29" s="83">
        <v>12000</v>
      </c>
      <c r="G29" s="82">
        <v>20136000</v>
      </c>
      <c r="H29" s="84" t="s">
        <v>87</v>
      </c>
    </row>
    <row r="30" spans="1:8" ht="15.75" customHeight="1">
      <c r="A30" s="81" t="s">
        <v>51</v>
      </c>
      <c r="B30" s="81" t="s">
        <v>44</v>
      </c>
      <c r="C30" s="82">
        <v>1733.34</v>
      </c>
      <c r="D30" s="81" t="s">
        <v>68</v>
      </c>
      <c r="E30" s="81" t="s">
        <v>56</v>
      </c>
      <c r="F30" s="83">
        <v>12000</v>
      </c>
      <c r="G30" s="82">
        <v>20800080</v>
      </c>
      <c r="H30" s="84" t="s">
        <v>88</v>
      </c>
    </row>
    <row r="31" spans="1:8" ht="15.75" customHeight="1">
      <c r="A31" s="81" t="s">
        <v>51</v>
      </c>
      <c r="B31" s="81" t="s">
        <v>44</v>
      </c>
      <c r="C31" s="82">
        <v>1918.86</v>
      </c>
      <c r="D31" s="81" t="s">
        <v>63</v>
      </c>
      <c r="E31" s="81" t="s">
        <v>48</v>
      </c>
      <c r="F31" s="83">
        <v>12000</v>
      </c>
      <c r="G31" s="82">
        <v>23026320</v>
      </c>
      <c r="H31" s="84" t="s">
        <v>89</v>
      </c>
    </row>
    <row r="32" spans="1:8" ht="15.75" customHeight="1">
      <c r="C32" s="79"/>
      <c r="F32" s="85"/>
      <c r="G32" s="79"/>
    </row>
    <row r="33" spans="1:8" ht="15.75" customHeight="1">
      <c r="A33" s="88" t="s">
        <v>90</v>
      </c>
      <c r="B33" s="89"/>
      <c r="C33" s="89"/>
      <c r="D33" s="89"/>
      <c r="E33" s="89"/>
      <c r="F33" s="89"/>
      <c r="G33" s="89"/>
      <c r="H33" s="90"/>
    </row>
    <row r="34" spans="1:8" ht="15.75" customHeight="1">
      <c r="C34" s="79"/>
      <c r="E34" s="1" t="s">
        <v>2401</v>
      </c>
      <c r="F34" s="80">
        <v>13200</v>
      </c>
      <c r="G34" s="79"/>
    </row>
    <row r="35" spans="1:8" ht="15.75" customHeight="1">
      <c r="A35" s="81" t="s">
        <v>17</v>
      </c>
      <c r="B35" s="81" t="s">
        <v>18</v>
      </c>
      <c r="C35" s="81" t="s">
        <v>19</v>
      </c>
      <c r="D35" s="81" t="s">
        <v>23</v>
      </c>
      <c r="E35" s="81" t="s">
        <v>24</v>
      </c>
      <c r="F35" s="81" t="s">
        <v>25</v>
      </c>
      <c r="G35" s="81" t="s">
        <v>26</v>
      </c>
      <c r="H35" s="81" t="s">
        <v>27</v>
      </c>
    </row>
    <row r="36" spans="1:8" ht="15.75" customHeight="1">
      <c r="A36" s="81" t="s">
        <v>75</v>
      </c>
      <c r="B36" s="81" t="s">
        <v>44</v>
      </c>
      <c r="C36" s="82">
        <v>48787</v>
      </c>
      <c r="D36" s="81" t="s">
        <v>92</v>
      </c>
      <c r="E36" s="81" t="s">
        <v>93</v>
      </c>
      <c r="F36" s="83">
        <v>13200</v>
      </c>
      <c r="G36" s="82">
        <v>643988400</v>
      </c>
      <c r="H36" s="81" t="s">
        <v>94</v>
      </c>
    </row>
    <row r="37" spans="1:8" ht="15.75" customHeight="1">
      <c r="A37" s="81" t="s">
        <v>75</v>
      </c>
      <c r="B37" s="81" t="s">
        <v>44</v>
      </c>
      <c r="C37" s="82">
        <v>50000</v>
      </c>
      <c r="D37" s="81" t="s">
        <v>95</v>
      </c>
      <c r="E37" s="81" t="s">
        <v>96</v>
      </c>
      <c r="F37" s="83">
        <v>13200</v>
      </c>
      <c r="G37" s="82">
        <v>660000000</v>
      </c>
      <c r="H37" s="84" t="s">
        <v>97</v>
      </c>
    </row>
    <row r="38" spans="1:8" ht="15.75" customHeight="1">
      <c r="A38" s="81" t="s">
        <v>75</v>
      </c>
      <c r="B38" s="81" t="s">
        <v>44</v>
      </c>
      <c r="C38" s="82">
        <v>52980</v>
      </c>
      <c r="D38" s="81" t="s">
        <v>68</v>
      </c>
      <c r="E38" s="81" t="s">
        <v>98</v>
      </c>
      <c r="F38" s="83">
        <v>13200</v>
      </c>
      <c r="G38" s="82">
        <v>699336000</v>
      </c>
      <c r="H38" s="84" t="s">
        <v>99</v>
      </c>
    </row>
    <row r="39" spans="1:8" ht="15.75" customHeight="1">
      <c r="A39" s="81" t="s">
        <v>75</v>
      </c>
      <c r="B39" s="81" t="s">
        <v>44</v>
      </c>
      <c r="C39" s="82">
        <v>54699.32</v>
      </c>
      <c r="D39" s="81" t="s">
        <v>52</v>
      </c>
      <c r="E39" s="81" t="s">
        <v>100</v>
      </c>
      <c r="F39" s="83">
        <v>13200</v>
      </c>
      <c r="G39" s="82">
        <v>722031024</v>
      </c>
      <c r="H39" s="81" t="s">
        <v>101</v>
      </c>
    </row>
    <row r="40" spans="1:8" ht="15.75" customHeight="1">
      <c r="A40" s="81" t="s">
        <v>75</v>
      </c>
      <c r="B40" s="81" t="s">
        <v>44</v>
      </c>
      <c r="C40" s="82">
        <v>56417.83</v>
      </c>
      <c r="D40" s="81" t="s">
        <v>63</v>
      </c>
      <c r="E40" s="81" t="s">
        <v>102</v>
      </c>
      <c r="F40" s="83">
        <v>13200</v>
      </c>
      <c r="G40" s="82">
        <v>744715356</v>
      </c>
      <c r="H40" s="84" t="s">
        <v>103</v>
      </c>
    </row>
    <row r="41" spans="1:8" ht="15.75" customHeight="1">
      <c r="A41" s="81" t="s">
        <v>75</v>
      </c>
      <c r="B41" s="81" t="s">
        <v>51</v>
      </c>
      <c r="C41" s="82">
        <v>59925.61</v>
      </c>
      <c r="D41" s="81" t="s">
        <v>63</v>
      </c>
      <c r="E41" s="81" t="s">
        <v>98</v>
      </c>
      <c r="F41" s="83">
        <v>13200</v>
      </c>
      <c r="G41" s="82">
        <v>791018052</v>
      </c>
      <c r="H41" s="84" t="s">
        <v>104</v>
      </c>
    </row>
    <row r="42" spans="1:8" ht="15.75" customHeight="1">
      <c r="A42" s="81" t="s">
        <v>75</v>
      </c>
      <c r="B42" s="81" t="s">
        <v>51</v>
      </c>
      <c r="C42" s="82">
        <v>60518</v>
      </c>
      <c r="D42" s="81" t="s">
        <v>95</v>
      </c>
      <c r="E42" s="81" t="s">
        <v>105</v>
      </c>
      <c r="F42" s="83">
        <v>13200</v>
      </c>
      <c r="G42" s="82">
        <v>798837600</v>
      </c>
      <c r="H42" s="84" t="s">
        <v>106</v>
      </c>
    </row>
    <row r="43" spans="1:8" ht="15.75" customHeight="1">
      <c r="A43" s="81" t="s">
        <v>75</v>
      </c>
      <c r="B43" s="81" t="s">
        <v>44</v>
      </c>
      <c r="C43" s="82">
        <v>71640</v>
      </c>
      <c r="D43" s="81" t="s">
        <v>71</v>
      </c>
      <c r="E43" s="81" t="s">
        <v>98</v>
      </c>
      <c r="F43" s="83">
        <v>13200</v>
      </c>
      <c r="G43" s="82">
        <v>945648000</v>
      </c>
      <c r="H43" s="84" t="s">
        <v>107</v>
      </c>
    </row>
    <row r="44" spans="1:8" ht="15.75" customHeight="1">
      <c r="A44" s="81" t="s">
        <v>75</v>
      </c>
      <c r="B44" s="81" t="s">
        <v>44</v>
      </c>
      <c r="C44" s="82">
        <v>72030</v>
      </c>
      <c r="D44" s="81" t="s">
        <v>47</v>
      </c>
      <c r="E44" s="81" t="s">
        <v>108</v>
      </c>
      <c r="F44" s="83">
        <v>13200</v>
      </c>
      <c r="G44" s="82">
        <v>950796000</v>
      </c>
      <c r="H44" s="81" t="s">
        <v>109</v>
      </c>
    </row>
    <row r="45" spans="1:8" ht="15.75" customHeight="1">
      <c r="A45" s="81" t="s">
        <v>75</v>
      </c>
      <c r="B45" s="81" t="s">
        <v>44</v>
      </c>
      <c r="C45" s="82">
        <v>75962.259999999995</v>
      </c>
      <c r="D45" s="81" t="s">
        <v>110</v>
      </c>
      <c r="E45" s="81" t="s">
        <v>108</v>
      </c>
      <c r="F45" s="83">
        <v>13200</v>
      </c>
      <c r="G45" s="82">
        <v>1002701832</v>
      </c>
      <c r="H45" s="84" t="s">
        <v>111</v>
      </c>
    </row>
    <row r="46" spans="1:8" ht="15.75" customHeight="1">
      <c r="C46" s="79"/>
      <c r="F46" s="85"/>
      <c r="G46" s="79"/>
    </row>
    <row r="47" spans="1:8" ht="15.75" customHeight="1">
      <c r="A47" s="88" t="s">
        <v>112</v>
      </c>
      <c r="B47" s="89"/>
      <c r="C47" s="89"/>
      <c r="D47" s="89"/>
      <c r="E47" s="89"/>
      <c r="F47" s="89"/>
      <c r="G47" s="89"/>
      <c r="H47" s="90"/>
    </row>
    <row r="48" spans="1:8" ht="15.75" customHeight="1">
      <c r="C48" s="79"/>
      <c r="E48" s="1" t="s">
        <v>2401</v>
      </c>
      <c r="F48" s="80">
        <v>21600</v>
      </c>
      <c r="G48" s="79"/>
    </row>
    <row r="49" spans="1:8" ht="15.75" customHeight="1">
      <c r="A49" s="81" t="s">
        <v>17</v>
      </c>
      <c r="B49" s="81" t="s">
        <v>18</v>
      </c>
      <c r="C49" s="81" t="s">
        <v>19</v>
      </c>
      <c r="D49" s="81" t="s">
        <v>23</v>
      </c>
      <c r="E49" s="81" t="s">
        <v>24</v>
      </c>
      <c r="F49" s="81" t="s">
        <v>25</v>
      </c>
      <c r="G49" s="81" t="s">
        <v>26</v>
      </c>
      <c r="H49" s="81" t="s">
        <v>27</v>
      </c>
    </row>
    <row r="50" spans="1:8" ht="15.75" customHeight="1">
      <c r="A50" s="81" t="s">
        <v>294</v>
      </c>
      <c r="B50" s="81" t="s">
        <v>44</v>
      </c>
      <c r="C50" s="82">
        <v>1508</v>
      </c>
      <c r="D50" s="81" t="s">
        <v>47</v>
      </c>
      <c r="E50" s="81" t="s">
        <v>48</v>
      </c>
      <c r="F50" s="83">
        <v>21600</v>
      </c>
      <c r="G50" s="82">
        <v>32572800</v>
      </c>
      <c r="H50" s="84" t="s">
        <v>49</v>
      </c>
    </row>
    <row r="51" spans="1:8" ht="15.75" customHeight="1">
      <c r="A51" s="81" t="s">
        <v>294</v>
      </c>
      <c r="B51" s="81" t="s">
        <v>44</v>
      </c>
      <c r="C51" s="82">
        <v>1514.27</v>
      </c>
      <c r="D51" s="81" t="s">
        <v>52</v>
      </c>
      <c r="E51" s="81" t="s">
        <v>116</v>
      </c>
      <c r="F51" s="83">
        <v>21600</v>
      </c>
      <c r="G51" s="82">
        <v>32708232</v>
      </c>
      <c r="H51" s="81" t="s">
        <v>117</v>
      </c>
    </row>
    <row r="52" spans="1:8" ht="15.75" customHeight="1">
      <c r="A52" s="81" t="s">
        <v>294</v>
      </c>
      <c r="B52" s="81" t="s">
        <v>44</v>
      </c>
      <c r="C52" s="82">
        <v>1625.9</v>
      </c>
      <c r="D52" s="81" t="s">
        <v>61</v>
      </c>
      <c r="E52" s="81" t="s">
        <v>56</v>
      </c>
      <c r="F52" s="83">
        <v>21600</v>
      </c>
      <c r="G52" s="82">
        <v>35119440</v>
      </c>
      <c r="H52" s="84" t="s">
        <v>118</v>
      </c>
    </row>
    <row r="53" spans="1:8" ht="15.75" customHeight="1">
      <c r="A53" s="81" t="s">
        <v>294</v>
      </c>
      <c r="B53" s="81" t="s">
        <v>44</v>
      </c>
      <c r="C53" s="82">
        <v>1674</v>
      </c>
      <c r="D53" s="81" t="s">
        <v>55</v>
      </c>
      <c r="E53" s="81" t="s">
        <v>56</v>
      </c>
      <c r="F53" s="83">
        <v>21600</v>
      </c>
      <c r="G53" s="82">
        <v>36158400</v>
      </c>
      <c r="H53" s="81" t="s">
        <v>119</v>
      </c>
    </row>
    <row r="54" spans="1:8" ht="15.75" customHeight="1">
      <c r="A54" s="81" t="s">
        <v>294</v>
      </c>
      <c r="B54" s="81" t="s">
        <v>44</v>
      </c>
      <c r="C54" s="82">
        <v>1674.76</v>
      </c>
      <c r="D54" s="81" t="s">
        <v>71</v>
      </c>
      <c r="E54" s="81" t="s">
        <v>66</v>
      </c>
      <c r="F54" s="83">
        <v>21600</v>
      </c>
      <c r="G54" s="82">
        <v>36174816</v>
      </c>
      <c r="H54" s="84" t="s">
        <v>120</v>
      </c>
    </row>
    <row r="55" spans="1:8" ht="15.75" customHeight="1">
      <c r="A55" s="81" t="s">
        <v>294</v>
      </c>
      <c r="B55" s="81" t="s">
        <v>44</v>
      </c>
      <c r="C55" s="82">
        <v>1727.8</v>
      </c>
      <c r="D55" s="81" t="s">
        <v>58</v>
      </c>
      <c r="E55" s="81" t="s">
        <v>59</v>
      </c>
      <c r="F55" s="83">
        <v>21600</v>
      </c>
      <c r="G55" s="82">
        <v>37320480</v>
      </c>
      <c r="H55" s="84" t="s">
        <v>121</v>
      </c>
    </row>
    <row r="56" spans="1:8" ht="15.75" customHeight="1">
      <c r="A56" s="81" t="s">
        <v>294</v>
      </c>
      <c r="B56" s="81" t="s">
        <v>44</v>
      </c>
      <c r="C56" s="82">
        <v>1733.34</v>
      </c>
      <c r="D56" s="81" t="s">
        <v>68</v>
      </c>
      <c r="E56" s="81" t="s">
        <v>48</v>
      </c>
      <c r="F56" s="83">
        <v>21600</v>
      </c>
      <c r="G56" s="82">
        <v>37440144</v>
      </c>
      <c r="H56" s="84" t="s">
        <v>122</v>
      </c>
    </row>
    <row r="57" spans="1:8" ht="15.75" customHeight="1">
      <c r="A57" s="81" t="s">
        <v>294</v>
      </c>
      <c r="B57" s="81" t="s">
        <v>44</v>
      </c>
      <c r="C57" s="82">
        <v>1787.75</v>
      </c>
      <c r="D57" s="81" t="s">
        <v>63</v>
      </c>
      <c r="E57" s="81" t="s">
        <v>66</v>
      </c>
      <c r="F57" s="83">
        <v>21600</v>
      </c>
      <c r="G57" s="82">
        <v>38615400</v>
      </c>
      <c r="H57" s="84" t="s">
        <v>123</v>
      </c>
    </row>
    <row r="58" spans="1:8" ht="15.75" customHeight="1">
      <c r="A58" s="81" t="s">
        <v>294</v>
      </c>
      <c r="B58" s="81" t="s">
        <v>51</v>
      </c>
      <c r="C58" s="82">
        <v>1838.78</v>
      </c>
      <c r="D58" s="81" t="s">
        <v>63</v>
      </c>
      <c r="E58" s="81" t="s">
        <v>48</v>
      </c>
      <c r="F58" s="83">
        <v>21600</v>
      </c>
      <c r="G58" s="82">
        <v>39717648</v>
      </c>
      <c r="H58" s="84" t="s">
        <v>124</v>
      </c>
    </row>
    <row r="59" spans="1:8" ht="15.75" customHeight="1">
      <c r="A59" s="81" t="s">
        <v>294</v>
      </c>
      <c r="B59" s="81" t="s">
        <v>44</v>
      </c>
      <c r="C59" s="82">
        <v>2304</v>
      </c>
      <c r="D59" s="81" t="s">
        <v>77</v>
      </c>
      <c r="E59" s="81" t="s">
        <v>125</v>
      </c>
      <c r="F59" s="83">
        <v>21600</v>
      </c>
      <c r="G59" s="82">
        <v>49766400</v>
      </c>
      <c r="H59" s="84" t="s">
        <v>126</v>
      </c>
    </row>
    <row r="60" spans="1:8" ht="15.75" customHeight="1">
      <c r="A60" s="81" t="s">
        <v>294</v>
      </c>
      <c r="B60" s="81" t="s">
        <v>44</v>
      </c>
      <c r="C60" s="82">
        <v>2496.3000000000002</v>
      </c>
      <c r="D60" s="81" t="s">
        <v>110</v>
      </c>
      <c r="E60" s="81" t="s">
        <v>48</v>
      </c>
      <c r="F60" s="83">
        <v>21600</v>
      </c>
      <c r="G60" s="82">
        <v>53920080</v>
      </c>
      <c r="H60" s="84" t="s">
        <v>111</v>
      </c>
    </row>
    <row r="61" spans="1:8" ht="15.75" customHeight="1">
      <c r="C61" s="79"/>
      <c r="F61" s="85"/>
      <c r="G61" s="79"/>
    </row>
    <row r="62" spans="1:8" ht="15.75" customHeight="1">
      <c r="A62" s="88" t="s">
        <v>127</v>
      </c>
      <c r="B62" s="89"/>
      <c r="C62" s="89"/>
      <c r="D62" s="89"/>
      <c r="E62" s="89"/>
      <c r="F62" s="89"/>
      <c r="G62" s="89"/>
      <c r="H62" s="90"/>
    </row>
    <row r="63" spans="1:8" ht="15.75" customHeight="1">
      <c r="C63" s="79"/>
      <c r="E63" s="1" t="s">
        <v>2401</v>
      </c>
      <c r="F63" s="80">
        <v>6000</v>
      </c>
      <c r="G63" s="79"/>
    </row>
    <row r="64" spans="1:8" ht="15.75" customHeight="1">
      <c r="A64" s="81" t="s">
        <v>17</v>
      </c>
      <c r="B64" s="81" t="s">
        <v>18</v>
      </c>
      <c r="C64" s="81" t="s">
        <v>19</v>
      </c>
      <c r="D64" s="81" t="s">
        <v>23</v>
      </c>
      <c r="E64" s="81" t="s">
        <v>24</v>
      </c>
      <c r="F64" s="81" t="s">
        <v>25</v>
      </c>
      <c r="G64" s="81" t="s">
        <v>26</v>
      </c>
      <c r="H64" s="81" t="s">
        <v>27</v>
      </c>
    </row>
    <row r="65" spans="1:8" ht="15.75" customHeight="1">
      <c r="A65" s="81" t="s">
        <v>2403</v>
      </c>
      <c r="B65" s="81" t="s">
        <v>44</v>
      </c>
      <c r="C65" s="82">
        <v>2097.41</v>
      </c>
      <c r="D65" s="81" t="s">
        <v>52</v>
      </c>
      <c r="E65" s="81" t="s">
        <v>130</v>
      </c>
      <c r="F65" s="83">
        <v>6000</v>
      </c>
      <c r="G65" s="82">
        <v>12584460</v>
      </c>
      <c r="H65" s="81" t="s">
        <v>117</v>
      </c>
    </row>
    <row r="66" spans="1:8" ht="15.75" customHeight="1">
      <c r="A66" s="81" t="s">
        <v>2403</v>
      </c>
      <c r="B66" s="81" t="s">
        <v>44</v>
      </c>
      <c r="C66" s="82">
        <v>2100.5</v>
      </c>
      <c r="D66" s="81" t="s">
        <v>58</v>
      </c>
      <c r="E66" s="81" t="s">
        <v>59</v>
      </c>
      <c r="F66" s="83">
        <v>6000</v>
      </c>
      <c r="G66" s="82">
        <v>12603000</v>
      </c>
      <c r="H66" s="84" t="s">
        <v>133</v>
      </c>
    </row>
    <row r="67" spans="1:8" ht="15.75" customHeight="1">
      <c r="A67" s="81" t="s">
        <v>2403</v>
      </c>
      <c r="B67" s="81" t="s">
        <v>44</v>
      </c>
      <c r="C67" s="82">
        <v>2124</v>
      </c>
      <c r="D67" s="81" t="s">
        <v>47</v>
      </c>
      <c r="E67" s="81" t="s">
        <v>48</v>
      </c>
      <c r="F67" s="83">
        <v>6000</v>
      </c>
      <c r="G67" s="82">
        <v>12744000</v>
      </c>
      <c r="H67" s="84" t="s">
        <v>49</v>
      </c>
    </row>
    <row r="68" spans="1:8" ht="15.75" customHeight="1">
      <c r="A68" s="81" t="s">
        <v>2403</v>
      </c>
      <c r="B68" s="81" t="s">
        <v>44</v>
      </c>
      <c r="C68" s="82">
        <v>2194</v>
      </c>
      <c r="D68" s="81" t="s">
        <v>55</v>
      </c>
      <c r="E68" s="81" t="s">
        <v>56</v>
      </c>
      <c r="F68" s="83">
        <v>6000</v>
      </c>
      <c r="G68" s="82">
        <v>13164000</v>
      </c>
      <c r="H68" s="81" t="s">
        <v>119</v>
      </c>
    </row>
    <row r="69" spans="1:8" ht="15.75" customHeight="1">
      <c r="A69" s="81" t="s">
        <v>2403</v>
      </c>
      <c r="B69" s="81" t="s">
        <v>44</v>
      </c>
      <c r="C69" s="82">
        <v>2225.9</v>
      </c>
      <c r="D69" s="81" t="s">
        <v>61</v>
      </c>
      <c r="E69" s="81" t="s">
        <v>56</v>
      </c>
      <c r="F69" s="83">
        <v>6000</v>
      </c>
      <c r="G69" s="82">
        <v>13355400</v>
      </c>
      <c r="H69" s="84" t="s">
        <v>134</v>
      </c>
    </row>
    <row r="70" spans="1:8" ht="15.75" customHeight="1">
      <c r="A70" s="81" t="s">
        <v>2403</v>
      </c>
      <c r="B70" s="81" t="s">
        <v>44</v>
      </c>
      <c r="C70" s="82">
        <v>2326.89</v>
      </c>
      <c r="D70" s="81" t="s">
        <v>63</v>
      </c>
      <c r="E70" s="81" t="s">
        <v>48</v>
      </c>
      <c r="F70" s="83">
        <v>6000</v>
      </c>
      <c r="G70" s="82">
        <v>13961340</v>
      </c>
      <c r="H70" s="84" t="s">
        <v>135</v>
      </c>
    </row>
    <row r="71" spans="1:8" ht="15.75" customHeight="1">
      <c r="A71" s="81" t="s">
        <v>2403</v>
      </c>
      <c r="B71" s="81" t="s">
        <v>44</v>
      </c>
      <c r="C71" s="82">
        <v>2400</v>
      </c>
      <c r="D71" s="81" t="s">
        <v>68</v>
      </c>
      <c r="E71" s="81" t="s">
        <v>48</v>
      </c>
      <c r="F71" s="83">
        <v>6000</v>
      </c>
      <c r="G71" s="82">
        <v>14400000</v>
      </c>
      <c r="H71" s="84" t="s">
        <v>136</v>
      </c>
    </row>
    <row r="72" spans="1:8" ht="15.75" customHeight="1">
      <c r="A72" s="81" t="s">
        <v>2403</v>
      </c>
      <c r="B72" s="81" t="s">
        <v>44</v>
      </c>
      <c r="C72" s="82">
        <v>3261.67</v>
      </c>
      <c r="D72" s="81" t="s">
        <v>110</v>
      </c>
      <c r="E72" s="81" t="s">
        <v>48</v>
      </c>
      <c r="F72" s="83">
        <v>6000</v>
      </c>
      <c r="G72" s="82">
        <v>19570020</v>
      </c>
      <c r="H72" s="84" t="s">
        <v>137</v>
      </c>
    </row>
    <row r="73" spans="1:8" ht="15.75" customHeight="1">
      <c r="C73" s="79"/>
      <c r="F73" s="85"/>
      <c r="G73" s="79"/>
    </row>
    <row r="74" spans="1:8" ht="15.75" customHeight="1">
      <c r="A74" s="88" t="s">
        <v>138</v>
      </c>
      <c r="B74" s="89"/>
      <c r="C74" s="89"/>
      <c r="D74" s="89"/>
      <c r="E74" s="89"/>
      <c r="F74" s="89"/>
      <c r="G74" s="89"/>
      <c r="H74" s="90"/>
    </row>
    <row r="75" spans="1:8" ht="15.75" customHeight="1">
      <c r="C75" s="79"/>
      <c r="E75" s="1" t="s">
        <v>2401</v>
      </c>
      <c r="F75" s="80">
        <v>12000</v>
      </c>
      <c r="G75" s="79"/>
    </row>
    <row r="76" spans="1:8" ht="15.75" customHeight="1">
      <c r="A76" s="81" t="s">
        <v>17</v>
      </c>
      <c r="B76" s="81" t="s">
        <v>18</v>
      </c>
      <c r="C76" s="81" t="s">
        <v>19</v>
      </c>
      <c r="D76" s="81" t="s">
        <v>23</v>
      </c>
      <c r="E76" s="81" t="s">
        <v>24</v>
      </c>
      <c r="F76" s="81" t="s">
        <v>25</v>
      </c>
      <c r="G76" s="81" t="s">
        <v>26</v>
      </c>
      <c r="H76" s="81" t="s">
        <v>27</v>
      </c>
    </row>
    <row r="77" spans="1:8" ht="15.75" customHeight="1">
      <c r="A77" s="81" t="s">
        <v>2404</v>
      </c>
      <c r="B77" s="81" t="s">
        <v>75</v>
      </c>
      <c r="C77" s="82">
        <v>888.1</v>
      </c>
      <c r="D77" s="81" t="s">
        <v>63</v>
      </c>
      <c r="E77" s="81" t="s">
        <v>48</v>
      </c>
      <c r="F77" s="83">
        <v>12000</v>
      </c>
      <c r="G77" s="82">
        <v>10657200</v>
      </c>
      <c r="H77" s="84" t="s">
        <v>141</v>
      </c>
    </row>
    <row r="78" spans="1:8" ht="15.75" customHeight="1">
      <c r="A78" s="81" t="s">
        <v>2404</v>
      </c>
      <c r="B78" s="81" t="s">
        <v>44</v>
      </c>
      <c r="C78" s="82">
        <v>920</v>
      </c>
      <c r="D78" s="81" t="s">
        <v>68</v>
      </c>
      <c r="E78" s="81" t="s">
        <v>48</v>
      </c>
      <c r="F78" s="83">
        <v>12000</v>
      </c>
      <c r="G78" s="82">
        <v>11040000</v>
      </c>
      <c r="H78" s="84" t="s">
        <v>142</v>
      </c>
    </row>
    <row r="79" spans="1:8" ht="15.75" customHeight="1">
      <c r="A79" s="81" t="s">
        <v>2404</v>
      </c>
      <c r="B79" s="81" t="s">
        <v>51</v>
      </c>
      <c r="C79" s="82">
        <v>920</v>
      </c>
      <c r="D79" s="81" t="s">
        <v>68</v>
      </c>
      <c r="E79" s="81" t="s">
        <v>143</v>
      </c>
      <c r="F79" s="83">
        <v>12000</v>
      </c>
      <c r="G79" s="82">
        <v>11040000</v>
      </c>
      <c r="H79" s="84" t="s">
        <v>144</v>
      </c>
    </row>
    <row r="80" spans="1:8" ht="15.75" customHeight="1">
      <c r="A80" s="81" t="s">
        <v>2404</v>
      </c>
      <c r="B80" s="81" t="s">
        <v>44</v>
      </c>
      <c r="C80" s="82">
        <v>965</v>
      </c>
      <c r="D80" s="81" t="s">
        <v>145</v>
      </c>
      <c r="E80" s="81" t="s">
        <v>146</v>
      </c>
      <c r="F80" s="83">
        <v>12000</v>
      </c>
      <c r="G80" s="82">
        <v>11580000</v>
      </c>
      <c r="H80" s="84" t="s">
        <v>147</v>
      </c>
    </row>
    <row r="81" spans="1:8" ht="15.75" customHeight="1">
      <c r="A81" s="81" t="s">
        <v>2404</v>
      </c>
      <c r="B81" s="81" t="s">
        <v>44</v>
      </c>
      <c r="C81" s="82">
        <v>980.72</v>
      </c>
      <c r="D81" s="81" t="s">
        <v>71</v>
      </c>
      <c r="E81" s="81" t="s">
        <v>66</v>
      </c>
      <c r="F81" s="83">
        <v>12000</v>
      </c>
      <c r="G81" s="82">
        <v>11768640</v>
      </c>
      <c r="H81" s="84" t="s">
        <v>148</v>
      </c>
    </row>
    <row r="82" spans="1:8" ht="15.75" customHeight="1">
      <c r="A82" s="81" t="s">
        <v>2404</v>
      </c>
      <c r="B82" s="81" t="s">
        <v>51</v>
      </c>
      <c r="C82" s="82">
        <v>1013.62</v>
      </c>
      <c r="D82" s="81" t="s">
        <v>52</v>
      </c>
      <c r="E82" s="81" t="s">
        <v>149</v>
      </c>
      <c r="F82" s="83">
        <v>12000</v>
      </c>
      <c r="G82" s="82">
        <v>12163440</v>
      </c>
      <c r="H82" s="81" t="s">
        <v>117</v>
      </c>
    </row>
    <row r="83" spans="1:8" ht="15.75" customHeight="1">
      <c r="A83" s="81" t="s">
        <v>2404</v>
      </c>
      <c r="B83" s="81" t="s">
        <v>44</v>
      </c>
      <c r="C83" s="82">
        <v>1040.1099999999999</v>
      </c>
      <c r="D83" s="81" t="s">
        <v>63</v>
      </c>
      <c r="E83" s="81" t="s">
        <v>64</v>
      </c>
      <c r="F83" s="83">
        <v>12000</v>
      </c>
      <c r="G83" s="82">
        <v>12481320</v>
      </c>
      <c r="H83" s="84" t="s">
        <v>150</v>
      </c>
    </row>
    <row r="84" spans="1:8" ht="15.75" customHeight="1">
      <c r="A84" s="81" t="s">
        <v>2404</v>
      </c>
      <c r="B84" s="81" t="s">
        <v>44</v>
      </c>
      <c r="C84" s="82">
        <v>1095</v>
      </c>
      <c r="D84" s="81" t="s">
        <v>47</v>
      </c>
      <c r="E84" s="81" t="s">
        <v>48</v>
      </c>
      <c r="F84" s="83">
        <v>12000</v>
      </c>
      <c r="G84" s="82">
        <v>13140000</v>
      </c>
      <c r="H84" s="84" t="s">
        <v>151</v>
      </c>
    </row>
    <row r="85" spans="1:8" ht="15.75" customHeight="1">
      <c r="A85" s="81" t="s">
        <v>2404</v>
      </c>
      <c r="B85" s="81" t="s">
        <v>51</v>
      </c>
      <c r="C85" s="82">
        <v>1101.97</v>
      </c>
      <c r="D85" s="81" t="s">
        <v>63</v>
      </c>
      <c r="E85" s="81" t="s">
        <v>66</v>
      </c>
      <c r="F85" s="83">
        <v>12000</v>
      </c>
      <c r="G85" s="82">
        <v>13223640</v>
      </c>
      <c r="H85" s="84" t="s">
        <v>152</v>
      </c>
    </row>
    <row r="86" spans="1:8" ht="15.75" customHeight="1">
      <c r="A86" s="81" t="s">
        <v>2404</v>
      </c>
      <c r="B86" s="81" t="s">
        <v>44</v>
      </c>
      <c r="C86" s="82">
        <v>1115.0999999999999</v>
      </c>
      <c r="D86" s="81" t="s">
        <v>61</v>
      </c>
      <c r="E86" s="81" t="s">
        <v>56</v>
      </c>
      <c r="F86" s="83">
        <v>12000</v>
      </c>
      <c r="G86" s="82">
        <v>13381200</v>
      </c>
      <c r="H86" s="84" t="s">
        <v>153</v>
      </c>
    </row>
    <row r="87" spans="1:8" ht="15.75" customHeight="1">
      <c r="A87" s="81" t="s">
        <v>2404</v>
      </c>
      <c r="B87" s="81" t="s">
        <v>44</v>
      </c>
      <c r="C87" s="82">
        <v>1182.3</v>
      </c>
      <c r="D87" s="81" t="s">
        <v>110</v>
      </c>
      <c r="E87" s="81" t="s">
        <v>64</v>
      </c>
      <c r="F87" s="83">
        <v>12000</v>
      </c>
      <c r="G87" s="82">
        <v>14187600</v>
      </c>
      <c r="H87" s="84" t="s">
        <v>154</v>
      </c>
    </row>
    <row r="88" spans="1:8" ht="15.75" customHeight="1">
      <c r="A88" s="81" t="s">
        <v>2404</v>
      </c>
      <c r="B88" s="81" t="s">
        <v>44</v>
      </c>
      <c r="C88" s="82">
        <v>1219</v>
      </c>
      <c r="D88" s="81" t="s">
        <v>58</v>
      </c>
      <c r="E88" s="81" t="s">
        <v>59</v>
      </c>
      <c r="F88" s="83">
        <v>12000</v>
      </c>
      <c r="G88" s="82">
        <v>14628000</v>
      </c>
      <c r="H88" s="84" t="s">
        <v>155</v>
      </c>
    </row>
    <row r="89" spans="1:8" ht="15.75" customHeight="1">
      <c r="A89" s="81" t="s">
        <v>2404</v>
      </c>
      <c r="B89" s="81" t="s">
        <v>44</v>
      </c>
      <c r="C89" s="82">
        <v>1233.69</v>
      </c>
      <c r="D89" s="81" t="s">
        <v>52</v>
      </c>
      <c r="E89" s="81" t="s">
        <v>156</v>
      </c>
      <c r="F89" s="83">
        <v>12000</v>
      </c>
      <c r="G89" s="82">
        <v>14804280</v>
      </c>
      <c r="H89" s="81" t="s">
        <v>157</v>
      </c>
    </row>
    <row r="90" spans="1:8" ht="15.75" customHeight="1">
      <c r="A90" s="81" t="s">
        <v>2404</v>
      </c>
      <c r="B90" s="81" t="s">
        <v>44</v>
      </c>
      <c r="C90" s="82">
        <v>1325</v>
      </c>
      <c r="D90" s="81" t="s">
        <v>77</v>
      </c>
      <c r="E90" s="81" t="s">
        <v>158</v>
      </c>
      <c r="F90" s="83">
        <v>12000</v>
      </c>
      <c r="G90" s="82">
        <v>15900000</v>
      </c>
      <c r="H90" s="84" t="s">
        <v>159</v>
      </c>
    </row>
    <row r="91" spans="1:8" ht="15.75" customHeight="1">
      <c r="C91" s="79"/>
      <c r="F91" s="85"/>
      <c r="G91" s="79"/>
    </row>
    <row r="92" spans="1:8" ht="15.75" customHeight="1">
      <c r="A92" s="88" t="s">
        <v>160</v>
      </c>
      <c r="B92" s="89"/>
      <c r="C92" s="89"/>
      <c r="D92" s="89"/>
      <c r="E92" s="89"/>
      <c r="F92" s="89"/>
      <c r="G92" s="89"/>
      <c r="H92" s="90"/>
    </row>
    <row r="93" spans="1:8" ht="15.75" customHeight="1">
      <c r="C93" s="79"/>
      <c r="E93" s="1" t="s">
        <v>2401</v>
      </c>
      <c r="F93" s="80">
        <v>4800</v>
      </c>
      <c r="G93" s="79"/>
    </row>
    <row r="94" spans="1:8" ht="15.75" customHeight="1">
      <c r="A94" s="81" t="s">
        <v>17</v>
      </c>
      <c r="B94" s="81" t="s">
        <v>18</v>
      </c>
      <c r="C94" s="81" t="s">
        <v>19</v>
      </c>
      <c r="D94" s="81" t="s">
        <v>23</v>
      </c>
      <c r="E94" s="81" t="s">
        <v>24</v>
      </c>
      <c r="F94" s="81" t="s">
        <v>25</v>
      </c>
      <c r="G94" s="81" t="s">
        <v>26</v>
      </c>
      <c r="H94" s="81" t="s">
        <v>27</v>
      </c>
    </row>
    <row r="95" spans="1:8" ht="15.75" customHeight="1">
      <c r="A95" s="81" t="s">
        <v>2405</v>
      </c>
      <c r="B95" s="81" t="s">
        <v>44</v>
      </c>
      <c r="C95" s="82">
        <v>877.35</v>
      </c>
      <c r="D95" s="81" t="s">
        <v>55</v>
      </c>
      <c r="E95" s="81" t="s">
        <v>56</v>
      </c>
      <c r="F95" s="83">
        <v>4800</v>
      </c>
      <c r="G95" s="82">
        <v>4211280</v>
      </c>
      <c r="H95" s="81" t="s">
        <v>119</v>
      </c>
    </row>
    <row r="96" spans="1:8" ht="15.75" customHeight="1">
      <c r="A96" s="81" t="s">
        <v>2405</v>
      </c>
      <c r="B96" s="81" t="s">
        <v>51</v>
      </c>
      <c r="C96" s="82">
        <v>987.46</v>
      </c>
      <c r="D96" s="81" t="s">
        <v>52</v>
      </c>
      <c r="E96" s="81" t="s">
        <v>149</v>
      </c>
      <c r="F96" s="83">
        <v>4800</v>
      </c>
      <c r="G96" s="82">
        <v>4739808</v>
      </c>
      <c r="H96" s="81" t="s">
        <v>117</v>
      </c>
    </row>
    <row r="97" spans="1:8" ht="15.75" customHeight="1">
      <c r="A97" s="81" t="s">
        <v>2405</v>
      </c>
      <c r="B97" s="81" t="s">
        <v>44</v>
      </c>
      <c r="C97" s="82">
        <v>1022.77</v>
      </c>
      <c r="D97" s="81" t="s">
        <v>63</v>
      </c>
      <c r="E97" s="81" t="s">
        <v>48</v>
      </c>
      <c r="F97" s="83">
        <v>4800</v>
      </c>
      <c r="G97" s="82">
        <v>4909296</v>
      </c>
      <c r="H97" s="84" t="s">
        <v>163</v>
      </c>
    </row>
    <row r="98" spans="1:8" ht="15.75" customHeight="1">
      <c r="A98" s="81" t="s">
        <v>2405</v>
      </c>
      <c r="B98" s="81" t="s">
        <v>44</v>
      </c>
      <c r="C98" s="82">
        <v>1027.03</v>
      </c>
      <c r="D98" s="81" t="s">
        <v>68</v>
      </c>
      <c r="E98" s="81" t="s">
        <v>48</v>
      </c>
      <c r="F98" s="83">
        <v>4800</v>
      </c>
      <c r="G98" s="82">
        <v>4929744</v>
      </c>
      <c r="H98" s="84" t="s">
        <v>164</v>
      </c>
    </row>
    <row r="99" spans="1:8" ht="15.75" customHeight="1">
      <c r="A99" s="81" t="s">
        <v>2405</v>
      </c>
      <c r="B99" s="81" t="s">
        <v>51</v>
      </c>
      <c r="C99" s="82">
        <v>1027.03</v>
      </c>
      <c r="D99" s="81" t="s">
        <v>68</v>
      </c>
      <c r="E99" s="81" t="s">
        <v>143</v>
      </c>
      <c r="F99" s="83">
        <v>4800</v>
      </c>
      <c r="G99" s="82">
        <v>4929744</v>
      </c>
      <c r="H99" s="84" t="s">
        <v>144</v>
      </c>
    </row>
    <row r="100" spans="1:8" ht="15.75" customHeight="1">
      <c r="A100" s="81" t="s">
        <v>2405</v>
      </c>
      <c r="B100" s="81" t="s">
        <v>44</v>
      </c>
      <c r="C100" s="82">
        <v>1149.45</v>
      </c>
      <c r="D100" s="81" t="s">
        <v>71</v>
      </c>
      <c r="E100" s="81" t="s">
        <v>66</v>
      </c>
      <c r="F100" s="83">
        <v>4800</v>
      </c>
      <c r="G100" s="82">
        <v>5517360</v>
      </c>
      <c r="H100" s="84" t="s">
        <v>165</v>
      </c>
    </row>
    <row r="101" spans="1:8" ht="15.75" customHeight="1">
      <c r="A101" s="81" t="s">
        <v>2405</v>
      </c>
      <c r="B101" s="81" t="s">
        <v>44</v>
      </c>
      <c r="C101" s="82">
        <v>1224</v>
      </c>
      <c r="D101" s="81" t="s">
        <v>47</v>
      </c>
      <c r="E101" s="81" t="s">
        <v>48</v>
      </c>
      <c r="F101" s="83">
        <v>4800</v>
      </c>
      <c r="G101" s="82">
        <v>5875200</v>
      </c>
      <c r="H101" s="84" t="s">
        <v>166</v>
      </c>
    </row>
    <row r="102" spans="1:8" ht="15.75" customHeight="1">
      <c r="A102" s="81" t="s">
        <v>2405</v>
      </c>
      <c r="B102" s="81" t="s">
        <v>44</v>
      </c>
      <c r="C102" s="82">
        <v>1269</v>
      </c>
      <c r="D102" s="81" t="s">
        <v>58</v>
      </c>
      <c r="E102" s="81" t="s">
        <v>59</v>
      </c>
      <c r="F102" s="83">
        <v>4800</v>
      </c>
      <c r="G102" s="82">
        <v>6091200</v>
      </c>
      <c r="H102" s="84" t="s">
        <v>167</v>
      </c>
    </row>
    <row r="103" spans="1:8" ht="15.75" customHeight="1">
      <c r="A103" s="81" t="s">
        <v>2405</v>
      </c>
      <c r="B103" s="81" t="s">
        <v>44</v>
      </c>
      <c r="C103" s="82">
        <v>1295.1099999999999</v>
      </c>
      <c r="D103" s="81" t="s">
        <v>52</v>
      </c>
      <c r="E103" s="81" t="s">
        <v>168</v>
      </c>
      <c r="F103" s="83">
        <v>4800</v>
      </c>
      <c r="G103" s="82">
        <v>6216528</v>
      </c>
      <c r="H103" s="81" t="s">
        <v>157</v>
      </c>
    </row>
    <row r="104" spans="1:8" ht="15.75" customHeight="1">
      <c r="C104" s="79"/>
      <c r="F104" s="85"/>
      <c r="G104" s="79"/>
    </row>
    <row r="105" spans="1:8" ht="15.75" customHeight="1">
      <c r="A105" s="88" t="s">
        <v>169</v>
      </c>
      <c r="B105" s="89"/>
      <c r="C105" s="89"/>
      <c r="D105" s="89"/>
      <c r="E105" s="89"/>
      <c r="F105" s="89"/>
      <c r="G105" s="89"/>
      <c r="H105" s="90"/>
    </row>
    <row r="106" spans="1:8" ht="15.75" customHeight="1">
      <c r="C106" s="79"/>
      <c r="E106" s="1" t="s">
        <v>2401</v>
      </c>
      <c r="F106" s="80">
        <v>150000</v>
      </c>
      <c r="G106" s="79"/>
    </row>
    <row r="107" spans="1:8" ht="15.75" customHeight="1">
      <c r="A107" s="81" t="s">
        <v>17</v>
      </c>
      <c r="B107" s="81" t="s">
        <v>18</v>
      </c>
      <c r="C107" s="81" t="s">
        <v>19</v>
      </c>
      <c r="D107" s="81" t="s">
        <v>23</v>
      </c>
      <c r="E107" s="81" t="s">
        <v>24</v>
      </c>
      <c r="F107" s="81" t="s">
        <v>25</v>
      </c>
      <c r="G107" s="81" t="s">
        <v>26</v>
      </c>
      <c r="H107" s="81" t="s">
        <v>27</v>
      </c>
    </row>
    <row r="108" spans="1:8" ht="15.75" customHeight="1">
      <c r="A108" s="81" t="s">
        <v>2406</v>
      </c>
      <c r="B108" s="81" t="s">
        <v>75</v>
      </c>
      <c r="C108" s="82">
        <v>929.11</v>
      </c>
      <c r="D108" s="81" t="s">
        <v>52</v>
      </c>
      <c r="E108" s="81" t="s">
        <v>170</v>
      </c>
      <c r="F108" s="83">
        <v>150000</v>
      </c>
      <c r="G108" s="82">
        <v>139366500</v>
      </c>
      <c r="H108" s="81" t="s">
        <v>171</v>
      </c>
    </row>
    <row r="109" spans="1:8" ht="15.75" customHeight="1">
      <c r="A109" s="81" t="s">
        <v>2406</v>
      </c>
      <c r="B109" s="81" t="s">
        <v>44</v>
      </c>
      <c r="C109" s="82">
        <v>1015</v>
      </c>
      <c r="D109" s="81" t="s">
        <v>55</v>
      </c>
      <c r="E109" s="81" t="s">
        <v>56</v>
      </c>
      <c r="F109" s="83">
        <v>150000</v>
      </c>
      <c r="G109" s="82">
        <v>152250000</v>
      </c>
      <c r="H109" s="81" t="s">
        <v>119</v>
      </c>
    </row>
    <row r="110" spans="1:8" ht="15.75" customHeight="1">
      <c r="A110" s="81" t="s">
        <v>2406</v>
      </c>
      <c r="B110" s="81" t="s">
        <v>44</v>
      </c>
      <c r="C110" s="82">
        <v>1086.81</v>
      </c>
      <c r="D110" s="81" t="s">
        <v>63</v>
      </c>
      <c r="E110" s="81" t="s">
        <v>66</v>
      </c>
      <c r="F110" s="83">
        <v>150000</v>
      </c>
      <c r="G110" s="82">
        <v>163021500</v>
      </c>
      <c r="H110" s="84" t="s">
        <v>174</v>
      </c>
    </row>
    <row r="111" spans="1:8" ht="15.75" customHeight="1">
      <c r="A111" s="81" t="s">
        <v>2406</v>
      </c>
      <c r="B111" s="81" t="s">
        <v>44</v>
      </c>
      <c r="C111" s="82">
        <v>1118</v>
      </c>
      <c r="D111" s="81" t="s">
        <v>47</v>
      </c>
      <c r="E111" s="81" t="s">
        <v>48</v>
      </c>
      <c r="F111" s="83">
        <v>150000</v>
      </c>
      <c r="G111" s="82">
        <v>167700000</v>
      </c>
      <c r="H111" s="84" t="s">
        <v>49</v>
      </c>
    </row>
    <row r="112" spans="1:8" ht="15.75" customHeight="1">
      <c r="A112" s="81" t="s">
        <v>2406</v>
      </c>
      <c r="B112" s="81" t="s">
        <v>44</v>
      </c>
      <c r="C112" s="82">
        <v>1169.04</v>
      </c>
      <c r="D112" s="81" t="s">
        <v>71</v>
      </c>
      <c r="E112" s="81" t="s">
        <v>66</v>
      </c>
      <c r="F112" s="83">
        <v>150000</v>
      </c>
      <c r="G112" s="82">
        <v>175356000</v>
      </c>
      <c r="H112" s="84" t="s">
        <v>175</v>
      </c>
    </row>
    <row r="113" spans="1:8" ht="15.75" customHeight="1">
      <c r="A113" s="81" t="s">
        <v>2406</v>
      </c>
      <c r="B113" s="81" t="s">
        <v>44</v>
      </c>
      <c r="C113" s="82">
        <v>1178</v>
      </c>
      <c r="D113" s="81" t="s">
        <v>68</v>
      </c>
      <c r="E113" s="81" t="s">
        <v>48</v>
      </c>
      <c r="F113" s="83">
        <v>150000</v>
      </c>
      <c r="G113" s="82">
        <v>176700000</v>
      </c>
      <c r="H113" s="84" t="s">
        <v>176</v>
      </c>
    </row>
    <row r="114" spans="1:8" ht="15.75" customHeight="1">
      <c r="A114" s="81" t="s">
        <v>2406</v>
      </c>
      <c r="B114" s="81" t="s">
        <v>51</v>
      </c>
      <c r="C114" s="82">
        <v>1178</v>
      </c>
      <c r="D114" s="81" t="s">
        <v>68</v>
      </c>
      <c r="E114" s="81" t="s">
        <v>143</v>
      </c>
      <c r="F114" s="83">
        <v>150000</v>
      </c>
      <c r="G114" s="82">
        <v>176700000</v>
      </c>
      <c r="H114" s="84" t="s">
        <v>177</v>
      </c>
    </row>
    <row r="115" spans="1:8" ht="15.75" customHeight="1">
      <c r="A115" s="81" t="s">
        <v>2406</v>
      </c>
      <c r="B115" s="81" t="s">
        <v>44</v>
      </c>
      <c r="C115" s="82">
        <v>1183</v>
      </c>
      <c r="D115" s="81" t="s">
        <v>58</v>
      </c>
      <c r="E115" s="81" t="s">
        <v>59</v>
      </c>
      <c r="F115" s="83">
        <v>150000</v>
      </c>
      <c r="G115" s="82">
        <v>177450000</v>
      </c>
      <c r="H115" s="84" t="s">
        <v>178</v>
      </c>
    </row>
    <row r="116" spans="1:8" ht="15.75" customHeight="1">
      <c r="A116" s="81" t="s">
        <v>2406</v>
      </c>
      <c r="B116" s="81" t="s">
        <v>44</v>
      </c>
      <c r="C116" s="82">
        <v>1185.9000000000001</v>
      </c>
      <c r="D116" s="81" t="s">
        <v>61</v>
      </c>
      <c r="E116" s="81" t="s">
        <v>56</v>
      </c>
      <c r="F116" s="83">
        <v>150000</v>
      </c>
      <c r="G116" s="82">
        <v>177885000</v>
      </c>
      <c r="H116" s="84" t="s">
        <v>153</v>
      </c>
    </row>
    <row r="117" spans="1:8" ht="15.75" customHeight="1">
      <c r="A117" s="81" t="s">
        <v>2406</v>
      </c>
      <c r="B117" s="81" t="s">
        <v>51</v>
      </c>
      <c r="C117" s="82">
        <v>1259.97</v>
      </c>
      <c r="D117" s="81" t="s">
        <v>63</v>
      </c>
      <c r="E117" s="81" t="s">
        <v>64</v>
      </c>
      <c r="F117" s="83">
        <v>150000</v>
      </c>
      <c r="G117" s="82">
        <v>188995500</v>
      </c>
      <c r="H117" s="84" t="s">
        <v>179</v>
      </c>
    </row>
    <row r="118" spans="1:8" ht="15.75" customHeight="1">
      <c r="A118" s="81" t="s">
        <v>2406</v>
      </c>
      <c r="B118" s="81" t="s">
        <v>51</v>
      </c>
      <c r="C118" s="82">
        <v>1367.44</v>
      </c>
      <c r="D118" s="81" t="s">
        <v>52</v>
      </c>
      <c r="E118" s="81" t="s">
        <v>180</v>
      </c>
      <c r="F118" s="83">
        <v>150000</v>
      </c>
      <c r="G118" s="82">
        <v>205116000</v>
      </c>
      <c r="H118" s="81" t="s">
        <v>117</v>
      </c>
    </row>
    <row r="119" spans="1:8" ht="15.75" customHeight="1">
      <c r="A119" s="81" t="s">
        <v>2406</v>
      </c>
      <c r="B119" s="81" t="s">
        <v>75</v>
      </c>
      <c r="C119" s="82">
        <v>1422.6</v>
      </c>
      <c r="D119" s="81" t="s">
        <v>63</v>
      </c>
      <c r="E119" s="81" t="s">
        <v>48</v>
      </c>
      <c r="F119" s="83">
        <v>150000</v>
      </c>
      <c r="G119" s="82">
        <v>213390000</v>
      </c>
      <c r="H119" s="84" t="s">
        <v>181</v>
      </c>
    </row>
    <row r="120" spans="1:8" ht="15.75" customHeight="1">
      <c r="A120" s="81" t="s">
        <v>2406</v>
      </c>
      <c r="B120" s="81" t="s">
        <v>44</v>
      </c>
      <c r="C120" s="82">
        <v>1452.33</v>
      </c>
      <c r="D120" s="81" t="s">
        <v>52</v>
      </c>
      <c r="E120" s="81" t="s">
        <v>182</v>
      </c>
      <c r="F120" s="83">
        <v>150000</v>
      </c>
      <c r="G120" s="82">
        <v>217849500</v>
      </c>
      <c r="H120" s="81" t="s">
        <v>157</v>
      </c>
    </row>
    <row r="121" spans="1:8" ht="15.75" customHeight="1">
      <c r="A121" s="81" t="s">
        <v>2406</v>
      </c>
      <c r="B121" s="81" t="s">
        <v>44</v>
      </c>
      <c r="C121" s="82">
        <v>1611</v>
      </c>
      <c r="D121" s="81" t="s">
        <v>77</v>
      </c>
      <c r="E121" s="81" t="s">
        <v>183</v>
      </c>
      <c r="F121" s="83">
        <v>150000</v>
      </c>
      <c r="G121" s="82">
        <v>241650000</v>
      </c>
      <c r="H121" s="84" t="s">
        <v>184</v>
      </c>
    </row>
    <row r="122" spans="1:8" ht="15.75" customHeight="1">
      <c r="C122" s="79"/>
      <c r="F122" s="85"/>
      <c r="G122" s="79"/>
    </row>
    <row r="123" spans="1:8" ht="15.75" customHeight="1">
      <c r="A123" s="88" t="s">
        <v>185</v>
      </c>
      <c r="B123" s="89"/>
      <c r="C123" s="89"/>
      <c r="D123" s="89"/>
      <c r="E123" s="89"/>
      <c r="F123" s="89"/>
      <c r="G123" s="89"/>
      <c r="H123" s="90"/>
    </row>
    <row r="124" spans="1:8" ht="15.75" customHeight="1">
      <c r="C124" s="79"/>
      <c r="E124" s="1" t="s">
        <v>2401</v>
      </c>
      <c r="F124" s="80">
        <v>80400</v>
      </c>
      <c r="G124" s="79"/>
    </row>
    <row r="125" spans="1:8" ht="15.75" customHeight="1">
      <c r="A125" s="81" t="s">
        <v>17</v>
      </c>
      <c r="B125" s="81" t="s">
        <v>18</v>
      </c>
      <c r="C125" s="81" t="s">
        <v>19</v>
      </c>
      <c r="D125" s="81" t="s">
        <v>23</v>
      </c>
      <c r="E125" s="81" t="s">
        <v>24</v>
      </c>
      <c r="F125" s="81" t="s">
        <v>25</v>
      </c>
      <c r="G125" s="81" t="s">
        <v>26</v>
      </c>
      <c r="H125" s="81" t="s">
        <v>27</v>
      </c>
    </row>
    <row r="126" spans="1:8" ht="15.75" customHeight="1">
      <c r="A126" s="81" t="s">
        <v>2407</v>
      </c>
      <c r="B126" s="81" t="s">
        <v>51</v>
      </c>
      <c r="C126" s="82">
        <v>6049.87</v>
      </c>
      <c r="D126" s="81" t="s">
        <v>189</v>
      </c>
      <c r="E126" s="81" t="s">
        <v>190</v>
      </c>
      <c r="F126" s="83">
        <v>80400</v>
      </c>
      <c r="G126" s="82">
        <v>486409548</v>
      </c>
      <c r="H126" s="81" t="s">
        <v>191</v>
      </c>
    </row>
    <row r="127" spans="1:8" ht="15.75" customHeight="1">
      <c r="A127" s="81" t="s">
        <v>2407</v>
      </c>
      <c r="B127" s="81" t="s">
        <v>44</v>
      </c>
      <c r="C127" s="82">
        <v>6479.85</v>
      </c>
      <c r="D127" s="81" t="s">
        <v>189</v>
      </c>
      <c r="E127" s="81" t="s">
        <v>192</v>
      </c>
      <c r="F127" s="83">
        <v>80400</v>
      </c>
      <c r="G127" s="82">
        <v>520979940</v>
      </c>
      <c r="H127" s="81" t="s">
        <v>193</v>
      </c>
    </row>
    <row r="128" spans="1:8" ht="15.75" customHeight="1">
      <c r="A128" s="81" t="s">
        <v>2407</v>
      </c>
      <c r="B128" s="81" t="s">
        <v>44</v>
      </c>
      <c r="C128" s="82">
        <v>6730</v>
      </c>
      <c r="D128" s="81" t="s">
        <v>52</v>
      </c>
      <c r="E128" s="81" t="s">
        <v>194</v>
      </c>
      <c r="F128" s="83">
        <v>80400</v>
      </c>
      <c r="G128" s="82">
        <v>541092000</v>
      </c>
      <c r="H128" s="81" t="s">
        <v>195</v>
      </c>
    </row>
    <row r="129" spans="1:8" ht="15.75" customHeight="1">
      <c r="A129" s="81" t="s">
        <v>2407</v>
      </c>
      <c r="B129" s="81" t="s">
        <v>44</v>
      </c>
      <c r="C129" s="82">
        <v>6732</v>
      </c>
      <c r="D129" s="81" t="s">
        <v>196</v>
      </c>
      <c r="E129" s="84" t="s">
        <v>197</v>
      </c>
      <c r="F129" s="83">
        <v>80400</v>
      </c>
      <c r="G129" s="82">
        <v>541252800</v>
      </c>
      <c r="H129" s="84" t="s">
        <v>198</v>
      </c>
    </row>
    <row r="130" spans="1:8" ht="15.75" customHeight="1">
      <c r="A130" s="81" t="s">
        <v>2407</v>
      </c>
      <c r="B130" s="81" t="s">
        <v>44</v>
      </c>
      <c r="C130" s="82">
        <v>6790</v>
      </c>
      <c r="D130" s="81" t="s">
        <v>77</v>
      </c>
      <c r="E130" s="81" t="s">
        <v>199</v>
      </c>
      <c r="F130" s="83">
        <v>80400</v>
      </c>
      <c r="G130" s="82">
        <v>545916000</v>
      </c>
      <c r="H130" s="84" t="s">
        <v>200</v>
      </c>
    </row>
    <row r="131" spans="1:8" ht="15.75" customHeight="1">
      <c r="A131" s="81" t="s">
        <v>2407</v>
      </c>
      <c r="B131" s="81" t="s">
        <v>44</v>
      </c>
      <c r="C131" s="82">
        <v>6798</v>
      </c>
      <c r="D131" s="81" t="s">
        <v>95</v>
      </c>
      <c r="E131" s="81" t="s">
        <v>201</v>
      </c>
      <c r="F131" s="83">
        <v>80400</v>
      </c>
      <c r="G131" s="82">
        <v>546559200</v>
      </c>
      <c r="H131" s="84" t="s">
        <v>202</v>
      </c>
    </row>
    <row r="132" spans="1:8" ht="15.75" customHeight="1">
      <c r="A132" s="81" t="s">
        <v>2407</v>
      </c>
      <c r="B132" s="81" t="s">
        <v>51</v>
      </c>
      <c r="C132" s="82">
        <v>6866.16</v>
      </c>
      <c r="D132" s="81" t="s">
        <v>196</v>
      </c>
      <c r="E132" s="84" t="s">
        <v>203</v>
      </c>
      <c r="F132" s="83">
        <v>80400</v>
      </c>
      <c r="G132" s="82">
        <v>552039264</v>
      </c>
      <c r="H132" s="84" t="s">
        <v>204</v>
      </c>
    </row>
    <row r="133" spans="1:8" ht="15.75" customHeight="1">
      <c r="A133" s="81" t="s">
        <v>2407</v>
      </c>
      <c r="B133" s="81" t="s">
        <v>44</v>
      </c>
      <c r="C133" s="82">
        <v>6908</v>
      </c>
      <c r="D133" s="81" t="s">
        <v>68</v>
      </c>
      <c r="E133" s="81" t="s">
        <v>192</v>
      </c>
      <c r="F133" s="83">
        <v>80400</v>
      </c>
      <c r="G133" s="82">
        <v>555403200</v>
      </c>
      <c r="H133" s="84" t="s">
        <v>205</v>
      </c>
    </row>
    <row r="134" spans="1:8" ht="15.75" customHeight="1">
      <c r="A134" s="81" t="s">
        <v>2407</v>
      </c>
      <c r="B134" s="81" t="s">
        <v>51</v>
      </c>
      <c r="C134" s="82">
        <v>6908</v>
      </c>
      <c r="D134" s="81" t="s">
        <v>68</v>
      </c>
      <c r="E134" s="81" t="s">
        <v>206</v>
      </c>
      <c r="F134" s="83">
        <v>80400</v>
      </c>
      <c r="G134" s="82">
        <v>555403200</v>
      </c>
      <c r="H134" s="84" t="s">
        <v>207</v>
      </c>
    </row>
    <row r="135" spans="1:8" ht="15.75" customHeight="1">
      <c r="A135" s="81" t="s">
        <v>2407</v>
      </c>
      <c r="B135" s="81" t="s">
        <v>51</v>
      </c>
      <c r="C135" s="82">
        <v>6931.43</v>
      </c>
      <c r="D135" s="81" t="s">
        <v>63</v>
      </c>
      <c r="E135" s="81" t="s">
        <v>192</v>
      </c>
      <c r="F135" s="83">
        <v>80400</v>
      </c>
      <c r="G135" s="82">
        <v>557286972</v>
      </c>
      <c r="H135" s="84" t="s">
        <v>208</v>
      </c>
    </row>
    <row r="136" spans="1:8" ht="15.75" customHeight="1">
      <c r="A136" s="81" t="s">
        <v>2407</v>
      </c>
      <c r="B136" s="81" t="s">
        <v>44</v>
      </c>
      <c r="C136" s="82">
        <v>6936</v>
      </c>
      <c r="D136" s="81" t="s">
        <v>63</v>
      </c>
      <c r="E136" s="81" t="s">
        <v>209</v>
      </c>
      <c r="F136" s="83">
        <v>80400</v>
      </c>
      <c r="G136" s="82">
        <v>557654400</v>
      </c>
      <c r="H136" s="84" t="s">
        <v>210</v>
      </c>
    </row>
    <row r="137" spans="1:8" ht="15.75" customHeight="1">
      <c r="A137" s="81" t="s">
        <v>2407</v>
      </c>
      <c r="B137" s="81" t="s">
        <v>44</v>
      </c>
      <c r="C137" s="82">
        <v>7015</v>
      </c>
      <c r="D137" s="81" t="s">
        <v>71</v>
      </c>
      <c r="E137" s="81" t="s">
        <v>192</v>
      </c>
      <c r="F137" s="83">
        <v>80400</v>
      </c>
      <c r="G137" s="82">
        <v>564006000</v>
      </c>
      <c r="H137" s="84" t="s">
        <v>211</v>
      </c>
    </row>
    <row r="138" spans="1:8" ht="15.75" customHeight="1">
      <c r="A138" s="81" t="s">
        <v>2407</v>
      </c>
      <c r="B138" s="81" t="s">
        <v>44</v>
      </c>
      <c r="C138" s="82">
        <v>7169</v>
      </c>
      <c r="D138" s="81" t="s">
        <v>47</v>
      </c>
      <c r="E138" s="81" t="s">
        <v>212</v>
      </c>
      <c r="F138" s="83">
        <v>80400</v>
      </c>
      <c r="G138" s="82">
        <v>576387600</v>
      </c>
      <c r="H138" s="81" t="s">
        <v>109</v>
      </c>
    </row>
    <row r="139" spans="1:8" ht="15.75" customHeight="1">
      <c r="A139" s="81" t="s">
        <v>2407</v>
      </c>
      <c r="B139" s="81" t="s">
        <v>51</v>
      </c>
      <c r="C139" s="82">
        <v>7169</v>
      </c>
      <c r="D139" s="81" t="s">
        <v>47</v>
      </c>
      <c r="E139" s="81" t="s">
        <v>213</v>
      </c>
      <c r="F139" s="83">
        <v>80400</v>
      </c>
      <c r="G139" s="82">
        <v>576387600</v>
      </c>
      <c r="H139" s="81" t="s">
        <v>109</v>
      </c>
    </row>
    <row r="140" spans="1:8" ht="15.75" customHeight="1">
      <c r="A140" s="81" t="s">
        <v>2407</v>
      </c>
      <c r="B140" s="81" t="s">
        <v>44</v>
      </c>
      <c r="C140" s="82">
        <v>7625</v>
      </c>
      <c r="D140" s="81" t="s">
        <v>55</v>
      </c>
      <c r="E140" s="81" t="s">
        <v>192</v>
      </c>
      <c r="F140" s="83">
        <v>80400</v>
      </c>
      <c r="G140" s="82">
        <v>613050000</v>
      </c>
      <c r="H140" s="81" t="s">
        <v>214</v>
      </c>
    </row>
    <row r="141" spans="1:8" ht="15.75" customHeight="1">
      <c r="A141" s="81" t="s">
        <v>2407</v>
      </c>
      <c r="B141" s="81" t="s">
        <v>51</v>
      </c>
      <c r="C141" s="82">
        <v>8000</v>
      </c>
      <c r="D141" s="81" t="s">
        <v>55</v>
      </c>
      <c r="E141" s="81" t="s">
        <v>213</v>
      </c>
      <c r="F141" s="83">
        <v>80400</v>
      </c>
      <c r="G141" s="82">
        <v>643200000</v>
      </c>
      <c r="H141" s="81" t="s">
        <v>215</v>
      </c>
    </row>
    <row r="142" spans="1:8" ht="15.75" customHeight="1">
      <c r="A142" s="81" t="s">
        <v>2407</v>
      </c>
      <c r="B142" s="81" t="s">
        <v>44</v>
      </c>
      <c r="C142" s="82">
        <v>9270.15</v>
      </c>
      <c r="D142" s="81" t="s">
        <v>110</v>
      </c>
      <c r="E142" s="81" t="s">
        <v>192</v>
      </c>
      <c r="F142" s="83">
        <v>80400</v>
      </c>
      <c r="G142" s="82">
        <v>745320060</v>
      </c>
      <c r="H142" s="84" t="s">
        <v>216</v>
      </c>
    </row>
    <row r="143" spans="1:8" ht="15.75" customHeight="1">
      <c r="C143" s="79"/>
      <c r="F143" s="85"/>
      <c r="G143" s="79"/>
    </row>
    <row r="144" spans="1:8" ht="15.75" customHeight="1">
      <c r="A144" s="88" t="s">
        <v>217</v>
      </c>
      <c r="B144" s="89"/>
      <c r="C144" s="89"/>
      <c r="D144" s="89"/>
      <c r="E144" s="89"/>
      <c r="F144" s="89"/>
      <c r="G144" s="89"/>
      <c r="H144" s="90"/>
    </row>
    <row r="145" spans="1:8" ht="15.75" customHeight="1">
      <c r="C145" s="79"/>
      <c r="E145" s="1" t="s">
        <v>2401</v>
      </c>
      <c r="F145" s="80">
        <v>30000</v>
      </c>
      <c r="G145" s="79"/>
    </row>
    <row r="146" spans="1:8" ht="15.75" customHeight="1">
      <c r="A146" s="81" t="s">
        <v>17</v>
      </c>
      <c r="B146" s="81" t="s">
        <v>18</v>
      </c>
      <c r="C146" s="81" t="s">
        <v>19</v>
      </c>
      <c r="D146" s="81" t="s">
        <v>23</v>
      </c>
      <c r="E146" s="81" t="s">
        <v>24</v>
      </c>
      <c r="F146" s="81" t="s">
        <v>25</v>
      </c>
      <c r="G146" s="81" t="s">
        <v>26</v>
      </c>
      <c r="H146" s="81" t="s">
        <v>27</v>
      </c>
    </row>
    <row r="147" spans="1:8" ht="15.75" customHeight="1">
      <c r="A147" s="81" t="s">
        <v>2408</v>
      </c>
      <c r="B147" s="81" t="s">
        <v>44</v>
      </c>
      <c r="C147" s="82">
        <v>6195.23</v>
      </c>
      <c r="D147" s="81" t="s">
        <v>95</v>
      </c>
      <c r="E147" s="81" t="s">
        <v>218</v>
      </c>
      <c r="F147" s="83">
        <v>30000</v>
      </c>
      <c r="G147" s="82">
        <v>185856900</v>
      </c>
      <c r="H147" s="84" t="s">
        <v>219</v>
      </c>
    </row>
    <row r="148" spans="1:8" ht="15.75" customHeight="1">
      <c r="A148" s="81" t="s">
        <v>2408</v>
      </c>
      <c r="B148" s="81" t="s">
        <v>44</v>
      </c>
      <c r="C148" s="82">
        <v>6354.24</v>
      </c>
      <c r="D148" s="81" t="s">
        <v>92</v>
      </c>
      <c r="E148" s="81" t="s">
        <v>220</v>
      </c>
      <c r="F148" s="83">
        <v>30000</v>
      </c>
      <c r="G148" s="82">
        <v>190627200</v>
      </c>
      <c r="H148" s="81" t="s">
        <v>221</v>
      </c>
    </row>
    <row r="149" spans="1:8" ht="15.75" customHeight="1">
      <c r="A149" s="81" t="s">
        <v>2408</v>
      </c>
      <c r="B149" s="81" t="s">
        <v>44</v>
      </c>
      <c r="C149" s="82">
        <v>6607.32</v>
      </c>
      <c r="D149" s="81" t="s">
        <v>222</v>
      </c>
      <c r="E149" s="81" t="s">
        <v>223</v>
      </c>
      <c r="F149" s="83">
        <v>30000</v>
      </c>
      <c r="G149" s="82">
        <v>198219600</v>
      </c>
      <c r="H149" s="84" t="s">
        <v>224</v>
      </c>
    </row>
    <row r="150" spans="1:8" ht="15.75" customHeight="1">
      <c r="A150" s="81" t="s">
        <v>2408</v>
      </c>
      <c r="B150" s="81" t="s">
        <v>75</v>
      </c>
      <c r="C150" s="82">
        <v>7069.98</v>
      </c>
      <c r="D150" s="81" t="s">
        <v>52</v>
      </c>
      <c r="E150" s="81" t="s">
        <v>225</v>
      </c>
      <c r="F150" s="83">
        <v>30000</v>
      </c>
      <c r="G150" s="82">
        <v>212099400</v>
      </c>
      <c r="H150" s="81" t="s">
        <v>226</v>
      </c>
    </row>
    <row r="151" spans="1:8" ht="15.75" customHeight="1">
      <c r="A151" s="81" t="s">
        <v>2408</v>
      </c>
      <c r="B151" s="81" t="s">
        <v>44</v>
      </c>
      <c r="C151" s="82">
        <v>7300</v>
      </c>
      <c r="D151" s="81" t="s">
        <v>55</v>
      </c>
      <c r="E151" s="81" t="s">
        <v>227</v>
      </c>
      <c r="F151" s="83">
        <v>30000</v>
      </c>
      <c r="G151" s="82">
        <v>219000000</v>
      </c>
      <c r="H151" s="81" t="s">
        <v>228</v>
      </c>
    </row>
    <row r="152" spans="1:8" ht="15.75" customHeight="1">
      <c r="A152" s="81" t="s">
        <v>2408</v>
      </c>
      <c r="B152" s="81" t="s">
        <v>51</v>
      </c>
      <c r="C152" s="82">
        <v>7423.6</v>
      </c>
      <c r="D152" s="81" t="s">
        <v>95</v>
      </c>
      <c r="E152" s="81" t="s">
        <v>229</v>
      </c>
      <c r="F152" s="83">
        <v>30000</v>
      </c>
      <c r="G152" s="82">
        <v>222708000</v>
      </c>
      <c r="H152" s="84" t="s">
        <v>230</v>
      </c>
    </row>
    <row r="153" spans="1:8" ht="15.75" customHeight="1">
      <c r="A153" s="81" t="s">
        <v>2408</v>
      </c>
      <c r="B153" s="81" t="s">
        <v>75</v>
      </c>
      <c r="C153" s="82">
        <v>7423.6</v>
      </c>
      <c r="D153" s="81" t="s">
        <v>95</v>
      </c>
      <c r="E153" s="81" t="s">
        <v>231</v>
      </c>
      <c r="F153" s="83">
        <v>30000</v>
      </c>
      <c r="G153" s="82">
        <v>222708000</v>
      </c>
      <c r="H153" s="84" t="s">
        <v>232</v>
      </c>
    </row>
    <row r="154" spans="1:8" ht="15.75" customHeight="1">
      <c r="A154" s="81" t="s">
        <v>2408</v>
      </c>
      <c r="B154" s="81" t="s">
        <v>44</v>
      </c>
      <c r="C154" s="82">
        <v>7503.33</v>
      </c>
      <c r="D154" s="81" t="s">
        <v>196</v>
      </c>
      <c r="E154" s="84" t="s">
        <v>233</v>
      </c>
      <c r="F154" s="83">
        <v>30000</v>
      </c>
      <c r="G154" s="82">
        <v>225099900</v>
      </c>
      <c r="H154" s="81" t="s">
        <v>234</v>
      </c>
    </row>
    <row r="155" spans="1:8" ht="15.75" customHeight="1">
      <c r="A155" s="81" t="s">
        <v>2408</v>
      </c>
      <c r="B155" s="81" t="s">
        <v>44</v>
      </c>
      <c r="C155" s="82">
        <v>7523.43</v>
      </c>
      <c r="D155" s="81" t="s">
        <v>63</v>
      </c>
      <c r="E155" s="81" t="s">
        <v>235</v>
      </c>
      <c r="F155" s="83">
        <v>30000</v>
      </c>
      <c r="G155" s="82">
        <v>225702900</v>
      </c>
      <c r="H155" s="84" t="s">
        <v>236</v>
      </c>
    </row>
    <row r="156" spans="1:8" ht="15.75" customHeight="1">
      <c r="A156" s="81" t="s">
        <v>2408</v>
      </c>
      <c r="B156" s="81" t="s">
        <v>44</v>
      </c>
      <c r="C156" s="82">
        <v>7540.77</v>
      </c>
      <c r="D156" s="81" t="s">
        <v>189</v>
      </c>
      <c r="E156" s="81" t="s">
        <v>237</v>
      </c>
      <c r="F156" s="83">
        <v>30000</v>
      </c>
      <c r="G156" s="82">
        <v>226223100</v>
      </c>
      <c r="H156" s="81" t="s">
        <v>238</v>
      </c>
    </row>
    <row r="157" spans="1:8" ht="15.75" customHeight="1">
      <c r="A157" s="81" t="s">
        <v>2408</v>
      </c>
      <c r="B157" s="81" t="s">
        <v>51</v>
      </c>
      <c r="C157" s="82">
        <v>7560.28</v>
      </c>
      <c r="D157" s="81" t="s">
        <v>63</v>
      </c>
      <c r="E157" s="81" t="s">
        <v>237</v>
      </c>
      <c r="F157" s="83">
        <v>30000</v>
      </c>
      <c r="G157" s="82">
        <v>226808400</v>
      </c>
      <c r="H157" s="84" t="s">
        <v>239</v>
      </c>
    </row>
    <row r="158" spans="1:8" ht="15.75" customHeight="1">
      <c r="A158" s="81" t="s">
        <v>2408</v>
      </c>
      <c r="B158" s="81" t="s">
        <v>51</v>
      </c>
      <c r="C158" s="82">
        <v>7646.6</v>
      </c>
      <c r="D158" s="81" t="s">
        <v>196</v>
      </c>
      <c r="E158" s="84" t="s">
        <v>240</v>
      </c>
      <c r="F158" s="83">
        <v>30000</v>
      </c>
      <c r="G158" s="82">
        <v>229398000</v>
      </c>
      <c r="H158" s="84" t="s">
        <v>241</v>
      </c>
    </row>
    <row r="159" spans="1:8" ht="15.75" customHeight="1">
      <c r="A159" s="81" t="s">
        <v>2408</v>
      </c>
      <c r="B159" s="81" t="s">
        <v>51</v>
      </c>
      <c r="C159" s="82">
        <v>7648.12</v>
      </c>
      <c r="D159" s="81" t="s">
        <v>52</v>
      </c>
      <c r="E159" s="81" t="s">
        <v>242</v>
      </c>
      <c r="F159" s="83">
        <v>30000</v>
      </c>
      <c r="G159" s="82">
        <v>229443600</v>
      </c>
      <c r="H159" s="81" t="s">
        <v>243</v>
      </c>
    </row>
    <row r="160" spans="1:8" ht="15.75" customHeight="1">
      <c r="A160" s="81" t="s">
        <v>2408</v>
      </c>
      <c r="B160" s="81" t="s">
        <v>44</v>
      </c>
      <c r="C160" s="82">
        <v>7695</v>
      </c>
      <c r="D160" s="81" t="s">
        <v>77</v>
      </c>
      <c r="E160" s="81" t="s">
        <v>244</v>
      </c>
      <c r="F160" s="83">
        <v>30000</v>
      </c>
      <c r="G160" s="82">
        <v>230850000</v>
      </c>
      <c r="H160" s="84" t="s">
        <v>245</v>
      </c>
    </row>
    <row r="161" spans="1:8" ht="15.75" customHeight="1">
      <c r="A161" s="81" t="s">
        <v>2408</v>
      </c>
      <c r="B161" s="81" t="s">
        <v>44</v>
      </c>
      <c r="C161" s="82">
        <v>7698</v>
      </c>
      <c r="D161" s="81" t="s">
        <v>246</v>
      </c>
      <c r="E161" s="81" t="s">
        <v>237</v>
      </c>
      <c r="F161" s="83">
        <v>30000</v>
      </c>
      <c r="G161" s="82">
        <v>230940000</v>
      </c>
      <c r="H161" s="84" t="s">
        <v>247</v>
      </c>
    </row>
    <row r="162" spans="1:8" ht="15.75" customHeight="1">
      <c r="A162" s="81" t="s">
        <v>2408</v>
      </c>
      <c r="B162" s="81" t="s">
        <v>51</v>
      </c>
      <c r="C162" s="82">
        <v>7765.87</v>
      </c>
      <c r="D162" s="81" t="s">
        <v>189</v>
      </c>
      <c r="E162" s="81" t="s">
        <v>235</v>
      </c>
      <c r="F162" s="83">
        <v>30000</v>
      </c>
      <c r="G162" s="82">
        <v>232976100</v>
      </c>
      <c r="H162" s="81" t="s">
        <v>248</v>
      </c>
    </row>
    <row r="163" spans="1:8" ht="15.75" customHeight="1">
      <c r="A163" s="81" t="s">
        <v>2408</v>
      </c>
      <c r="B163" s="81" t="s">
        <v>44</v>
      </c>
      <c r="C163" s="82">
        <v>7886</v>
      </c>
      <c r="D163" s="81" t="s">
        <v>47</v>
      </c>
      <c r="E163" s="81" t="s">
        <v>249</v>
      </c>
      <c r="F163" s="83">
        <v>30000</v>
      </c>
      <c r="G163" s="82">
        <v>236580000</v>
      </c>
      <c r="H163" s="84" t="s">
        <v>250</v>
      </c>
    </row>
    <row r="164" spans="1:8" ht="15.75" customHeight="1">
      <c r="A164" s="81" t="s">
        <v>2408</v>
      </c>
      <c r="B164" s="81" t="s">
        <v>44</v>
      </c>
      <c r="C164" s="82">
        <v>7899.3</v>
      </c>
      <c r="D164" s="81" t="s">
        <v>71</v>
      </c>
      <c r="E164" s="81" t="s">
        <v>251</v>
      </c>
      <c r="F164" s="83">
        <v>30000</v>
      </c>
      <c r="G164" s="82">
        <v>236979000</v>
      </c>
      <c r="H164" s="84" t="s">
        <v>252</v>
      </c>
    </row>
    <row r="165" spans="1:8" ht="15.75" customHeight="1">
      <c r="A165" s="81" t="s">
        <v>2408</v>
      </c>
      <c r="B165" s="81" t="s">
        <v>44</v>
      </c>
      <c r="C165" s="82">
        <v>7905.9</v>
      </c>
      <c r="D165" s="81" t="s">
        <v>61</v>
      </c>
      <c r="E165" s="81" t="s">
        <v>253</v>
      </c>
      <c r="F165" s="83">
        <v>30000</v>
      </c>
      <c r="G165" s="82">
        <v>237177000</v>
      </c>
      <c r="H165" s="81" t="s">
        <v>254</v>
      </c>
    </row>
    <row r="166" spans="1:8" ht="15.75" customHeight="1">
      <c r="A166" s="81" t="s">
        <v>2408</v>
      </c>
      <c r="B166" s="81" t="s">
        <v>44</v>
      </c>
      <c r="C166" s="82">
        <v>8107.9</v>
      </c>
      <c r="D166" s="81" t="s">
        <v>255</v>
      </c>
      <c r="E166" s="81" t="s">
        <v>256</v>
      </c>
      <c r="F166" s="83">
        <v>30000</v>
      </c>
      <c r="G166" s="82">
        <v>243237000</v>
      </c>
      <c r="H166" s="81" t="s">
        <v>257</v>
      </c>
    </row>
    <row r="167" spans="1:8" ht="15.75" customHeight="1">
      <c r="A167" s="81" t="s">
        <v>2408</v>
      </c>
      <c r="B167" s="81" t="s">
        <v>44</v>
      </c>
      <c r="C167" s="82">
        <v>8227.85</v>
      </c>
      <c r="D167" s="81" t="s">
        <v>68</v>
      </c>
      <c r="E167" s="81" t="s">
        <v>235</v>
      </c>
      <c r="F167" s="83">
        <v>30000</v>
      </c>
      <c r="G167" s="82">
        <v>246835500</v>
      </c>
      <c r="H167" s="84" t="s">
        <v>258</v>
      </c>
    </row>
    <row r="168" spans="1:8" ht="15.75" customHeight="1">
      <c r="A168" s="81" t="s">
        <v>2408</v>
      </c>
      <c r="B168" s="81" t="s">
        <v>51</v>
      </c>
      <c r="C168" s="82">
        <v>8227.85</v>
      </c>
      <c r="D168" s="81" t="s">
        <v>68</v>
      </c>
      <c r="E168" s="81" t="s">
        <v>237</v>
      </c>
      <c r="F168" s="83">
        <v>30000</v>
      </c>
      <c r="G168" s="82">
        <v>246835500</v>
      </c>
      <c r="H168" s="84" t="s">
        <v>259</v>
      </c>
    </row>
    <row r="169" spans="1:8" ht="15.75" customHeight="1">
      <c r="A169" s="81" t="s">
        <v>2408</v>
      </c>
      <c r="B169" s="81" t="s">
        <v>75</v>
      </c>
      <c r="C169" s="82">
        <v>9556.65</v>
      </c>
      <c r="D169" s="81" t="s">
        <v>63</v>
      </c>
      <c r="E169" s="81" t="s">
        <v>260</v>
      </c>
      <c r="F169" s="83">
        <v>30000</v>
      </c>
      <c r="G169" s="82">
        <v>286699500</v>
      </c>
      <c r="H169" s="84" t="s">
        <v>261</v>
      </c>
    </row>
    <row r="170" spans="1:8" ht="15.75" customHeight="1">
      <c r="A170" s="81" t="s">
        <v>2408</v>
      </c>
      <c r="B170" s="81" t="s">
        <v>44</v>
      </c>
      <c r="C170" s="82">
        <v>9919.99</v>
      </c>
      <c r="D170" s="81" t="s">
        <v>52</v>
      </c>
      <c r="E170" s="81" t="s">
        <v>262</v>
      </c>
      <c r="F170" s="83">
        <v>30000</v>
      </c>
      <c r="G170" s="82">
        <v>297599700</v>
      </c>
      <c r="H170" s="81" t="s">
        <v>263</v>
      </c>
    </row>
    <row r="171" spans="1:8" ht="15.75" customHeight="1">
      <c r="A171" s="81" t="s">
        <v>2408</v>
      </c>
      <c r="B171" s="81" t="s">
        <v>44</v>
      </c>
      <c r="C171" s="82">
        <v>10984.43</v>
      </c>
      <c r="D171" s="81" t="s">
        <v>110</v>
      </c>
      <c r="E171" s="81" t="s">
        <v>235</v>
      </c>
      <c r="F171" s="83">
        <v>30000</v>
      </c>
      <c r="G171" s="82">
        <v>329532900</v>
      </c>
      <c r="H171" s="81" t="s">
        <v>264</v>
      </c>
    </row>
    <row r="172" spans="1:8" ht="15.75" customHeight="1">
      <c r="C172" s="79"/>
      <c r="F172" s="85"/>
      <c r="G172" s="79"/>
    </row>
    <row r="173" spans="1:8" ht="15.75" customHeight="1">
      <c r="A173" s="88" t="s">
        <v>265</v>
      </c>
      <c r="B173" s="89"/>
      <c r="C173" s="89"/>
      <c r="D173" s="89"/>
      <c r="E173" s="89"/>
      <c r="F173" s="89"/>
      <c r="G173" s="89"/>
      <c r="H173" s="90"/>
    </row>
    <row r="174" spans="1:8" ht="15.75" customHeight="1">
      <c r="C174" s="79"/>
      <c r="E174" s="1" t="s">
        <v>2401</v>
      </c>
      <c r="F174" s="80">
        <v>25200</v>
      </c>
      <c r="G174" s="79"/>
    </row>
    <row r="175" spans="1:8" ht="15.75" customHeight="1">
      <c r="A175" s="81" t="s">
        <v>17</v>
      </c>
      <c r="B175" s="81" t="s">
        <v>18</v>
      </c>
      <c r="C175" s="81" t="s">
        <v>19</v>
      </c>
      <c r="D175" s="81" t="s">
        <v>23</v>
      </c>
      <c r="E175" s="81" t="s">
        <v>24</v>
      </c>
      <c r="F175" s="81" t="s">
        <v>25</v>
      </c>
      <c r="G175" s="81" t="s">
        <v>26</v>
      </c>
      <c r="H175" s="81" t="s">
        <v>27</v>
      </c>
    </row>
    <row r="176" spans="1:8" ht="15.75" customHeight="1">
      <c r="A176" s="81" t="s">
        <v>2409</v>
      </c>
      <c r="B176" s="81" t="s">
        <v>75</v>
      </c>
      <c r="C176" s="82">
        <v>8227.44</v>
      </c>
      <c r="D176" s="81" t="s">
        <v>52</v>
      </c>
      <c r="E176" s="81" t="s">
        <v>266</v>
      </c>
      <c r="F176" s="83">
        <v>25200</v>
      </c>
      <c r="G176" s="82">
        <v>207331488</v>
      </c>
      <c r="H176" s="81" t="s">
        <v>243</v>
      </c>
    </row>
    <row r="177" spans="1:8" ht="15.75" customHeight="1">
      <c r="A177" s="81" t="s">
        <v>2409</v>
      </c>
      <c r="B177" s="81" t="s">
        <v>51</v>
      </c>
      <c r="C177" s="82">
        <v>8327.44</v>
      </c>
      <c r="D177" s="81" t="s">
        <v>52</v>
      </c>
      <c r="E177" s="81" t="s">
        <v>225</v>
      </c>
      <c r="F177" s="83">
        <v>25200</v>
      </c>
      <c r="G177" s="82">
        <v>209851488</v>
      </c>
      <c r="H177" s="81" t="s">
        <v>226</v>
      </c>
    </row>
    <row r="178" spans="1:8" ht="15.75" customHeight="1">
      <c r="A178" s="81" t="s">
        <v>2409</v>
      </c>
      <c r="B178" s="81" t="s">
        <v>44</v>
      </c>
      <c r="C178" s="82">
        <v>8365.4</v>
      </c>
      <c r="D178" s="81" t="s">
        <v>95</v>
      </c>
      <c r="E178" s="81" t="s">
        <v>229</v>
      </c>
      <c r="F178" s="83">
        <v>25200</v>
      </c>
      <c r="G178" s="82">
        <v>210808080</v>
      </c>
      <c r="H178" s="84" t="s">
        <v>267</v>
      </c>
    </row>
    <row r="179" spans="1:8" ht="15.75" customHeight="1">
      <c r="A179" s="81" t="s">
        <v>2409</v>
      </c>
      <c r="B179" s="81" t="s">
        <v>44</v>
      </c>
      <c r="C179" s="82">
        <v>8567.23</v>
      </c>
      <c r="D179" s="81" t="s">
        <v>196</v>
      </c>
      <c r="E179" s="84" t="s">
        <v>268</v>
      </c>
      <c r="F179" s="83">
        <v>25200</v>
      </c>
      <c r="G179" s="82">
        <v>215894196</v>
      </c>
      <c r="H179" s="84" t="s">
        <v>269</v>
      </c>
    </row>
    <row r="180" spans="1:8" ht="15.75" customHeight="1">
      <c r="A180" s="81" t="s">
        <v>2409</v>
      </c>
      <c r="B180" s="81" t="s">
        <v>44</v>
      </c>
      <c r="C180" s="82">
        <v>8610</v>
      </c>
      <c r="D180" s="81" t="s">
        <v>55</v>
      </c>
      <c r="E180" s="81" t="s">
        <v>227</v>
      </c>
      <c r="F180" s="83">
        <v>25200</v>
      </c>
      <c r="G180" s="82">
        <v>216972000</v>
      </c>
      <c r="H180" s="81" t="s">
        <v>270</v>
      </c>
    </row>
    <row r="181" spans="1:8" ht="15.75" customHeight="1">
      <c r="A181" s="81" t="s">
        <v>2409</v>
      </c>
      <c r="B181" s="81" t="s">
        <v>51</v>
      </c>
      <c r="C181" s="82">
        <v>8625.8700000000008</v>
      </c>
      <c r="D181" s="81" t="s">
        <v>63</v>
      </c>
      <c r="E181" s="81" t="s">
        <v>235</v>
      </c>
      <c r="F181" s="83">
        <v>25200</v>
      </c>
      <c r="G181" s="82">
        <v>217371924</v>
      </c>
      <c r="H181" s="84" t="s">
        <v>271</v>
      </c>
    </row>
    <row r="182" spans="1:8" ht="15.75" customHeight="1">
      <c r="A182" s="81" t="s">
        <v>2409</v>
      </c>
      <c r="B182" s="81" t="s">
        <v>51</v>
      </c>
      <c r="C182" s="82">
        <v>8753.2000000000007</v>
      </c>
      <c r="D182" s="81" t="s">
        <v>95</v>
      </c>
      <c r="E182" s="81" t="s">
        <v>272</v>
      </c>
      <c r="F182" s="83">
        <v>25200</v>
      </c>
      <c r="G182" s="82">
        <v>220580640</v>
      </c>
      <c r="H182" s="84" t="s">
        <v>273</v>
      </c>
    </row>
    <row r="183" spans="1:8" ht="15.75" customHeight="1">
      <c r="A183" s="81" t="s">
        <v>2409</v>
      </c>
      <c r="B183" s="81" t="s">
        <v>51</v>
      </c>
      <c r="C183" s="82">
        <v>8778.81</v>
      </c>
      <c r="D183" s="81" t="s">
        <v>189</v>
      </c>
      <c r="E183" s="81" t="s">
        <v>235</v>
      </c>
      <c r="F183" s="83">
        <v>25200</v>
      </c>
      <c r="G183" s="82">
        <v>221226012</v>
      </c>
      <c r="H183" s="81" t="s">
        <v>274</v>
      </c>
    </row>
    <row r="184" spans="1:8" ht="15.75" customHeight="1">
      <c r="A184" s="81" t="s">
        <v>2409</v>
      </c>
      <c r="B184" s="81" t="s">
        <v>44</v>
      </c>
      <c r="C184" s="82">
        <v>8810</v>
      </c>
      <c r="D184" s="81" t="s">
        <v>77</v>
      </c>
      <c r="E184" s="81" t="s">
        <v>275</v>
      </c>
      <c r="F184" s="83">
        <v>25200</v>
      </c>
      <c r="G184" s="82">
        <v>222012000</v>
      </c>
      <c r="H184" s="84" t="s">
        <v>276</v>
      </c>
    </row>
    <row r="185" spans="1:8" ht="15.75" customHeight="1">
      <c r="A185" s="81" t="s">
        <v>2409</v>
      </c>
      <c r="B185" s="81" t="s">
        <v>44</v>
      </c>
      <c r="C185" s="82">
        <v>8820.75</v>
      </c>
      <c r="D185" s="81" t="s">
        <v>63</v>
      </c>
      <c r="E185" s="81" t="s">
        <v>277</v>
      </c>
      <c r="F185" s="83">
        <v>25200</v>
      </c>
      <c r="G185" s="82">
        <v>222282900</v>
      </c>
      <c r="H185" s="84" t="s">
        <v>278</v>
      </c>
    </row>
    <row r="186" spans="1:8" ht="15.75" customHeight="1">
      <c r="A186" s="81" t="s">
        <v>2409</v>
      </c>
      <c r="B186" s="81" t="s">
        <v>51</v>
      </c>
      <c r="C186" s="82">
        <v>8883.5499999999993</v>
      </c>
      <c r="D186" s="81" t="s">
        <v>196</v>
      </c>
      <c r="E186" s="84" t="s">
        <v>279</v>
      </c>
      <c r="F186" s="83">
        <v>25200</v>
      </c>
      <c r="G186" s="82">
        <v>223865460</v>
      </c>
      <c r="H186" s="84" t="s">
        <v>280</v>
      </c>
    </row>
    <row r="187" spans="1:8" ht="15.75" customHeight="1">
      <c r="A187" s="81" t="s">
        <v>2409</v>
      </c>
      <c r="B187" s="81" t="s">
        <v>44</v>
      </c>
      <c r="C187" s="82">
        <v>8891.36</v>
      </c>
      <c r="D187" s="81" t="s">
        <v>189</v>
      </c>
      <c r="E187" s="81" t="s">
        <v>237</v>
      </c>
      <c r="F187" s="83">
        <v>25200</v>
      </c>
      <c r="G187" s="82">
        <v>224062272</v>
      </c>
      <c r="H187" s="81" t="s">
        <v>238</v>
      </c>
    </row>
    <row r="188" spans="1:8" ht="15.75" customHeight="1">
      <c r="A188" s="81" t="s">
        <v>2409</v>
      </c>
      <c r="B188" s="81" t="s">
        <v>75</v>
      </c>
      <c r="C188" s="82">
        <v>8907.25</v>
      </c>
      <c r="D188" s="81" t="s">
        <v>63</v>
      </c>
      <c r="E188" s="81" t="s">
        <v>237</v>
      </c>
      <c r="F188" s="83">
        <v>25200</v>
      </c>
      <c r="G188" s="82">
        <v>224462700</v>
      </c>
      <c r="H188" s="84" t="s">
        <v>281</v>
      </c>
    </row>
    <row r="189" spans="1:8" ht="15.75" customHeight="1">
      <c r="A189" s="81" t="s">
        <v>2409</v>
      </c>
      <c r="B189" s="81" t="s">
        <v>44</v>
      </c>
      <c r="C189" s="82">
        <v>8986</v>
      </c>
      <c r="D189" s="81" t="s">
        <v>47</v>
      </c>
      <c r="E189" s="81" t="s">
        <v>249</v>
      </c>
      <c r="F189" s="83">
        <v>25200</v>
      </c>
      <c r="G189" s="82">
        <v>226447200</v>
      </c>
      <c r="H189" s="84" t="s">
        <v>250</v>
      </c>
    </row>
    <row r="190" spans="1:8" ht="15.75" customHeight="1">
      <c r="A190" s="81" t="s">
        <v>2409</v>
      </c>
      <c r="B190" s="81" t="s">
        <v>75</v>
      </c>
      <c r="C190" s="82">
        <v>9013.58</v>
      </c>
      <c r="D190" s="81" t="s">
        <v>95</v>
      </c>
      <c r="E190" s="81" t="s">
        <v>282</v>
      </c>
      <c r="F190" s="83">
        <v>25200</v>
      </c>
      <c r="G190" s="82">
        <v>227142216</v>
      </c>
      <c r="H190" s="84" t="s">
        <v>283</v>
      </c>
    </row>
    <row r="191" spans="1:8" ht="15.75" customHeight="1">
      <c r="A191" s="81" t="s">
        <v>2409</v>
      </c>
      <c r="B191" s="81" t="s">
        <v>44</v>
      </c>
      <c r="C191" s="82">
        <v>9048</v>
      </c>
      <c r="D191" s="81" t="s">
        <v>71</v>
      </c>
      <c r="E191" s="81" t="s">
        <v>235</v>
      </c>
      <c r="F191" s="83">
        <v>25200</v>
      </c>
      <c r="G191" s="82">
        <v>228009600</v>
      </c>
      <c r="H191" s="84" t="s">
        <v>284</v>
      </c>
    </row>
    <row r="192" spans="1:8" ht="15.75" customHeight="1">
      <c r="A192" s="81" t="s">
        <v>2409</v>
      </c>
      <c r="B192" s="81" t="s">
        <v>44</v>
      </c>
      <c r="C192" s="82">
        <v>9087</v>
      </c>
      <c r="D192" s="81" t="s">
        <v>246</v>
      </c>
      <c r="E192" s="81" t="s">
        <v>237</v>
      </c>
      <c r="F192" s="83">
        <v>25200</v>
      </c>
      <c r="G192" s="82">
        <v>228992400</v>
      </c>
      <c r="H192" s="84" t="s">
        <v>285</v>
      </c>
    </row>
    <row r="193" spans="1:8" ht="15.75" customHeight="1">
      <c r="A193" s="81" t="s">
        <v>2409</v>
      </c>
      <c r="B193" s="81" t="s">
        <v>44</v>
      </c>
      <c r="C193" s="82">
        <v>9113.93</v>
      </c>
      <c r="D193" s="81" t="s">
        <v>68</v>
      </c>
      <c r="E193" s="81" t="s">
        <v>235</v>
      </c>
      <c r="F193" s="83">
        <v>25200</v>
      </c>
      <c r="G193" s="82">
        <v>229671036</v>
      </c>
      <c r="H193" s="84" t="s">
        <v>286</v>
      </c>
    </row>
    <row r="194" spans="1:8" ht="15.75" customHeight="1">
      <c r="A194" s="81" t="s">
        <v>2409</v>
      </c>
      <c r="B194" s="81" t="s">
        <v>51</v>
      </c>
      <c r="C194" s="82">
        <v>9113.93</v>
      </c>
      <c r="D194" s="81" t="s">
        <v>68</v>
      </c>
      <c r="E194" s="81" t="s">
        <v>237</v>
      </c>
      <c r="F194" s="83">
        <v>25200</v>
      </c>
      <c r="G194" s="82">
        <v>229671036</v>
      </c>
      <c r="H194" s="84" t="s">
        <v>287</v>
      </c>
    </row>
    <row r="195" spans="1:8" ht="15.75" customHeight="1">
      <c r="A195" s="81" t="s">
        <v>2409</v>
      </c>
      <c r="B195" s="81" t="s">
        <v>44</v>
      </c>
      <c r="C195" s="82">
        <v>9245.41</v>
      </c>
      <c r="D195" s="81" t="s">
        <v>92</v>
      </c>
      <c r="E195" s="81" t="s">
        <v>220</v>
      </c>
      <c r="F195" s="83">
        <v>25200</v>
      </c>
      <c r="G195" s="82">
        <v>232984332</v>
      </c>
      <c r="H195" s="81" t="s">
        <v>288</v>
      </c>
    </row>
    <row r="196" spans="1:8" ht="15.75" customHeight="1">
      <c r="A196" s="81" t="s">
        <v>2409</v>
      </c>
      <c r="B196" s="81" t="s">
        <v>44</v>
      </c>
      <c r="C196" s="82">
        <v>9321.9</v>
      </c>
      <c r="D196" s="81" t="s">
        <v>61</v>
      </c>
      <c r="E196" s="81" t="s">
        <v>253</v>
      </c>
      <c r="F196" s="83">
        <v>25200</v>
      </c>
      <c r="G196" s="82">
        <v>234911880</v>
      </c>
      <c r="H196" s="81" t="s">
        <v>289</v>
      </c>
    </row>
    <row r="197" spans="1:8" ht="15.75" customHeight="1">
      <c r="A197" s="81" t="s">
        <v>2409</v>
      </c>
      <c r="B197" s="81" t="s">
        <v>44</v>
      </c>
      <c r="C197" s="82">
        <v>9518.4599999999991</v>
      </c>
      <c r="D197" s="81" t="s">
        <v>222</v>
      </c>
      <c r="E197" s="81" t="s">
        <v>290</v>
      </c>
      <c r="F197" s="83">
        <v>25200</v>
      </c>
      <c r="G197" s="82">
        <v>239865192</v>
      </c>
      <c r="H197" s="84" t="s">
        <v>291</v>
      </c>
    </row>
    <row r="198" spans="1:8" ht="15.75" customHeight="1">
      <c r="A198" s="81" t="s">
        <v>2409</v>
      </c>
      <c r="B198" s="81" t="s">
        <v>44</v>
      </c>
      <c r="C198" s="82">
        <v>11796.3</v>
      </c>
      <c r="D198" s="81" t="s">
        <v>255</v>
      </c>
      <c r="E198" s="81" t="s">
        <v>256</v>
      </c>
      <c r="F198" s="83">
        <v>25200</v>
      </c>
      <c r="G198" s="82">
        <v>297266760</v>
      </c>
      <c r="H198" s="84" t="s">
        <v>292</v>
      </c>
    </row>
    <row r="199" spans="1:8" ht="15.75" customHeight="1">
      <c r="A199" s="81" t="s">
        <v>2409</v>
      </c>
      <c r="B199" s="81" t="s">
        <v>44</v>
      </c>
      <c r="C199" s="82">
        <v>12193.73</v>
      </c>
      <c r="D199" s="81" t="s">
        <v>110</v>
      </c>
      <c r="E199" s="81" t="s">
        <v>237</v>
      </c>
      <c r="F199" s="83">
        <v>25200</v>
      </c>
      <c r="G199" s="82">
        <v>307281996</v>
      </c>
      <c r="H199" s="84" t="s">
        <v>293</v>
      </c>
    </row>
    <row r="200" spans="1:8" ht="15.75" customHeight="1">
      <c r="A200" s="81" t="s">
        <v>2409</v>
      </c>
      <c r="B200" s="81" t="s">
        <v>294</v>
      </c>
      <c r="C200" s="82">
        <v>14147.13</v>
      </c>
      <c r="D200" s="81" t="s">
        <v>63</v>
      </c>
      <c r="E200" s="81" t="s">
        <v>260</v>
      </c>
      <c r="F200" s="83">
        <v>25200</v>
      </c>
      <c r="G200" s="82">
        <v>356507676</v>
      </c>
      <c r="H200" s="84" t="s">
        <v>295</v>
      </c>
    </row>
    <row r="201" spans="1:8" ht="15.75" customHeight="1">
      <c r="A201" s="81" t="s">
        <v>2409</v>
      </c>
      <c r="B201" s="81" t="s">
        <v>44</v>
      </c>
      <c r="C201" s="82">
        <v>14685.27</v>
      </c>
      <c r="D201" s="81" t="s">
        <v>52</v>
      </c>
      <c r="E201" s="81" t="s">
        <v>262</v>
      </c>
      <c r="F201" s="83">
        <v>25200</v>
      </c>
      <c r="G201" s="82">
        <v>370068804</v>
      </c>
      <c r="H201" s="81" t="s">
        <v>263</v>
      </c>
    </row>
    <row r="202" spans="1:8" ht="15.75" customHeight="1">
      <c r="C202" s="79"/>
      <c r="F202" s="85"/>
      <c r="G202" s="79"/>
    </row>
    <row r="203" spans="1:8" ht="15.75" customHeight="1">
      <c r="A203" s="88" t="s">
        <v>296</v>
      </c>
      <c r="B203" s="89"/>
      <c r="C203" s="89"/>
      <c r="D203" s="89"/>
      <c r="E203" s="89"/>
      <c r="F203" s="89"/>
      <c r="G203" s="89"/>
      <c r="H203" s="90"/>
    </row>
    <row r="204" spans="1:8" ht="15.75" customHeight="1">
      <c r="C204" s="79"/>
      <c r="E204" s="1" t="s">
        <v>2401</v>
      </c>
      <c r="F204" s="80">
        <v>24000</v>
      </c>
      <c r="G204" s="79"/>
    </row>
    <row r="205" spans="1:8" ht="15.75" customHeight="1">
      <c r="A205" s="81" t="s">
        <v>17</v>
      </c>
      <c r="B205" s="81" t="s">
        <v>18</v>
      </c>
      <c r="C205" s="81" t="s">
        <v>19</v>
      </c>
      <c r="D205" s="81" t="s">
        <v>23</v>
      </c>
      <c r="E205" s="81" t="s">
        <v>24</v>
      </c>
      <c r="F205" s="81" t="s">
        <v>25</v>
      </c>
      <c r="G205" s="81" t="s">
        <v>26</v>
      </c>
      <c r="H205" s="81" t="s">
        <v>27</v>
      </c>
    </row>
    <row r="206" spans="1:8" ht="15.75" customHeight="1">
      <c r="A206" s="81" t="s">
        <v>2410</v>
      </c>
      <c r="B206" s="81" t="s">
        <v>51</v>
      </c>
      <c r="C206" s="82">
        <v>11087.42</v>
      </c>
      <c r="D206" s="81" t="s">
        <v>52</v>
      </c>
      <c r="E206" s="81" t="s">
        <v>297</v>
      </c>
      <c r="F206" s="83">
        <v>24000</v>
      </c>
      <c r="G206" s="82">
        <v>266098080</v>
      </c>
      <c r="H206" s="81" t="s">
        <v>226</v>
      </c>
    </row>
    <row r="207" spans="1:8" ht="15.75" customHeight="1">
      <c r="A207" s="81" t="s">
        <v>2410</v>
      </c>
      <c r="B207" s="81" t="s">
        <v>44</v>
      </c>
      <c r="C207" s="82">
        <v>11400</v>
      </c>
      <c r="D207" s="81" t="s">
        <v>55</v>
      </c>
      <c r="E207" s="81" t="s">
        <v>227</v>
      </c>
      <c r="F207" s="83">
        <v>24000</v>
      </c>
      <c r="G207" s="82">
        <v>273600000</v>
      </c>
      <c r="H207" s="81" t="s">
        <v>228</v>
      </c>
    </row>
    <row r="208" spans="1:8" ht="15.75" customHeight="1">
      <c r="A208" s="81" t="s">
        <v>2410</v>
      </c>
      <c r="B208" s="81" t="s">
        <v>44</v>
      </c>
      <c r="C208" s="82">
        <v>11634</v>
      </c>
      <c r="D208" s="81" t="s">
        <v>95</v>
      </c>
      <c r="E208" s="81" t="s">
        <v>298</v>
      </c>
      <c r="F208" s="83">
        <v>24000</v>
      </c>
      <c r="G208" s="82">
        <v>279216000</v>
      </c>
      <c r="H208" s="84" t="s">
        <v>299</v>
      </c>
    </row>
    <row r="209" spans="1:8" ht="15.75" customHeight="1">
      <c r="A209" s="81" t="s">
        <v>2410</v>
      </c>
      <c r="B209" s="81" t="s">
        <v>44</v>
      </c>
      <c r="C209" s="82">
        <v>11678</v>
      </c>
      <c r="D209" s="81" t="s">
        <v>47</v>
      </c>
      <c r="E209" s="81" t="s">
        <v>249</v>
      </c>
      <c r="F209" s="83">
        <v>24000</v>
      </c>
      <c r="G209" s="82">
        <v>280272000</v>
      </c>
      <c r="H209" s="84" t="s">
        <v>250</v>
      </c>
    </row>
    <row r="210" spans="1:8" ht="15.75" customHeight="1">
      <c r="A210" s="81" t="s">
        <v>2410</v>
      </c>
      <c r="B210" s="81" t="s">
        <v>44</v>
      </c>
      <c r="C210" s="82">
        <v>11758.95</v>
      </c>
      <c r="D210" s="81" t="s">
        <v>196</v>
      </c>
      <c r="E210" s="84" t="s">
        <v>300</v>
      </c>
      <c r="F210" s="83">
        <v>24000</v>
      </c>
      <c r="G210" s="82">
        <v>282214800</v>
      </c>
      <c r="H210" s="84" t="s">
        <v>301</v>
      </c>
    </row>
    <row r="211" spans="1:8" ht="15.75" customHeight="1">
      <c r="A211" s="81" t="s">
        <v>2410</v>
      </c>
      <c r="B211" s="81" t="s">
        <v>44</v>
      </c>
      <c r="C211" s="82">
        <v>11817.63</v>
      </c>
      <c r="D211" s="81" t="s">
        <v>189</v>
      </c>
      <c r="E211" s="81" t="s">
        <v>237</v>
      </c>
      <c r="F211" s="83">
        <v>24000</v>
      </c>
      <c r="G211" s="82">
        <v>283623120</v>
      </c>
      <c r="H211" s="81" t="s">
        <v>238</v>
      </c>
    </row>
    <row r="212" spans="1:8" ht="15.75" customHeight="1">
      <c r="A212" s="81" t="s">
        <v>2410</v>
      </c>
      <c r="B212" s="81" t="s">
        <v>44</v>
      </c>
      <c r="C212" s="82">
        <v>11817.75</v>
      </c>
      <c r="D212" s="81" t="s">
        <v>63</v>
      </c>
      <c r="E212" s="81" t="s">
        <v>237</v>
      </c>
      <c r="F212" s="83">
        <v>24000</v>
      </c>
      <c r="G212" s="82">
        <v>283626000</v>
      </c>
      <c r="H212" s="84" t="s">
        <v>302</v>
      </c>
    </row>
    <row r="213" spans="1:8" ht="15.75" customHeight="1">
      <c r="A213" s="81" t="s">
        <v>2410</v>
      </c>
      <c r="B213" s="81" t="s">
        <v>51</v>
      </c>
      <c r="C213" s="82">
        <v>11855.6</v>
      </c>
      <c r="D213" s="81" t="s">
        <v>95</v>
      </c>
      <c r="E213" s="81" t="s">
        <v>303</v>
      </c>
      <c r="F213" s="83">
        <v>24000</v>
      </c>
      <c r="G213" s="82">
        <v>284534400</v>
      </c>
      <c r="H213" s="84" t="s">
        <v>304</v>
      </c>
    </row>
    <row r="214" spans="1:8" ht="15.75" customHeight="1">
      <c r="A214" s="81" t="s">
        <v>2410</v>
      </c>
      <c r="B214" s="81" t="s">
        <v>75</v>
      </c>
      <c r="C214" s="82">
        <v>11895.18</v>
      </c>
      <c r="D214" s="81" t="s">
        <v>95</v>
      </c>
      <c r="E214" s="81" t="s">
        <v>305</v>
      </c>
      <c r="F214" s="83">
        <v>24000</v>
      </c>
      <c r="G214" s="82">
        <v>285484320</v>
      </c>
      <c r="H214" s="84" t="s">
        <v>306</v>
      </c>
    </row>
    <row r="215" spans="1:8" ht="15.75" customHeight="1">
      <c r="A215" s="81" t="s">
        <v>2410</v>
      </c>
      <c r="B215" s="81" t="s">
        <v>51</v>
      </c>
      <c r="C215" s="82">
        <v>12010.75</v>
      </c>
      <c r="D215" s="81" t="s">
        <v>63</v>
      </c>
      <c r="E215" s="81" t="s">
        <v>235</v>
      </c>
      <c r="F215" s="83">
        <v>24000</v>
      </c>
      <c r="G215" s="82">
        <v>288258000</v>
      </c>
      <c r="H215" s="84" t="s">
        <v>307</v>
      </c>
    </row>
    <row r="216" spans="1:8" ht="15.75" customHeight="1">
      <c r="A216" s="81" t="s">
        <v>2410</v>
      </c>
      <c r="B216" s="81" t="s">
        <v>44</v>
      </c>
      <c r="C216" s="82">
        <v>12075</v>
      </c>
      <c r="D216" s="81" t="s">
        <v>246</v>
      </c>
      <c r="E216" s="81" t="s">
        <v>237</v>
      </c>
      <c r="F216" s="83">
        <v>24000</v>
      </c>
      <c r="G216" s="82">
        <v>289800000</v>
      </c>
      <c r="H216" s="84" t="s">
        <v>308</v>
      </c>
    </row>
    <row r="217" spans="1:8" ht="15.75" customHeight="1">
      <c r="A217" s="81" t="s">
        <v>2410</v>
      </c>
      <c r="B217" s="81" t="s">
        <v>51</v>
      </c>
      <c r="C217" s="82">
        <v>12144.6</v>
      </c>
      <c r="D217" s="81" t="s">
        <v>196</v>
      </c>
      <c r="E217" s="84" t="s">
        <v>309</v>
      </c>
      <c r="F217" s="83">
        <v>24000</v>
      </c>
      <c r="G217" s="82">
        <v>291470400</v>
      </c>
      <c r="H217" s="84" t="s">
        <v>241</v>
      </c>
    </row>
    <row r="218" spans="1:8" ht="15.75" customHeight="1">
      <c r="A218" s="81" t="s">
        <v>2410</v>
      </c>
      <c r="B218" s="81" t="s">
        <v>44</v>
      </c>
      <c r="C218" s="82">
        <v>12180</v>
      </c>
      <c r="D218" s="81" t="s">
        <v>71</v>
      </c>
      <c r="E218" s="81" t="s">
        <v>251</v>
      </c>
      <c r="F218" s="83">
        <v>24000</v>
      </c>
      <c r="G218" s="82">
        <v>292320000</v>
      </c>
      <c r="H218" s="84" t="s">
        <v>310</v>
      </c>
    </row>
    <row r="219" spans="1:8" ht="15.75" customHeight="1">
      <c r="A219" s="81" t="s">
        <v>2410</v>
      </c>
      <c r="B219" s="81" t="s">
        <v>44</v>
      </c>
      <c r="C219" s="82">
        <v>12200</v>
      </c>
      <c r="D219" s="81" t="s">
        <v>77</v>
      </c>
      <c r="E219" s="81" t="s">
        <v>311</v>
      </c>
      <c r="F219" s="83">
        <v>24000</v>
      </c>
      <c r="G219" s="82">
        <v>292800000</v>
      </c>
      <c r="H219" s="84" t="s">
        <v>312</v>
      </c>
    </row>
    <row r="220" spans="1:8" ht="15.75" customHeight="1">
      <c r="A220" s="81" t="s">
        <v>2410</v>
      </c>
      <c r="B220" s="81" t="s">
        <v>44</v>
      </c>
      <c r="C220" s="82">
        <v>12200.13</v>
      </c>
      <c r="D220" s="81" t="s">
        <v>92</v>
      </c>
      <c r="E220" s="81" t="s">
        <v>220</v>
      </c>
      <c r="F220" s="83">
        <v>24000</v>
      </c>
      <c r="G220" s="82">
        <v>292803120</v>
      </c>
      <c r="H220" s="81" t="s">
        <v>313</v>
      </c>
    </row>
    <row r="221" spans="1:8" ht="15.75" customHeight="1">
      <c r="A221" s="81" t="s">
        <v>2410</v>
      </c>
      <c r="B221" s="81" t="s">
        <v>44</v>
      </c>
      <c r="C221" s="82">
        <v>12390</v>
      </c>
      <c r="D221" s="81" t="s">
        <v>61</v>
      </c>
      <c r="E221" s="81" t="s">
        <v>253</v>
      </c>
      <c r="F221" s="83">
        <v>24000</v>
      </c>
      <c r="G221" s="82">
        <v>297360000</v>
      </c>
      <c r="H221" s="81" t="s">
        <v>314</v>
      </c>
    </row>
    <row r="222" spans="1:8" ht="15.75" customHeight="1">
      <c r="A222" s="81" t="s">
        <v>2410</v>
      </c>
      <c r="B222" s="81" t="s">
        <v>44</v>
      </c>
      <c r="C222" s="82">
        <v>12405.07</v>
      </c>
      <c r="D222" s="81" t="s">
        <v>68</v>
      </c>
      <c r="E222" s="81" t="s">
        <v>235</v>
      </c>
      <c r="F222" s="83">
        <v>24000</v>
      </c>
      <c r="G222" s="82">
        <v>297721680</v>
      </c>
      <c r="H222" s="84" t="s">
        <v>315</v>
      </c>
    </row>
    <row r="223" spans="1:8" ht="15.75" customHeight="1">
      <c r="A223" s="81" t="s">
        <v>2410</v>
      </c>
      <c r="B223" s="81" t="s">
        <v>51</v>
      </c>
      <c r="C223" s="82">
        <v>12405.07</v>
      </c>
      <c r="D223" s="81" t="s">
        <v>68</v>
      </c>
      <c r="E223" s="81" t="s">
        <v>237</v>
      </c>
      <c r="F223" s="83">
        <v>24000</v>
      </c>
      <c r="G223" s="82">
        <v>297721680</v>
      </c>
      <c r="H223" s="81" t="s">
        <v>316</v>
      </c>
    </row>
    <row r="224" spans="1:8" ht="15.75" customHeight="1">
      <c r="A224" s="81" t="s">
        <v>2410</v>
      </c>
      <c r="B224" s="81" t="s">
        <v>44</v>
      </c>
      <c r="C224" s="82">
        <v>12686.05</v>
      </c>
      <c r="D224" s="81" t="s">
        <v>222</v>
      </c>
      <c r="E224" s="81" t="s">
        <v>317</v>
      </c>
      <c r="F224" s="83">
        <v>24000</v>
      </c>
      <c r="G224" s="82">
        <v>304465200</v>
      </c>
      <c r="H224" s="84" t="s">
        <v>318</v>
      </c>
    </row>
    <row r="225" spans="1:8" ht="15.75" customHeight="1">
      <c r="A225" s="81" t="s">
        <v>2410</v>
      </c>
      <c r="B225" s="81" t="s">
        <v>44</v>
      </c>
      <c r="C225" s="82">
        <v>13122.35</v>
      </c>
      <c r="D225" s="81" t="s">
        <v>52</v>
      </c>
      <c r="E225" s="81" t="s">
        <v>266</v>
      </c>
      <c r="F225" s="83">
        <v>24000</v>
      </c>
      <c r="G225" s="82">
        <v>314936400</v>
      </c>
      <c r="H225" s="81" t="s">
        <v>243</v>
      </c>
    </row>
    <row r="226" spans="1:8" ht="15.75" customHeight="1">
      <c r="A226" s="81" t="s">
        <v>2410</v>
      </c>
      <c r="B226" s="81" t="s">
        <v>44</v>
      </c>
      <c r="C226" s="82">
        <v>15567.3</v>
      </c>
      <c r="D226" s="81" t="s">
        <v>255</v>
      </c>
      <c r="E226" s="81" t="s">
        <v>256</v>
      </c>
      <c r="F226" s="83">
        <v>24000</v>
      </c>
      <c r="G226" s="82">
        <v>373615200</v>
      </c>
      <c r="H226" s="81" t="s">
        <v>319</v>
      </c>
    </row>
    <row r="227" spans="1:8" ht="15.75" customHeight="1">
      <c r="A227" s="81" t="s">
        <v>2410</v>
      </c>
      <c r="B227" s="81" t="s">
        <v>44</v>
      </c>
      <c r="C227" s="82">
        <v>16433.36</v>
      </c>
      <c r="D227" s="81" t="s">
        <v>110</v>
      </c>
      <c r="E227" s="81" t="s">
        <v>235</v>
      </c>
      <c r="F227" s="83">
        <v>24000</v>
      </c>
      <c r="G227" s="82">
        <v>394400640</v>
      </c>
      <c r="H227" s="81" t="s">
        <v>320</v>
      </c>
    </row>
    <row r="228" spans="1:8" ht="15.75" customHeight="1">
      <c r="A228" s="81" t="s">
        <v>2410</v>
      </c>
      <c r="B228" s="81" t="s">
        <v>75</v>
      </c>
      <c r="C228" s="82">
        <v>18380.099999999999</v>
      </c>
      <c r="D228" s="81" t="s">
        <v>63</v>
      </c>
      <c r="E228" s="81" t="s">
        <v>260</v>
      </c>
      <c r="F228" s="83">
        <v>24000</v>
      </c>
      <c r="G228" s="82">
        <v>441122400</v>
      </c>
      <c r="H228" s="84" t="s">
        <v>321</v>
      </c>
    </row>
    <row r="229" spans="1:8" ht="15.75" customHeight="1">
      <c r="C229" s="79"/>
      <c r="F229" s="85"/>
      <c r="G229" s="79"/>
    </row>
    <row r="230" spans="1:8" ht="15.75" customHeight="1">
      <c r="A230" s="88" t="s">
        <v>322</v>
      </c>
      <c r="B230" s="89"/>
      <c r="C230" s="89"/>
      <c r="D230" s="89"/>
      <c r="E230" s="89"/>
      <c r="F230" s="89"/>
      <c r="G230" s="89"/>
      <c r="H230" s="90"/>
    </row>
    <row r="231" spans="1:8" ht="15.75" customHeight="1">
      <c r="C231" s="79"/>
      <c r="E231" s="1" t="s">
        <v>2401</v>
      </c>
      <c r="F231" s="80">
        <v>2400</v>
      </c>
      <c r="G231" s="79"/>
    </row>
    <row r="232" spans="1:8" ht="15.75" customHeight="1">
      <c r="A232" s="81" t="s">
        <v>17</v>
      </c>
      <c r="B232" s="81" t="s">
        <v>18</v>
      </c>
      <c r="C232" s="81" t="s">
        <v>19</v>
      </c>
      <c r="D232" s="81" t="s">
        <v>23</v>
      </c>
      <c r="E232" s="81" t="s">
        <v>24</v>
      </c>
      <c r="F232" s="81" t="s">
        <v>25</v>
      </c>
      <c r="G232" s="81" t="s">
        <v>26</v>
      </c>
      <c r="H232" s="81" t="s">
        <v>27</v>
      </c>
    </row>
    <row r="233" spans="1:8" ht="15.75" customHeight="1">
      <c r="A233" s="81" t="s">
        <v>2411</v>
      </c>
      <c r="B233" s="81" t="s">
        <v>44</v>
      </c>
      <c r="C233" s="82">
        <v>2499</v>
      </c>
      <c r="D233" s="81" t="s">
        <v>47</v>
      </c>
      <c r="E233" s="81" t="s">
        <v>48</v>
      </c>
      <c r="F233" s="83">
        <v>2400</v>
      </c>
      <c r="G233" s="82">
        <v>5997600</v>
      </c>
      <c r="H233" s="84" t="s">
        <v>49</v>
      </c>
    </row>
    <row r="234" spans="1:8" ht="15.75" customHeight="1">
      <c r="A234" s="81" t="s">
        <v>2411</v>
      </c>
      <c r="B234" s="81" t="s">
        <v>51</v>
      </c>
      <c r="C234" s="82">
        <v>2548.63</v>
      </c>
      <c r="D234" s="81" t="s">
        <v>52</v>
      </c>
      <c r="E234" s="81" t="s">
        <v>324</v>
      </c>
      <c r="F234" s="83">
        <v>2400</v>
      </c>
      <c r="G234" s="82">
        <v>6116712</v>
      </c>
      <c r="H234" s="81" t="s">
        <v>325</v>
      </c>
    </row>
    <row r="235" spans="1:8" ht="15.75" customHeight="1">
      <c r="A235" s="81" t="s">
        <v>2411</v>
      </c>
      <c r="B235" s="81" t="s">
        <v>44</v>
      </c>
      <c r="C235" s="82">
        <v>2750.06</v>
      </c>
      <c r="D235" s="81" t="s">
        <v>196</v>
      </c>
      <c r="E235" s="84" t="s">
        <v>326</v>
      </c>
      <c r="F235" s="83">
        <v>2400</v>
      </c>
      <c r="G235" s="82">
        <v>6600144</v>
      </c>
      <c r="H235" s="84" t="s">
        <v>327</v>
      </c>
    </row>
    <row r="236" spans="1:8" ht="15.75" customHeight="1">
      <c r="A236" s="81" t="s">
        <v>2411</v>
      </c>
      <c r="B236" s="81" t="s">
        <v>44</v>
      </c>
      <c r="C236" s="82">
        <v>2755.35</v>
      </c>
      <c r="D236" s="81" t="s">
        <v>61</v>
      </c>
      <c r="E236" s="81" t="s">
        <v>56</v>
      </c>
      <c r="F236" s="83">
        <v>2400</v>
      </c>
      <c r="G236" s="82">
        <v>6612840</v>
      </c>
      <c r="H236" s="84" t="s">
        <v>328</v>
      </c>
    </row>
    <row r="237" spans="1:8" ht="15.75" customHeight="1">
      <c r="A237" s="81" t="s">
        <v>2411</v>
      </c>
      <c r="B237" s="81" t="s">
        <v>44</v>
      </c>
      <c r="C237" s="82">
        <v>2886</v>
      </c>
      <c r="D237" s="81" t="s">
        <v>55</v>
      </c>
      <c r="E237" s="81" t="s">
        <v>56</v>
      </c>
      <c r="F237" s="83">
        <v>2400</v>
      </c>
      <c r="G237" s="82">
        <v>6926400</v>
      </c>
      <c r="H237" s="81" t="s">
        <v>329</v>
      </c>
    </row>
    <row r="238" spans="1:8" ht="15.75" customHeight="1">
      <c r="A238" s="81" t="s">
        <v>2411</v>
      </c>
      <c r="B238" s="81" t="s">
        <v>44</v>
      </c>
      <c r="C238" s="82">
        <v>2889</v>
      </c>
      <c r="D238" s="81" t="s">
        <v>58</v>
      </c>
      <c r="E238" s="81" t="s">
        <v>59</v>
      </c>
      <c r="F238" s="83">
        <v>2400</v>
      </c>
      <c r="G238" s="82">
        <v>6933600</v>
      </c>
      <c r="H238" s="84" t="s">
        <v>330</v>
      </c>
    </row>
    <row r="239" spans="1:8" ht="15.75" customHeight="1">
      <c r="A239" s="81" t="s">
        <v>2411</v>
      </c>
      <c r="B239" s="81" t="s">
        <v>44</v>
      </c>
      <c r="C239" s="82">
        <v>3010.62</v>
      </c>
      <c r="D239" s="81" t="s">
        <v>63</v>
      </c>
      <c r="E239" s="81" t="s">
        <v>48</v>
      </c>
      <c r="F239" s="83">
        <v>2400</v>
      </c>
      <c r="G239" s="82">
        <v>7225488</v>
      </c>
      <c r="H239" s="84" t="s">
        <v>331</v>
      </c>
    </row>
    <row r="240" spans="1:8" ht="15.75" customHeight="1">
      <c r="A240" s="81" t="s">
        <v>2411</v>
      </c>
      <c r="B240" s="81" t="s">
        <v>44</v>
      </c>
      <c r="C240" s="82">
        <v>3428.58</v>
      </c>
      <c r="D240" s="81" t="s">
        <v>68</v>
      </c>
      <c r="E240" s="81" t="s">
        <v>48</v>
      </c>
      <c r="F240" s="83">
        <v>2400</v>
      </c>
      <c r="G240" s="82">
        <v>8228592</v>
      </c>
      <c r="H240" s="84" t="s">
        <v>332</v>
      </c>
    </row>
    <row r="241" spans="1:8" ht="15.75" customHeight="1">
      <c r="A241" s="81" t="s">
        <v>2411</v>
      </c>
      <c r="B241" s="81" t="s">
        <v>44</v>
      </c>
      <c r="C241" s="82">
        <v>4197.4399999999996</v>
      </c>
      <c r="D241" s="81" t="s">
        <v>52</v>
      </c>
      <c r="E241" s="81" t="s">
        <v>333</v>
      </c>
      <c r="F241" s="83">
        <v>2400</v>
      </c>
      <c r="G241" s="82">
        <v>10073856</v>
      </c>
      <c r="H241" s="81" t="s">
        <v>334</v>
      </c>
    </row>
    <row r="242" spans="1:8" ht="15.75" customHeight="1">
      <c r="A242" s="81" t="s">
        <v>2411</v>
      </c>
      <c r="B242" s="81" t="s">
        <v>75</v>
      </c>
      <c r="C242" s="82">
        <v>11622.33</v>
      </c>
      <c r="D242" s="81" t="s">
        <v>52</v>
      </c>
      <c r="E242" s="81" t="s">
        <v>335</v>
      </c>
      <c r="F242" s="83">
        <v>2400</v>
      </c>
      <c r="G242" s="82">
        <v>27893592</v>
      </c>
      <c r="H242" s="81" t="s">
        <v>336</v>
      </c>
    </row>
    <row r="243" spans="1:8" ht="15.75" customHeight="1">
      <c r="C243" s="79"/>
      <c r="F243" s="85"/>
      <c r="G243" s="79"/>
    </row>
    <row r="244" spans="1:8" ht="15.75" customHeight="1">
      <c r="A244" s="88" t="s">
        <v>337</v>
      </c>
      <c r="B244" s="89"/>
      <c r="C244" s="89"/>
      <c r="D244" s="89"/>
      <c r="E244" s="89"/>
      <c r="F244" s="89"/>
      <c r="G244" s="89"/>
      <c r="H244" s="90"/>
    </row>
    <row r="245" spans="1:8" ht="15.75" customHeight="1">
      <c r="C245" s="79"/>
      <c r="E245" s="1" t="s">
        <v>2401</v>
      </c>
      <c r="F245" s="80">
        <v>21600</v>
      </c>
      <c r="G245" s="79"/>
    </row>
    <row r="246" spans="1:8" ht="15.75" customHeight="1">
      <c r="A246" s="81" t="s">
        <v>17</v>
      </c>
      <c r="B246" s="81" t="s">
        <v>18</v>
      </c>
      <c r="C246" s="81" t="s">
        <v>19</v>
      </c>
      <c r="D246" s="81" t="s">
        <v>23</v>
      </c>
      <c r="E246" s="81" t="s">
        <v>24</v>
      </c>
      <c r="F246" s="81" t="s">
        <v>25</v>
      </c>
      <c r="G246" s="81" t="s">
        <v>26</v>
      </c>
      <c r="H246" s="81" t="s">
        <v>27</v>
      </c>
    </row>
    <row r="247" spans="1:8" ht="15.75" customHeight="1">
      <c r="A247" s="81" t="s">
        <v>2412</v>
      </c>
      <c r="B247" s="81" t="s">
        <v>44</v>
      </c>
      <c r="C247" s="82">
        <v>1649.95</v>
      </c>
      <c r="D247" s="81" t="s">
        <v>58</v>
      </c>
      <c r="E247" s="81" t="s">
        <v>59</v>
      </c>
      <c r="F247" s="83">
        <v>21600</v>
      </c>
      <c r="G247" s="82">
        <v>35638920</v>
      </c>
      <c r="H247" s="84" t="s">
        <v>338</v>
      </c>
    </row>
    <row r="248" spans="1:8" ht="15.75" customHeight="1">
      <c r="A248" s="81" t="s">
        <v>2412</v>
      </c>
      <c r="B248" s="81" t="s">
        <v>44</v>
      </c>
      <c r="C248" s="82">
        <v>2144</v>
      </c>
      <c r="D248" s="81" t="s">
        <v>145</v>
      </c>
      <c r="E248" s="81" t="s">
        <v>146</v>
      </c>
      <c r="F248" s="83">
        <v>21600</v>
      </c>
      <c r="G248" s="82">
        <v>46310400</v>
      </c>
      <c r="H248" s="84" t="s">
        <v>339</v>
      </c>
    </row>
    <row r="249" spans="1:8" ht="15.75" customHeight="1">
      <c r="A249" s="81" t="s">
        <v>2412</v>
      </c>
      <c r="B249" s="81" t="s">
        <v>44</v>
      </c>
      <c r="C249" s="82">
        <v>2254.0300000000002</v>
      </c>
      <c r="D249" s="81" t="s">
        <v>63</v>
      </c>
      <c r="E249" s="81" t="s">
        <v>340</v>
      </c>
      <c r="F249" s="83">
        <v>21600</v>
      </c>
      <c r="G249" s="82">
        <v>48687048</v>
      </c>
      <c r="H249" s="84" t="s">
        <v>341</v>
      </c>
    </row>
    <row r="250" spans="1:8" ht="15.75" customHeight="1">
      <c r="A250" s="81" t="s">
        <v>2412</v>
      </c>
      <c r="B250" s="81" t="s">
        <v>44</v>
      </c>
      <c r="C250" s="82">
        <v>2324</v>
      </c>
      <c r="D250" s="81" t="s">
        <v>47</v>
      </c>
      <c r="E250" s="81" t="s">
        <v>342</v>
      </c>
      <c r="F250" s="83">
        <v>21600</v>
      </c>
      <c r="G250" s="82">
        <v>50198400</v>
      </c>
      <c r="H250" s="84" t="s">
        <v>343</v>
      </c>
    </row>
    <row r="251" spans="1:8" ht="15.75" customHeight="1">
      <c r="A251" s="81" t="s">
        <v>2412</v>
      </c>
      <c r="B251" s="81" t="s">
        <v>44</v>
      </c>
      <c r="C251" s="82">
        <v>3142.44</v>
      </c>
      <c r="D251" s="81" t="s">
        <v>196</v>
      </c>
      <c r="E251" s="84" t="s">
        <v>344</v>
      </c>
      <c r="F251" s="83">
        <v>21600</v>
      </c>
      <c r="G251" s="82">
        <v>67876704</v>
      </c>
      <c r="H251" s="84" t="s">
        <v>345</v>
      </c>
    </row>
    <row r="252" spans="1:8" ht="15.75" customHeight="1">
      <c r="C252" s="79"/>
      <c r="F252" s="85"/>
      <c r="G252" s="79"/>
    </row>
    <row r="253" spans="1:8" ht="15.75" customHeight="1">
      <c r="A253" s="88" t="s">
        <v>346</v>
      </c>
      <c r="B253" s="89"/>
      <c r="C253" s="89"/>
      <c r="D253" s="89"/>
      <c r="E253" s="89"/>
      <c r="F253" s="89"/>
      <c r="G253" s="89"/>
      <c r="H253" s="90"/>
    </row>
    <row r="254" spans="1:8" ht="15.75" customHeight="1">
      <c r="C254" s="79"/>
      <c r="E254" s="1" t="s">
        <v>2401</v>
      </c>
      <c r="F254" s="80">
        <v>9600</v>
      </c>
      <c r="G254" s="79"/>
    </row>
    <row r="255" spans="1:8" ht="15.75" customHeight="1">
      <c r="A255" s="81" t="s">
        <v>17</v>
      </c>
      <c r="B255" s="81" t="s">
        <v>18</v>
      </c>
      <c r="C255" s="81" t="s">
        <v>19</v>
      </c>
      <c r="D255" s="81" t="s">
        <v>23</v>
      </c>
      <c r="E255" s="81" t="s">
        <v>24</v>
      </c>
      <c r="F255" s="81" t="s">
        <v>25</v>
      </c>
      <c r="G255" s="81" t="s">
        <v>26</v>
      </c>
      <c r="H255" s="81" t="s">
        <v>27</v>
      </c>
    </row>
    <row r="256" spans="1:8" ht="15.75" customHeight="1">
      <c r="A256" s="81" t="s">
        <v>2413</v>
      </c>
      <c r="B256" s="81" t="s">
        <v>44</v>
      </c>
      <c r="C256" s="82">
        <v>2078</v>
      </c>
      <c r="D256" s="81" t="s">
        <v>55</v>
      </c>
      <c r="E256" s="81" t="s">
        <v>56</v>
      </c>
      <c r="F256" s="83">
        <v>9600</v>
      </c>
      <c r="G256" s="82">
        <v>19948800</v>
      </c>
      <c r="H256" s="81" t="s">
        <v>348</v>
      </c>
    </row>
    <row r="257" spans="1:8" ht="15.75" customHeight="1">
      <c r="A257" s="81" t="s">
        <v>2413</v>
      </c>
      <c r="B257" s="81" t="s">
        <v>44</v>
      </c>
      <c r="C257" s="82">
        <v>2133.34</v>
      </c>
      <c r="D257" s="81" t="s">
        <v>68</v>
      </c>
      <c r="E257" s="81" t="s">
        <v>48</v>
      </c>
      <c r="F257" s="83">
        <v>9600</v>
      </c>
      <c r="G257" s="82">
        <v>20480064</v>
      </c>
      <c r="H257" s="84" t="s">
        <v>349</v>
      </c>
    </row>
    <row r="258" spans="1:8" ht="15.75" customHeight="1">
      <c r="A258" s="81" t="s">
        <v>2413</v>
      </c>
      <c r="B258" s="81" t="s">
        <v>44</v>
      </c>
      <c r="C258" s="82">
        <v>2196</v>
      </c>
      <c r="D258" s="81" t="s">
        <v>47</v>
      </c>
      <c r="E258" s="81" t="s">
        <v>48</v>
      </c>
      <c r="F258" s="83">
        <v>9600</v>
      </c>
      <c r="G258" s="82">
        <v>21081600</v>
      </c>
      <c r="H258" s="84" t="s">
        <v>350</v>
      </c>
    </row>
    <row r="259" spans="1:8" ht="15.75" customHeight="1">
      <c r="A259" s="81" t="s">
        <v>2413</v>
      </c>
      <c r="B259" s="81" t="s">
        <v>44</v>
      </c>
      <c r="C259" s="82">
        <v>2316.29</v>
      </c>
      <c r="D259" s="81" t="s">
        <v>196</v>
      </c>
      <c r="E259" s="84" t="s">
        <v>351</v>
      </c>
      <c r="F259" s="83">
        <v>9600</v>
      </c>
      <c r="G259" s="82">
        <v>22236384</v>
      </c>
      <c r="H259" s="84" t="s">
        <v>352</v>
      </c>
    </row>
    <row r="260" spans="1:8" ht="15.75" customHeight="1">
      <c r="A260" s="81" t="s">
        <v>2413</v>
      </c>
      <c r="B260" s="81" t="s">
        <v>44</v>
      </c>
      <c r="C260" s="82">
        <v>2371.6</v>
      </c>
      <c r="D260" s="81" t="s">
        <v>58</v>
      </c>
      <c r="E260" s="81" t="s">
        <v>353</v>
      </c>
      <c r="F260" s="83">
        <v>9600</v>
      </c>
      <c r="G260" s="82">
        <v>22767360</v>
      </c>
      <c r="H260" s="84" t="s">
        <v>354</v>
      </c>
    </row>
    <row r="261" spans="1:8" ht="15.75" customHeight="1">
      <c r="A261" s="81" t="s">
        <v>2413</v>
      </c>
      <c r="B261" s="81" t="s">
        <v>44</v>
      </c>
      <c r="C261" s="82">
        <v>2424.9</v>
      </c>
      <c r="D261" s="81" t="s">
        <v>61</v>
      </c>
      <c r="E261" s="81" t="s">
        <v>48</v>
      </c>
      <c r="F261" s="83">
        <v>9600</v>
      </c>
      <c r="G261" s="82">
        <v>23279040</v>
      </c>
      <c r="H261" s="84" t="s">
        <v>355</v>
      </c>
    </row>
    <row r="262" spans="1:8" ht="15.75" customHeight="1">
      <c r="A262" s="81" t="s">
        <v>2413</v>
      </c>
      <c r="B262" s="81" t="s">
        <v>44</v>
      </c>
      <c r="C262" s="82">
        <v>2492.61</v>
      </c>
      <c r="D262" s="81" t="s">
        <v>52</v>
      </c>
      <c r="E262" s="84" t="s">
        <v>356</v>
      </c>
      <c r="F262" s="83">
        <v>9600</v>
      </c>
      <c r="G262" s="82">
        <v>23929056</v>
      </c>
      <c r="H262" s="81" t="s">
        <v>357</v>
      </c>
    </row>
    <row r="263" spans="1:8" ht="15.75" customHeight="1">
      <c r="A263" s="81" t="s">
        <v>2413</v>
      </c>
      <c r="B263" s="81" t="s">
        <v>44</v>
      </c>
      <c r="C263" s="82">
        <v>2517.38</v>
      </c>
      <c r="D263" s="81" t="s">
        <v>63</v>
      </c>
      <c r="E263" s="81" t="s">
        <v>48</v>
      </c>
      <c r="F263" s="83">
        <v>9600</v>
      </c>
      <c r="G263" s="82">
        <v>24166848</v>
      </c>
      <c r="H263" s="84" t="s">
        <v>358</v>
      </c>
    </row>
    <row r="264" spans="1:8" ht="15.75" customHeight="1">
      <c r="C264" s="79"/>
      <c r="F264" s="85"/>
      <c r="G264" s="79"/>
    </row>
    <row r="265" spans="1:8" ht="15.75" customHeight="1">
      <c r="A265" s="88" t="s">
        <v>359</v>
      </c>
      <c r="B265" s="89"/>
      <c r="C265" s="89"/>
      <c r="D265" s="89"/>
      <c r="E265" s="89"/>
      <c r="F265" s="89"/>
      <c r="G265" s="89"/>
      <c r="H265" s="90"/>
    </row>
    <row r="266" spans="1:8" ht="15.75" customHeight="1">
      <c r="C266" s="79"/>
      <c r="E266" s="1" t="s">
        <v>2401</v>
      </c>
      <c r="F266" s="80">
        <v>468000</v>
      </c>
      <c r="G266" s="79"/>
    </row>
    <row r="267" spans="1:8" ht="15.75" customHeight="1">
      <c r="A267" s="81" t="s">
        <v>17</v>
      </c>
      <c r="B267" s="81" t="s">
        <v>18</v>
      </c>
      <c r="C267" s="81" t="s">
        <v>19</v>
      </c>
      <c r="D267" s="81" t="s">
        <v>23</v>
      </c>
      <c r="E267" s="81" t="s">
        <v>24</v>
      </c>
      <c r="F267" s="81" t="s">
        <v>25</v>
      </c>
      <c r="G267" s="81" t="s">
        <v>26</v>
      </c>
      <c r="H267" s="81" t="s">
        <v>27</v>
      </c>
    </row>
    <row r="268" spans="1:8" ht="15.75" customHeight="1">
      <c r="A268" s="81" t="s">
        <v>2414</v>
      </c>
      <c r="B268" s="81" t="s">
        <v>44</v>
      </c>
      <c r="C268" s="82">
        <v>715</v>
      </c>
      <c r="D268" s="81" t="s">
        <v>55</v>
      </c>
      <c r="E268" s="81" t="s">
        <v>56</v>
      </c>
      <c r="F268" s="83">
        <v>468000</v>
      </c>
      <c r="G268" s="82">
        <v>334620000</v>
      </c>
      <c r="H268" s="81" t="s">
        <v>361</v>
      </c>
    </row>
    <row r="269" spans="1:8" ht="15.75" customHeight="1">
      <c r="A269" s="81" t="s">
        <v>2414</v>
      </c>
      <c r="B269" s="81" t="s">
        <v>44</v>
      </c>
      <c r="C269" s="82">
        <v>814</v>
      </c>
      <c r="D269" s="81" t="s">
        <v>145</v>
      </c>
      <c r="E269" s="81" t="s">
        <v>146</v>
      </c>
      <c r="F269" s="83">
        <v>468000</v>
      </c>
      <c r="G269" s="82">
        <v>380952000</v>
      </c>
      <c r="H269" s="84" t="s">
        <v>362</v>
      </c>
    </row>
    <row r="270" spans="1:8" ht="15.75" customHeight="1">
      <c r="A270" s="81" t="s">
        <v>2414</v>
      </c>
      <c r="B270" s="81" t="s">
        <v>44</v>
      </c>
      <c r="C270" s="82">
        <v>860.75</v>
      </c>
      <c r="D270" s="81" t="s">
        <v>63</v>
      </c>
      <c r="E270" s="81" t="s">
        <v>64</v>
      </c>
      <c r="F270" s="83">
        <v>468000</v>
      </c>
      <c r="G270" s="82">
        <v>402831000</v>
      </c>
      <c r="H270" s="84" t="s">
        <v>363</v>
      </c>
    </row>
    <row r="271" spans="1:8" ht="15.75" customHeight="1">
      <c r="A271" s="81" t="s">
        <v>2414</v>
      </c>
      <c r="B271" s="81" t="s">
        <v>44</v>
      </c>
      <c r="C271" s="82">
        <v>868.43</v>
      </c>
      <c r="D271" s="81" t="s">
        <v>68</v>
      </c>
      <c r="E271" s="81" t="s">
        <v>64</v>
      </c>
      <c r="F271" s="83">
        <v>468000</v>
      </c>
      <c r="G271" s="82">
        <v>406425240</v>
      </c>
      <c r="H271" s="81" t="s">
        <v>364</v>
      </c>
    </row>
    <row r="272" spans="1:8" ht="15.75" customHeight="1">
      <c r="A272" s="81" t="s">
        <v>2414</v>
      </c>
      <c r="B272" s="81" t="s">
        <v>75</v>
      </c>
      <c r="C272" s="82">
        <v>886.55</v>
      </c>
      <c r="D272" s="81" t="s">
        <v>63</v>
      </c>
      <c r="E272" s="81" t="s">
        <v>48</v>
      </c>
      <c r="F272" s="83">
        <v>468000</v>
      </c>
      <c r="G272" s="82">
        <v>414905400</v>
      </c>
      <c r="H272" s="84" t="s">
        <v>365</v>
      </c>
    </row>
    <row r="273" spans="1:8" ht="15.75" customHeight="1">
      <c r="A273" s="81" t="s">
        <v>2414</v>
      </c>
      <c r="B273" s="81" t="s">
        <v>44</v>
      </c>
      <c r="C273" s="82">
        <v>944</v>
      </c>
      <c r="D273" s="81" t="s">
        <v>71</v>
      </c>
      <c r="E273" s="81" t="s">
        <v>66</v>
      </c>
      <c r="F273" s="83">
        <v>468000</v>
      </c>
      <c r="G273" s="82">
        <v>441792000</v>
      </c>
      <c r="H273" s="84" t="s">
        <v>366</v>
      </c>
    </row>
    <row r="274" spans="1:8" ht="15.75" customHeight="1">
      <c r="A274" s="81" t="s">
        <v>2414</v>
      </c>
      <c r="B274" s="81" t="s">
        <v>44</v>
      </c>
      <c r="C274" s="82">
        <v>954.86</v>
      </c>
      <c r="D274" s="81" t="s">
        <v>52</v>
      </c>
      <c r="E274" s="81" t="s">
        <v>367</v>
      </c>
      <c r="F274" s="83">
        <v>468000</v>
      </c>
      <c r="G274" s="82">
        <v>446874480</v>
      </c>
      <c r="H274" s="81" t="s">
        <v>368</v>
      </c>
    </row>
    <row r="275" spans="1:8" ht="15.75" customHeight="1">
      <c r="A275" s="81" t="s">
        <v>2414</v>
      </c>
      <c r="B275" s="81" t="s">
        <v>44</v>
      </c>
      <c r="C275" s="82">
        <v>969</v>
      </c>
      <c r="D275" s="81" t="s">
        <v>47</v>
      </c>
      <c r="E275" s="81" t="s">
        <v>48</v>
      </c>
      <c r="F275" s="83">
        <v>468000</v>
      </c>
      <c r="G275" s="82">
        <v>453492000</v>
      </c>
      <c r="H275" s="84" t="s">
        <v>369</v>
      </c>
    </row>
    <row r="276" spans="1:8" ht="15.75" customHeight="1">
      <c r="A276" s="81" t="s">
        <v>2414</v>
      </c>
      <c r="B276" s="81" t="s">
        <v>44</v>
      </c>
      <c r="C276" s="82">
        <v>973</v>
      </c>
      <c r="D276" s="81" t="s">
        <v>58</v>
      </c>
      <c r="E276" s="81" t="s">
        <v>353</v>
      </c>
      <c r="F276" s="83">
        <v>468000</v>
      </c>
      <c r="G276" s="82">
        <v>455364000</v>
      </c>
      <c r="H276" s="84" t="s">
        <v>370</v>
      </c>
    </row>
    <row r="277" spans="1:8" ht="15.75" customHeight="1">
      <c r="A277" s="81" t="s">
        <v>2414</v>
      </c>
      <c r="B277" s="81" t="s">
        <v>51</v>
      </c>
      <c r="C277" s="82">
        <v>1035.94</v>
      </c>
      <c r="D277" s="81" t="s">
        <v>63</v>
      </c>
      <c r="E277" s="81" t="s">
        <v>66</v>
      </c>
      <c r="F277" s="83">
        <v>468000</v>
      </c>
      <c r="G277" s="82">
        <v>484819920</v>
      </c>
      <c r="H277" s="84" t="s">
        <v>371</v>
      </c>
    </row>
    <row r="278" spans="1:8" ht="15.75" customHeight="1">
      <c r="A278" s="81" t="s">
        <v>2414</v>
      </c>
      <c r="B278" s="81" t="s">
        <v>44</v>
      </c>
      <c r="C278" s="82">
        <v>1050</v>
      </c>
      <c r="D278" s="81" t="s">
        <v>61</v>
      </c>
      <c r="E278" s="81" t="s">
        <v>56</v>
      </c>
      <c r="F278" s="83">
        <v>468000</v>
      </c>
      <c r="G278" s="82">
        <v>491400000</v>
      </c>
      <c r="H278" s="84" t="s">
        <v>372</v>
      </c>
    </row>
    <row r="279" spans="1:8" ht="15.75" customHeight="1">
      <c r="A279" s="81" t="s">
        <v>2414</v>
      </c>
      <c r="B279" s="81" t="s">
        <v>44</v>
      </c>
      <c r="C279" s="82">
        <v>1110.95</v>
      </c>
      <c r="D279" s="81" t="s">
        <v>110</v>
      </c>
      <c r="E279" s="81" t="s">
        <v>64</v>
      </c>
      <c r="F279" s="83">
        <v>468000</v>
      </c>
      <c r="G279" s="82">
        <v>519924600</v>
      </c>
      <c r="H279" s="84" t="s">
        <v>373</v>
      </c>
    </row>
    <row r="280" spans="1:8" ht="15.75" customHeight="1">
      <c r="A280" s="81" t="s">
        <v>2414</v>
      </c>
      <c r="B280" s="81" t="s">
        <v>44</v>
      </c>
      <c r="C280" s="82">
        <v>1340</v>
      </c>
      <c r="D280" s="81" t="s">
        <v>77</v>
      </c>
      <c r="E280" s="81" t="s">
        <v>374</v>
      </c>
      <c r="F280" s="83">
        <v>468000</v>
      </c>
      <c r="G280" s="82">
        <v>627120000</v>
      </c>
      <c r="H280" s="84" t="s">
        <v>375</v>
      </c>
    </row>
    <row r="281" spans="1:8" ht="15.75" customHeight="1">
      <c r="C281" s="79"/>
      <c r="F281" s="85"/>
      <c r="G281" s="79"/>
    </row>
    <row r="282" spans="1:8" ht="15.75" customHeight="1">
      <c r="A282" s="88" t="s">
        <v>376</v>
      </c>
      <c r="B282" s="89"/>
      <c r="C282" s="89"/>
      <c r="D282" s="89"/>
      <c r="E282" s="89"/>
      <c r="F282" s="89"/>
      <c r="G282" s="89"/>
      <c r="H282" s="90"/>
    </row>
    <row r="283" spans="1:8" ht="15.75" customHeight="1">
      <c r="C283" s="79"/>
      <c r="E283" s="1" t="s">
        <v>2401</v>
      </c>
      <c r="F283" s="80">
        <v>55200</v>
      </c>
      <c r="G283" s="79"/>
    </row>
    <row r="284" spans="1:8" ht="15.75" customHeight="1">
      <c r="A284" s="81" t="s">
        <v>17</v>
      </c>
      <c r="B284" s="81" t="s">
        <v>18</v>
      </c>
      <c r="C284" s="81" t="s">
        <v>19</v>
      </c>
      <c r="D284" s="81" t="s">
        <v>23</v>
      </c>
      <c r="E284" s="81" t="s">
        <v>24</v>
      </c>
      <c r="F284" s="81" t="s">
        <v>25</v>
      </c>
      <c r="G284" s="81" t="s">
        <v>26</v>
      </c>
      <c r="H284" s="81" t="s">
        <v>27</v>
      </c>
    </row>
    <row r="285" spans="1:8" ht="15.75" customHeight="1">
      <c r="A285" s="81" t="s">
        <v>2415</v>
      </c>
      <c r="B285" s="81" t="s">
        <v>44</v>
      </c>
      <c r="C285" s="82">
        <v>831.2</v>
      </c>
      <c r="D285" s="81" t="s">
        <v>55</v>
      </c>
      <c r="E285" s="81" t="s">
        <v>56</v>
      </c>
      <c r="F285" s="83">
        <v>55200</v>
      </c>
      <c r="G285" s="82">
        <v>45882240</v>
      </c>
      <c r="H285" s="81" t="s">
        <v>361</v>
      </c>
    </row>
    <row r="286" spans="1:8" ht="15.75" customHeight="1">
      <c r="A286" s="81" t="s">
        <v>2415</v>
      </c>
      <c r="B286" s="81" t="s">
        <v>44</v>
      </c>
      <c r="C286" s="82">
        <v>918.74</v>
      </c>
      <c r="D286" s="81" t="s">
        <v>52</v>
      </c>
      <c r="E286" s="81" t="s">
        <v>377</v>
      </c>
      <c r="F286" s="83">
        <v>55200</v>
      </c>
      <c r="G286" s="82">
        <v>50714448</v>
      </c>
      <c r="H286" s="81" t="s">
        <v>368</v>
      </c>
    </row>
    <row r="287" spans="1:8" ht="15.75" customHeight="1">
      <c r="A287" s="81" t="s">
        <v>2415</v>
      </c>
      <c r="B287" s="81" t="s">
        <v>44</v>
      </c>
      <c r="C287" s="82">
        <v>921.65</v>
      </c>
      <c r="D287" s="81" t="s">
        <v>63</v>
      </c>
      <c r="E287" s="81" t="s">
        <v>48</v>
      </c>
      <c r="F287" s="83">
        <v>55200</v>
      </c>
      <c r="G287" s="82">
        <v>50875080</v>
      </c>
      <c r="H287" s="84" t="s">
        <v>378</v>
      </c>
    </row>
    <row r="288" spans="1:8" ht="15.75" customHeight="1">
      <c r="A288" s="81" t="s">
        <v>2415</v>
      </c>
      <c r="B288" s="81" t="s">
        <v>44</v>
      </c>
      <c r="C288" s="82">
        <v>953.99</v>
      </c>
      <c r="D288" s="81" t="s">
        <v>71</v>
      </c>
      <c r="E288" s="81" t="s">
        <v>66</v>
      </c>
      <c r="F288" s="83">
        <v>55200</v>
      </c>
      <c r="G288" s="82">
        <v>52660248</v>
      </c>
      <c r="H288" s="84" t="s">
        <v>379</v>
      </c>
    </row>
    <row r="289" spans="1:8" ht="15.75" customHeight="1">
      <c r="A289" s="81" t="s">
        <v>2415</v>
      </c>
      <c r="B289" s="81" t="s">
        <v>44</v>
      </c>
      <c r="C289" s="82">
        <v>1099</v>
      </c>
      <c r="D289" s="81" t="s">
        <v>58</v>
      </c>
      <c r="E289" s="81" t="s">
        <v>353</v>
      </c>
      <c r="F289" s="83">
        <v>55200</v>
      </c>
      <c r="G289" s="82">
        <v>60664800</v>
      </c>
      <c r="H289" s="84" t="s">
        <v>380</v>
      </c>
    </row>
    <row r="290" spans="1:8" ht="15.75" customHeight="1">
      <c r="A290" s="81" t="s">
        <v>2415</v>
      </c>
      <c r="B290" s="81" t="s">
        <v>44</v>
      </c>
      <c r="C290" s="82">
        <v>1186</v>
      </c>
      <c r="D290" s="81" t="s">
        <v>47</v>
      </c>
      <c r="E290" s="81" t="s">
        <v>48</v>
      </c>
      <c r="F290" s="83">
        <v>55200</v>
      </c>
      <c r="G290" s="82">
        <v>65467200</v>
      </c>
      <c r="H290" s="84" t="s">
        <v>381</v>
      </c>
    </row>
    <row r="291" spans="1:8" ht="15.75" customHeight="1">
      <c r="A291" s="81" t="s">
        <v>2415</v>
      </c>
      <c r="B291" s="81" t="s">
        <v>44</v>
      </c>
      <c r="C291" s="82">
        <v>1240</v>
      </c>
      <c r="D291" s="81" t="s">
        <v>68</v>
      </c>
      <c r="E291" s="81" t="s">
        <v>143</v>
      </c>
      <c r="F291" s="83">
        <v>55200</v>
      </c>
      <c r="G291" s="82">
        <v>68448000</v>
      </c>
      <c r="H291" s="81" t="s">
        <v>382</v>
      </c>
    </row>
    <row r="292" spans="1:8" ht="15.75" customHeight="1">
      <c r="A292" s="81" t="s">
        <v>2415</v>
      </c>
      <c r="B292" s="81" t="s">
        <v>44</v>
      </c>
      <c r="C292" s="82">
        <v>1360</v>
      </c>
      <c r="D292" s="81" t="s">
        <v>77</v>
      </c>
      <c r="E292" s="81" t="s">
        <v>383</v>
      </c>
      <c r="F292" s="83">
        <v>55200</v>
      </c>
      <c r="G292" s="82">
        <v>75072000</v>
      </c>
      <c r="H292" s="84" t="s">
        <v>384</v>
      </c>
    </row>
    <row r="293" spans="1:8" ht="15.75" customHeight="1">
      <c r="C293" s="79"/>
      <c r="F293" s="85"/>
      <c r="G293" s="79"/>
    </row>
    <row r="294" spans="1:8" ht="15.75" customHeight="1">
      <c r="A294" s="88" t="s">
        <v>385</v>
      </c>
      <c r="B294" s="89"/>
      <c r="C294" s="89"/>
      <c r="D294" s="89"/>
      <c r="E294" s="89"/>
      <c r="F294" s="89"/>
      <c r="G294" s="89"/>
      <c r="H294" s="90"/>
    </row>
    <row r="295" spans="1:8" ht="15.75" customHeight="1">
      <c r="C295" s="79"/>
      <c r="E295" s="1" t="s">
        <v>2401</v>
      </c>
      <c r="F295" s="80">
        <v>1200000</v>
      </c>
      <c r="G295" s="79"/>
    </row>
    <row r="296" spans="1:8" ht="15.75" customHeight="1">
      <c r="A296" s="81" t="s">
        <v>17</v>
      </c>
      <c r="B296" s="81" t="s">
        <v>18</v>
      </c>
      <c r="C296" s="81" t="s">
        <v>19</v>
      </c>
      <c r="D296" s="81" t="s">
        <v>23</v>
      </c>
      <c r="E296" s="81" t="s">
        <v>24</v>
      </c>
      <c r="F296" s="81" t="s">
        <v>25</v>
      </c>
      <c r="G296" s="81" t="s">
        <v>26</v>
      </c>
      <c r="H296" s="81" t="s">
        <v>27</v>
      </c>
    </row>
    <row r="297" spans="1:8" ht="15.75" customHeight="1">
      <c r="A297" s="81" t="s">
        <v>2416</v>
      </c>
      <c r="B297" s="81" t="s">
        <v>44</v>
      </c>
      <c r="C297" s="82">
        <v>898</v>
      </c>
      <c r="D297" s="81" t="s">
        <v>47</v>
      </c>
      <c r="E297" s="81" t="s">
        <v>387</v>
      </c>
      <c r="F297" s="83">
        <v>1200000</v>
      </c>
      <c r="G297" s="82">
        <v>1077600000</v>
      </c>
      <c r="H297" s="84" t="s">
        <v>388</v>
      </c>
    </row>
    <row r="298" spans="1:8" ht="15.75" customHeight="1">
      <c r="A298" s="81" t="s">
        <v>2416</v>
      </c>
      <c r="B298" s="81" t="s">
        <v>44</v>
      </c>
      <c r="C298" s="82">
        <v>915</v>
      </c>
      <c r="D298" s="81" t="s">
        <v>55</v>
      </c>
      <c r="E298" s="81" t="s">
        <v>56</v>
      </c>
      <c r="F298" s="83">
        <v>1200000</v>
      </c>
      <c r="G298" s="82">
        <v>1098000000</v>
      </c>
      <c r="H298" s="81" t="s">
        <v>361</v>
      </c>
    </row>
    <row r="299" spans="1:8" ht="15.75" customHeight="1">
      <c r="A299" s="81" t="s">
        <v>2416</v>
      </c>
      <c r="B299" s="81" t="s">
        <v>44</v>
      </c>
      <c r="C299" s="82">
        <v>918</v>
      </c>
      <c r="D299" s="81" t="s">
        <v>68</v>
      </c>
      <c r="E299" s="81" t="s">
        <v>389</v>
      </c>
      <c r="F299" s="83">
        <v>1200000</v>
      </c>
      <c r="G299" s="82">
        <v>1101600000</v>
      </c>
      <c r="H299" s="84" t="s">
        <v>390</v>
      </c>
    </row>
    <row r="300" spans="1:8" ht="15.75" customHeight="1">
      <c r="A300" s="81" t="s">
        <v>2416</v>
      </c>
      <c r="B300" s="81" t="s">
        <v>51</v>
      </c>
      <c r="C300" s="82">
        <v>929.11</v>
      </c>
      <c r="D300" s="81" t="s">
        <v>52</v>
      </c>
      <c r="E300" s="81" t="s">
        <v>391</v>
      </c>
      <c r="F300" s="83">
        <v>1200000</v>
      </c>
      <c r="G300" s="82">
        <v>1114932000</v>
      </c>
      <c r="H300" s="81" t="s">
        <v>392</v>
      </c>
    </row>
    <row r="301" spans="1:8" ht="15.75" customHeight="1">
      <c r="A301" s="81" t="s">
        <v>2416</v>
      </c>
      <c r="B301" s="81" t="s">
        <v>44</v>
      </c>
      <c r="C301" s="82">
        <v>984.73</v>
      </c>
      <c r="D301" s="81" t="s">
        <v>63</v>
      </c>
      <c r="E301" s="81" t="s">
        <v>64</v>
      </c>
      <c r="F301" s="83">
        <v>1200000</v>
      </c>
      <c r="G301" s="82">
        <v>1181676000</v>
      </c>
      <c r="H301" s="84" t="s">
        <v>393</v>
      </c>
    </row>
    <row r="302" spans="1:8" ht="15.75" customHeight="1">
      <c r="A302" s="81" t="s">
        <v>2416</v>
      </c>
      <c r="B302" s="81" t="s">
        <v>51</v>
      </c>
      <c r="C302" s="82">
        <v>986.48</v>
      </c>
      <c r="D302" s="81" t="s">
        <v>63</v>
      </c>
      <c r="E302" s="81" t="s">
        <v>389</v>
      </c>
      <c r="F302" s="83">
        <v>1200000</v>
      </c>
      <c r="G302" s="82">
        <v>1183776000</v>
      </c>
      <c r="H302" s="84" t="s">
        <v>394</v>
      </c>
    </row>
    <row r="303" spans="1:8" ht="15.75" customHeight="1">
      <c r="A303" s="81" t="s">
        <v>2416</v>
      </c>
      <c r="B303" s="81" t="s">
        <v>44</v>
      </c>
      <c r="C303" s="82">
        <v>986.62</v>
      </c>
      <c r="D303" s="81" t="s">
        <v>71</v>
      </c>
      <c r="E303" s="81" t="s">
        <v>66</v>
      </c>
      <c r="F303" s="83">
        <v>1200000</v>
      </c>
      <c r="G303" s="82">
        <v>1183944000</v>
      </c>
      <c r="H303" s="84" t="s">
        <v>395</v>
      </c>
    </row>
    <row r="304" spans="1:8" ht="15.75" customHeight="1">
      <c r="A304" s="81" t="s">
        <v>2416</v>
      </c>
      <c r="B304" s="81" t="s">
        <v>51</v>
      </c>
      <c r="C304" s="82">
        <v>999</v>
      </c>
      <c r="D304" s="81" t="s">
        <v>47</v>
      </c>
      <c r="E304" s="81" t="s">
        <v>48</v>
      </c>
      <c r="F304" s="83">
        <v>1200000</v>
      </c>
      <c r="G304" s="82">
        <v>1198800000</v>
      </c>
      <c r="H304" s="84" t="s">
        <v>388</v>
      </c>
    </row>
    <row r="305" spans="1:8" ht="15.75" customHeight="1">
      <c r="A305" s="81" t="s">
        <v>2416</v>
      </c>
      <c r="B305" s="81" t="s">
        <v>75</v>
      </c>
      <c r="C305" s="82">
        <v>1007.44</v>
      </c>
      <c r="D305" s="81" t="s">
        <v>52</v>
      </c>
      <c r="E305" s="81" t="s">
        <v>396</v>
      </c>
      <c r="F305" s="83">
        <v>1200000</v>
      </c>
      <c r="G305" s="82">
        <v>1208928000</v>
      </c>
      <c r="H305" s="81" t="s">
        <v>397</v>
      </c>
    </row>
    <row r="306" spans="1:8" ht="15.75" customHeight="1">
      <c r="A306" s="81" t="s">
        <v>2416</v>
      </c>
      <c r="B306" s="81" t="s">
        <v>44</v>
      </c>
      <c r="C306" s="82">
        <v>1012</v>
      </c>
      <c r="D306" s="81" t="s">
        <v>58</v>
      </c>
      <c r="E306" s="81" t="s">
        <v>353</v>
      </c>
      <c r="F306" s="83">
        <v>1200000</v>
      </c>
      <c r="G306" s="82">
        <v>1214400000</v>
      </c>
      <c r="H306" s="84" t="s">
        <v>398</v>
      </c>
    </row>
    <row r="307" spans="1:8" ht="15.75" customHeight="1">
      <c r="A307" s="81" t="s">
        <v>2416</v>
      </c>
      <c r="B307" s="81" t="s">
        <v>75</v>
      </c>
      <c r="C307" s="82">
        <v>1067.3399999999999</v>
      </c>
      <c r="D307" s="81" t="s">
        <v>63</v>
      </c>
      <c r="E307" s="81" t="s">
        <v>66</v>
      </c>
      <c r="F307" s="83">
        <v>1200000</v>
      </c>
      <c r="G307" s="82">
        <v>1280808000</v>
      </c>
      <c r="H307" s="84" t="s">
        <v>399</v>
      </c>
    </row>
    <row r="308" spans="1:8" ht="15.75" customHeight="1">
      <c r="A308" s="81" t="s">
        <v>2416</v>
      </c>
      <c r="B308" s="81" t="s">
        <v>294</v>
      </c>
      <c r="C308" s="82">
        <v>1283.96</v>
      </c>
      <c r="D308" s="81" t="s">
        <v>63</v>
      </c>
      <c r="E308" s="81" t="s">
        <v>48</v>
      </c>
      <c r="F308" s="83">
        <v>1200000</v>
      </c>
      <c r="G308" s="82">
        <v>1540752000</v>
      </c>
      <c r="H308" s="84" t="s">
        <v>400</v>
      </c>
    </row>
    <row r="309" spans="1:8" ht="15.75" customHeight="1">
      <c r="A309" s="81" t="s">
        <v>2416</v>
      </c>
      <c r="B309" s="81" t="s">
        <v>44</v>
      </c>
      <c r="C309" s="82">
        <v>1292.97</v>
      </c>
      <c r="D309" s="81" t="s">
        <v>52</v>
      </c>
      <c r="E309" s="81" t="s">
        <v>377</v>
      </c>
      <c r="F309" s="83">
        <v>1200000</v>
      </c>
      <c r="G309" s="82">
        <v>1551564000</v>
      </c>
      <c r="H309" s="81" t="s">
        <v>368</v>
      </c>
    </row>
    <row r="310" spans="1:8" ht="15.75" customHeight="1">
      <c r="A310" s="81" t="s">
        <v>2416</v>
      </c>
      <c r="B310" s="81" t="s">
        <v>44</v>
      </c>
      <c r="C310" s="82">
        <v>1334.96</v>
      </c>
      <c r="D310" s="81" t="s">
        <v>110</v>
      </c>
      <c r="E310" s="81" t="s">
        <v>387</v>
      </c>
      <c r="F310" s="83">
        <v>1200000</v>
      </c>
      <c r="G310" s="82">
        <v>1601952000</v>
      </c>
      <c r="H310" s="84" t="s">
        <v>401</v>
      </c>
    </row>
    <row r="311" spans="1:8" ht="15.75" customHeight="1">
      <c r="A311" s="81" t="s">
        <v>2416</v>
      </c>
      <c r="B311" s="81" t="s">
        <v>44</v>
      </c>
      <c r="C311" s="82">
        <v>1360</v>
      </c>
      <c r="D311" s="81" t="s">
        <v>77</v>
      </c>
      <c r="E311" s="81" t="s">
        <v>374</v>
      </c>
      <c r="F311" s="83">
        <v>1200000</v>
      </c>
      <c r="G311" s="82">
        <v>1632000000</v>
      </c>
      <c r="H311" s="84" t="s">
        <v>402</v>
      </c>
    </row>
    <row r="312" spans="1:8" ht="15.75" customHeight="1">
      <c r="A312" s="81" t="s">
        <v>2416</v>
      </c>
      <c r="B312" s="81" t="s">
        <v>44</v>
      </c>
      <c r="C312" s="82">
        <v>1424.5</v>
      </c>
      <c r="D312" s="81" t="s">
        <v>61</v>
      </c>
      <c r="E312" s="81" t="s">
        <v>48</v>
      </c>
      <c r="F312" s="83">
        <v>1200000</v>
      </c>
      <c r="G312" s="82">
        <v>1709400000</v>
      </c>
      <c r="H312" s="84" t="s">
        <v>403</v>
      </c>
    </row>
    <row r="313" spans="1:8" ht="15.75" customHeight="1">
      <c r="C313" s="79"/>
      <c r="F313" s="85"/>
      <c r="G313" s="79"/>
    </row>
    <row r="314" spans="1:8" ht="15.75" customHeight="1">
      <c r="A314" s="88" t="s">
        <v>404</v>
      </c>
      <c r="B314" s="89"/>
      <c r="C314" s="89"/>
      <c r="D314" s="89"/>
      <c r="E314" s="89"/>
      <c r="F314" s="89"/>
      <c r="G314" s="89"/>
      <c r="H314" s="90"/>
    </row>
    <row r="315" spans="1:8" ht="15.75" customHeight="1">
      <c r="C315" s="79"/>
      <c r="E315" s="1" t="s">
        <v>2401</v>
      </c>
      <c r="F315" s="80">
        <v>150000</v>
      </c>
      <c r="G315" s="79"/>
    </row>
    <row r="316" spans="1:8" ht="15.75" customHeight="1">
      <c r="A316" s="81" t="s">
        <v>17</v>
      </c>
      <c r="B316" s="81" t="s">
        <v>18</v>
      </c>
      <c r="C316" s="81" t="s">
        <v>19</v>
      </c>
      <c r="D316" s="81" t="s">
        <v>23</v>
      </c>
      <c r="E316" s="81" t="s">
        <v>24</v>
      </c>
      <c r="F316" s="81" t="s">
        <v>25</v>
      </c>
      <c r="G316" s="81" t="s">
        <v>26</v>
      </c>
      <c r="H316" s="81" t="s">
        <v>27</v>
      </c>
    </row>
    <row r="317" spans="1:8" ht="15.75" customHeight="1">
      <c r="A317" s="81" t="s">
        <v>2417</v>
      </c>
      <c r="B317" s="81" t="s">
        <v>44</v>
      </c>
      <c r="C317" s="82">
        <v>1372.8</v>
      </c>
      <c r="D317" s="81" t="s">
        <v>55</v>
      </c>
      <c r="E317" s="81" t="s">
        <v>56</v>
      </c>
      <c r="F317" s="83">
        <v>150000</v>
      </c>
      <c r="G317" s="82">
        <v>205920000</v>
      </c>
      <c r="H317" s="81" t="s">
        <v>406</v>
      </c>
    </row>
    <row r="318" spans="1:8" ht="15.75" customHeight="1">
      <c r="A318" s="81" t="s">
        <v>2417</v>
      </c>
      <c r="B318" s="81" t="s">
        <v>51</v>
      </c>
      <c r="C318" s="82">
        <v>1388.52</v>
      </c>
      <c r="D318" s="81" t="s">
        <v>52</v>
      </c>
      <c r="E318" s="81" t="s">
        <v>407</v>
      </c>
      <c r="F318" s="83">
        <v>150000</v>
      </c>
      <c r="G318" s="82">
        <v>208278000</v>
      </c>
      <c r="H318" s="81" t="s">
        <v>408</v>
      </c>
    </row>
    <row r="319" spans="1:8" ht="15.75" customHeight="1">
      <c r="A319" s="81" t="s">
        <v>2417</v>
      </c>
      <c r="B319" s="81" t="s">
        <v>44</v>
      </c>
      <c r="C319" s="82">
        <v>1399.77</v>
      </c>
      <c r="D319" s="81" t="s">
        <v>58</v>
      </c>
      <c r="E319" s="81" t="s">
        <v>353</v>
      </c>
      <c r="F319" s="83">
        <v>150000</v>
      </c>
      <c r="G319" s="82">
        <v>209965500</v>
      </c>
      <c r="H319" s="84" t="s">
        <v>409</v>
      </c>
    </row>
    <row r="320" spans="1:8" ht="15.75" customHeight="1">
      <c r="A320" s="81" t="s">
        <v>2417</v>
      </c>
      <c r="B320" s="81" t="s">
        <v>44</v>
      </c>
      <c r="C320" s="82">
        <v>1421.9</v>
      </c>
      <c r="D320" s="81" t="s">
        <v>61</v>
      </c>
      <c r="E320" s="81" t="s">
        <v>56</v>
      </c>
      <c r="F320" s="83">
        <v>150000</v>
      </c>
      <c r="G320" s="82">
        <v>213285000</v>
      </c>
      <c r="H320" s="84" t="s">
        <v>410</v>
      </c>
    </row>
    <row r="321" spans="1:8" ht="15.75" customHeight="1">
      <c r="A321" s="81" t="s">
        <v>2417</v>
      </c>
      <c r="B321" s="81" t="s">
        <v>44</v>
      </c>
      <c r="C321" s="82">
        <v>1444</v>
      </c>
      <c r="D321" s="81" t="s">
        <v>47</v>
      </c>
      <c r="E321" s="81" t="s">
        <v>48</v>
      </c>
      <c r="F321" s="83">
        <v>150000</v>
      </c>
      <c r="G321" s="82">
        <v>216600000</v>
      </c>
      <c r="H321" s="84" t="s">
        <v>49</v>
      </c>
    </row>
    <row r="322" spans="1:8" ht="15.75" customHeight="1">
      <c r="A322" s="81" t="s">
        <v>2417</v>
      </c>
      <c r="B322" s="81" t="s">
        <v>44</v>
      </c>
      <c r="C322" s="82">
        <v>1447.37</v>
      </c>
      <c r="D322" s="81" t="s">
        <v>68</v>
      </c>
      <c r="E322" s="81" t="s">
        <v>48</v>
      </c>
      <c r="F322" s="83">
        <v>150000</v>
      </c>
      <c r="G322" s="82">
        <v>217105500</v>
      </c>
      <c r="H322" s="84" t="s">
        <v>411</v>
      </c>
    </row>
    <row r="323" spans="1:8" ht="15.75" customHeight="1">
      <c r="A323" s="81" t="s">
        <v>2417</v>
      </c>
      <c r="B323" s="81" t="s">
        <v>51</v>
      </c>
      <c r="C323" s="82">
        <v>1447.37</v>
      </c>
      <c r="D323" s="81" t="s">
        <v>68</v>
      </c>
      <c r="E323" s="81" t="s">
        <v>64</v>
      </c>
      <c r="F323" s="83">
        <v>150000</v>
      </c>
      <c r="G323" s="82">
        <v>217105500</v>
      </c>
      <c r="H323" s="84" t="s">
        <v>412</v>
      </c>
    </row>
    <row r="324" spans="1:8" ht="15.75" customHeight="1">
      <c r="A324" s="81" t="s">
        <v>2417</v>
      </c>
      <c r="B324" s="81" t="s">
        <v>44</v>
      </c>
      <c r="C324" s="82">
        <v>1505.56</v>
      </c>
      <c r="D324" s="81" t="s">
        <v>63</v>
      </c>
      <c r="E324" s="81" t="s">
        <v>66</v>
      </c>
      <c r="F324" s="83">
        <v>150000</v>
      </c>
      <c r="G324" s="82">
        <v>225834000</v>
      </c>
      <c r="H324" s="84" t="s">
        <v>413</v>
      </c>
    </row>
    <row r="325" spans="1:8" ht="15.75" customHeight="1">
      <c r="A325" s="81" t="s">
        <v>2417</v>
      </c>
      <c r="B325" s="81" t="s">
        <v>44</v>
      </c>
      <c r="C325" s="82">
        <v>1510.68</v>
      </c>
      <c r="D325" s="81" t="s">
        <v>71</v>
      </c>
      <c r="E325" s="81" t="s">
        <v>66</v>
      </c>
      <c r="F325" s="83">
        <v>150000</v>
      </c>
      <c r="G325" s="82">
        <v>226602000</v>
      </c>
      <c r="H325" s="84" t="s">
        <v>414</v>
      </c>
    </row>
    <row r="326" spans="1:8" ht="15.75" customHeight="1">
      <c r="A326" s="81" t="s">
        <v>2417</v>
      </c>
      <c r="B326" s="81" t="s">
        <v>44</v>
      </c>
      <c r="C326" s="82">
        <v>1588.01</v>
      </c>
      <c r="D326" s="81" t="s">
        <v>196</v>
      </c>
      <c r="E326" s="81" t="s">
        <v>415</v>
      </c>
      <c r="F326" s="83">
        <v>150000</v>
      </c>
      <c r="G326" s="82">
        <v>238201500</v>
      </c>
      <c r="H326" s="81" t="s">
        <v>416</v>
      </c>
    </row>
    <row r="327" spans="1:8" ht="15.75" customHeight="1">
      <c r="A327" s="81" t="s">
        <v>2417</v>
      </c>
      <c r="B327" s="81" t="s">
        <v>75</v>
      </c>
      <c r="C327" s="82">
        <v>1592.52</v>
      </c>
      <c r="D327" s="81" t="s">
        <v>63</v>
      </c>
      <c r="E327" s="81" t="s">
        <v>48</v>
      </c>
      <c r="F327" s="83">
        <v>150000</v>
      </c>
      <c r="G327" s="82">
        <v>238878000</v>
      </c>
      <c r="H327" s="84" t="s">
        <v>417</v>
      </c>
    </row>
    <row r="328" spans="1:8" ht="15.75" customHeight="1">
      <c r="A328" s="81" t="s">
        <v>2417</v>
      </c>
      <c r="B328" s="81" t="s">
        <v>51</v>
      </c>
      <c r="C328" s="82">
        <v>1762.27</v>
      </c>
      <c r="D328" s="81" t="s">
        <v>63</v>
      </c>
      <c r="E328" s="81" t="s">
        <v>64</v>
      </c>
      <c r="F328" s="83">
        <v>150000</v>
      </c>
      <c r="G328" s="82">
        <v>264340500</v>
      </c>
      <c r="H328" s="84" t="s">
        <v>418</v>
      </c>
    </row>
    <row r="329" spans="1:8" ht="15.75" customHeight="1">
      <c r="A329" s="81" t="s">
        <v>2417</v>
      </c>
      <c r="B329" s="81" t="s">
        <v>44</v>
      </c>
      <c r="C329" s="82">
        <v>1763.99</v>
      </c>
      <c r="D329" s="81" t="s">
        <v>52</v>
      </c>
      <c r="E329" s="81" t="s">
        <v>419</v>
      </c>
      <c r="F329" s="83">
        <v>150000</v>
      </c>
      <c r="G329" s="82">
        <v>264598500</v>
      </c>
      <c r="H329" s="81" t="s">
        <v>420</v>
      </c>
    </row>
    <row r="330" spans="1:8" ht="15.75" customHeight="1">
      <c r="A330" s="81" t="s">
        <v>2417</v>
      </c>
      <c r="B330" s="81" t="s">
        <v>44</v>
      </c>
      <c r="C330" s="82">
        <v>2100</v>
      </c>
      <c r="D330" s="81" t="s">
        <v>77</v>
      </c>
      <c r="E330" s="81" t="s">
        <v>421</v>
      </c>
      <c r="F330" s="83">
        <v>150000</v>
      </c>
      <c r="G330" s="82">
        <v>315000000</v>
      </c>
      <c r="H330" s="84" t="s">
        <v>422</v>
      </c>
    </row>
    <row r="331" spans="1:8" ht="15.75" customHeight="1">
      <c r="A331" s="81" t="s">
        <v>2417</v>
      </c>
      <c r="B331" s="81" t="s">
        <v>44</v>
      </c>
      <c r="C331" s="82">
        <v>2214.9</v>
      </c>
      <c r="D331" s="81" t="s">
        <v>110</v>
      </c>
      <c r="E331" s="81" t="s">
        <v>64</v>
      </c>
      <c r="F331" s="83">
        <v>150000</v>
      </c>
      <c r="G331" s="82">
        <v>332235000</v>
      </c>
      <c r="H331" s="84" t="s">
        <v>423</v>
      </c>
    </row>
    <row r="332" spans="1:8" ht="15.75" customHeight="1">
      <c r="C332" s="79"/>
      <c r="F332" s="85"/>
      <c r="G332" s="79"/>
    </row>
    <row r="333" spans="1:8" ht="15.75" customHeight="1">
      <c r="A333" s="88" t="s">
        <v>425</v>
      </c>
      <c r="B333" s="89"/>
      <c r="C333" s="89"/>
      <c r="D333" s="89"/>
      <c r="E333" s="89"/>
      <c r="F333" s="89"/>
      <c r="G333" s="89"/>
      <c r="H333" s="90"/>
    </row>
    <row r="334" spans="1:8" ht="15.75" customHeight="1">
      <c r="C334" s="79"/>
      <c r="E334" s="1" t="s">
        <v>2401</v>
      </c>
      <c r="F334" s="80">
        <v>1000</v>
      </c>
      <c r="G334" s="79"/>
    </row>
    <row r="335" spans="1:8" ht="15.75" customHeight="1">
      <c r="A335" s="81" t="s">
        <v>17</v>
      </c>
      <c r="B335" s="81" t="s">
        <v>18</v>
      </c>
      <c r="C335" s="81" t="s">
        <v>19</v>
      </c>
      <c r="D335" s="81" t="s">
        <v>23</v>
      </c>
      <c r="E335" s="81" t="s">
        <v>24</v>
      </c>
      <c r="F335" s="81" t="s">
        <v>25</v>
      </c>
      <c r="G335" s="81" t="s">
        <v>26</v>
      </c>
      <c r="H335" s="81" t="s">
        <v>27</v>
      </c>
    </row>
    <row r="336" spans="1:8" ht="15.75" customHeight="1">
      <c r="A336" s="81" t="s">
        <v>2418</v>
      </c>
      <c r="B336" s="81" t="s">
        <v>44</v>
      </c>
      <c r="C336" s="82">
        <v>22826</v>
      </c>
      <c r="D336" s="81" t="s">
        <v>189</v>
      </c>
      <c r="E336" s="81" t="s">
        <v>260</v>
      </c>
      <c r="F336" s="83">
        <v>1000</v>
      </c>
      <c r="G336" s="82">
        <v>22826000</v>
      </c>
      <c r="H336" s="81" t="s">
        <v>426</v>
      </c>
    </row>
    <row r="337" spans="1:8" ht="15.75" customHeight="1">
      <c r="A337" s="81" t="s">
        <v>2418</v>
      </c>
      <c r="B337" s="81" t="s">
        <v>44</v>
      </c>
      <c r="C337" s="82">
        <v>87150</v>
      </c>
      <c r="D337" s="81" t="s">
        <v>95</v>
      </c>
      <c r="E337" s="81" t="s">
        <v>430</v>
      </c>
      <c r="F337" s="83">
        <v>1000</v>
      </c>
      <c r="G337" s="82">
        <v>87150000</v>
      </c>
      <c r="H337" s="84" t="s">
        <v>431</v>
      </c>
    </row>
    <row r="338" spans="1:8" ht="15.75" customHeight="1">
      <c r="A338" s="81" t="s">
        <v>2418</v>
      </c>
      <c r="B338" s="81" t="s">
        <v>44</v>
      </c>
      <c r="C338" s="82">
        <v>88068.18</v>
      </c>
      <c r="D338" s="81" t="s">
        <v>92</v>
      </c>
      <c r="E338" s="81" t="s">
        <v>432</v>
      </c>
      <c r="F338" s="83">
        <v>1000</v>
      </c>
      <c r="G338" s="82">
        <v>88068180</v>
      </c>
      <c r="H338" s="81" t="s">
        <v>433</v>
      </c>
    </row>
    <row r="339" spans="1:8" ht="15.75" customHeight="1">
      <c r="A339" s="81" t="s">
        <v>2418</v>
      </c>
      <c r="B339" s="81" t="s">
        <v>44</v>
      </c>
      <c r="C339" s="82">
        <v>88275.92</v>
      </c>
      <c r="D339" s="81" t="s">
        <v>434</v>
      </c>
      <c r="E339" s="81" t="s">
        <v>435</v>
      </c>
      <c r="F339" s="83">
        <v>1000</v>
      </c>
      <c r="G339" s="82">
        <v>88275920</v>
      </c>
      <c r="H339" s="84" t="s">
        <v>436</v>
      </c>
    </row>
    <row r="340" spans="1:8" ht="15.75" customHeight="1">
      <c r="A340" s="81" t="s">
        <v>2418</v>
      </c>
      <c r="B340" s="81" t="s">
        <v>51</v>
      </c>
      <c r="C340" s="82">
        <v>89326.45</v>
      </c>
      <c r="D340" s="81" t="s">
        <v>95</v>
      </c>
      <c r="E340" s="81" t="s">
        <v>437</v>
      </c>
      <c r="F340" s="83">
        <v>1000</v>
      </c>
      <c r="G340" s="82">
        <v>89326450</v>
      </c>
      <c r="H340" s="84" t="s">
        <v>438</v>
      </c>
    </row>
    <row r="341" spans="1:8" ht="15.75" customHeight="1">
      <c r="A341" s="81" t="s">
        <v>2418</v>
      </c>
      <c r="B341" s="81" t="s">
        <v>51</v>
      </c>
      <c r="C341" s="82">
        <v>89591.65</v>
      </c>
      <c r="D341" s="81" t="s">
        <v>92</v>
      </c>
      <c r="E341" s="81" t="s">
        <v>439</v>
      </c>
      <c r="F341" s="83">
        <v>1000</v>
      </c>
      <c r="G341" s="82">
        <v>89591650</v>
      </c>
      <c r="H341" s="81" t="s">
        <v>440</v>
      </c>
    </row>
    <row r="342" spans="1:8" ht="15.75" customHeight="1">
      <c r="A342" s="81" t="s">
        <v>2418</v>
      </c>
      <c r="B342" s="81" t="s">
        <v>44</v>
      </c>
      <c r="C342" s="82">
        <v>92744.12</v>
      </c>
      <c r="D342" s="81" t="s">
        <v>52</v>
      </c>
      <c r="E342" s="81" t="s">
        <v>441</v>
      </c>
      <c r="F342" s="83">
        <v>1000</v>
      </c>
      <c r="G342" s="82">
        <v>92744120</v>
      </c>
      <c r="H342" s="81" t="s">
        <v>442</v>
      </c>
    </row>
    <row r="343" spans="1:8" ht="15.75" customHeight="1">
      <c r="A343" s="81" t="s">
        <v>2418</v>
      </c>
      <c r="B343" s="81" t="s">
        <v>44</v>
      </c>
      <c r="C343" s="82">
        <v>97588</v>
      </c>
      <c r="D343" s="81" t="s">
        <v>77</v>
      </c>
      <c r="E343" s="81" t="s">
        <v>443</v>
      </c>
      <c r="F343" s="83">
        <v>1000</v>
      </c>
      <c r="G343" s="82">
        <v>97588000</v>
      </c>
      <c r="H343" s="84" t="s">
        <v>444</v>
      </c>
    </row>
    <row r="344" spans="1:8" ht="15.75" customHeight="1">
      <c r="A344" s="81" t="s">
        <v>2418</v>
      </c>
      <c r="B344" s="81" t="s">
        <v>44</v>
      </c>
      <c r="C344" s="82">
        <v>98156.61</v>
      </c>
      <c r="D344" s="81" t="s">
        <v>445</v>
      </c>
      <c r="E344" s="81" t="s">
        <v>435</v>
      </c>
      <c r="F344" s="83">
        <v>1000</v>
      </c>
      <c r="G344" s="82">
        <v>98156610</v>
      </c>
      <c r="H344" s="81" t="s">
        <v>446</v>
      </c>
    </row>
    <row r="345" spans="1:8" ht="15.75" customHeight="1">
      <c r="A345" s="81" t="s">
        <v>2418</v>
      </c>
      <c r="B345" s="81" t="s">
        <v>44</v>
      </c>
      <c r="C345" s="82">
        <v>98544.39</v>
      </c>
      <c r="D345" s="81" t="s">
        <v>68</v>
      </c>
      <c r="E345" s="81" t="s">
        <v>447</v>
      </c>
      <c r="F345" s="83">
        <v>1000</v>
      </c>
      <c r="G345" s="82">
        <v>98544390</v>
      </c>
      <c r="H345" s="84" t="s">
        <v>448</v>
      </c>
    </row>
    <row r="346" spans="1:8" ht="15.75" customHeight="1">
      <c r="A346" s="81" t="s">
        <v>2418</v>
      </c>
      <c r="B346" s="81" t="s">
        <v>44</v>
      </c>
      <c r="C346" s="82">
        <v>129866.27</v>
      </c>
      <c r="D346" s="81" t="s">
        <v>222</v>
      </c>
      <c r="E346" s="81" t="s">
        <v>449</v>
      </c>
      <c r="F346" s="83">
        <v>1000</v>
      </c>
      <c r="G346" s="82">
        <v>129866270</v>
      </c>
      <c r="H346" s="84" t="s">
        <v>450</v>
      </c>
    </row>
    <row r="347" spans="1:8" ht="15.75" customHeight="1">
      <c r="A347" s="81" t="s">
        <v>2418</v>
      </c>
      <c r="B347" s="81" t="s">
        <v>75</v>
      </c>
      <c r="C347" s="82">
        <v>143642.01999999999</v>
      </c>
      <c r="D347" s="81" t="s">
        <v>95</v>
      </c>
      <c r="E347" s="81" t="s">
        <v>451</v>
      </c>
      <c r="F347" s="83">
        <v>1000</v>
      </c>
      <c r="G347" s="82">
        <v>143642020</v>
      </c>
      <c r="H347" s="84" t="s">
        <v>452</v>
      </c>
    </row>
    <row r="348" spans="1:8" ht="15.75" customHeight="1">
      <c r="A348" s="81" t="s">
        <v>2418</v>
      </c>
      <c r="B348" s="81" t="s">
        <v>44</v>
      </c>
      <c r="C348" s="82">
        <v>144336.54999999999</v>
      </c>
      <c r="D348" s="81" t="s">
        <v>63</v>
      </c>
      <c r="E348" s="81" t="s">
        <v>260</v>
      </c>
      <c r="F348" s="83">
        <v>1000</v>
      </c>
      <c r="G348" s="82">
        <v>144336550</v>
      </c>
      <c r="H348" s="84" t="s">
        <v>453</v>
      </c>
    </row>
    <row r="349" spans="1:8" ht="15.75" customHeight="1">
      <c r="A349" s="81" t="s">
        <v>2418</v>
      </c>
      <c r="B349" s="81" t="s">
        <v>294</v>
      </c>
      <c r="C349" s="82">
        <v>151417.06</v>
      </c>
      <c r="D349" s="81" t="s">
        <v>92</v>
      </c>
      <c r="E349" s="81" t="s">
        <v>454</v>
      </c>
      <c r="F349" s="83">
        <v>1000</v>
      </c>
      <c r="G349" s="82">
        <v>151417060</v>
      </c>
      <c r="H349" s="81" t="s">
        <v>455</v>
      </c>
    </row>
    <row r="350" spans="1:8" ht="15.75" customHeight="1">
      <c r="A350" s="81" t="s">
        <v>2418</v>
      </c>
      <c r="B350" s="81" t="s">
        <v>75</v>
      </c>
      <c r="C350" s="82">
        <v>162603.54999999999</v>
      </c>
      <c r="D350" s="81" t="s">
        <v>92</v>
      </c>
      <c r="E350" s="81" t="s">
        <v>456</v>
      </c>
      <c r="F350" s="83">
        <v>1000</v>
      </c>
      <c r="G350" s="82">
        <v>162603550</v>
      </c>
      <c r="H350" s="84" t="s">
        <v>457</v>
      </c>
    </row>
    <row r="351" spans="1:8" ht="15.75" customHeight="1">
      <c r="A351" s="81" t="s">
        <v>2418</v>
      </c>
      <c r="B351" s="81" t="s">
        <v>44</v>
      </c>
      <c r="C351" s="82">
        <v>184475.13</v>
      </c>
      <c r="D351" s="81" t="s">
        <v>71</v>
      </c>
      <c r="E351" s="81" t="s">
        <v>458</v>
      </c>
      <c r="F351" s="83">
        <v>1000</v>
      </c>
      <c r="G351" s="82">
        <v>184475130</v>
      </c>
      <c r="H351" s="84" t="s">
        <v>459</v>
      </c>
    </row>
    <row r="352" spans="1:8" ht="15.75" customHeight="1">
      <c r="A352" s="81" t="s">
        <v>2418</v>
      </c>
      <c r="B352" s="81" t="s">
        <v>51</v>
      </c>
      <c r="C352" s="82">
        <v>345901.62</v>
      </c>
      <c r="D352" s="81" t="s">
        <v>63</v>
      </c>
      <c r="E352" s="81" t="s">
        <v>460</v>
      </c>
      <c r="F352" s="83">
        <v>1000</v>
      </c>
      <c r="G352" s="82">
        <v>345901620</v>
      </c>
      <c r="H352" s="84" t="s">
        <v>461</v>
      </c>
    </row>
    <row r="353" spans="1:8" ht="15.75" customHeight="1">
      <c r="A353" s="81" t="s">
        <v>2418</v>
      </c>
      <c r="B353" s="81" t="s">
        <v>44</v>
      </c>
      <c r="C353" s="82">
        <v>351267.5</v>
      </c>
      <c r="D353" s="81" t="s">
        <v>255</v>
      </c>
      <c r="E353" s="81" t="s">
        <v>460</v>
      </c>
      <c r="F353" s="83">
        <v>1000</v>
      </c>
      <c r="G353" s="82">
        <v>351267500</v>
      </c>
      <c r="H353" s="81" t="s">
        <v>462</v>
      </c>
    </row>
    <row r="354" spans="1:8" ht="15.75" customHeight="1">
      <c r="A354" s="81" t="s">
        <v>2418</v>
      </c>
      <c r="B354" s="81" t="s">
        <v>44</v>
      </c>
      <c r="C354" s="82">
        <v>446766.56</v>
      </c>
      <c r="D354" s="81" t="s">
        <v>110</v>
      </c>
      <c r="E354" s="81" t="s">
        <v>463</v>
      </c>
      <c r="F354" s="83">
        <v>1000</v>
      </c>
      <c r="G354" s="82">
        <v>446766560</v>
      </c>
      <c r="H354" s="84" t="s">
        <v>464</v>
      </c>
    </row>
    <row r="355" spans="1:8" ht="15.75" customHeight="1">
      <c r="C355" s="79"/>
      <c r="F355" s="85"/>
      <c r="G355" s="79"/>
    </row>
    <row r="356" spans="1:8" ht="15.75" customHeight="1">
      <c r="A356" s="88" t="s">
        <v>465</v>
      </c>
      <c r="B356" s="89"/>
      <c r="C356" s="89"/>
      <c r="D356" s="89"/>
      <c r="E356" s="89"/>
      <c r="F356" s="89"/>
      <c r="G356" s="89"/>
      <c r="H356" s="90"/>
    </row>
    <row r="357" spans="1:8" ht="15.75" customHeight="1">
      <c r="C357" s="79"/>
      <c r="E357" s="1" t="s">
        <v>2401</v>
      </c>
      <c r="F357" s="80">
        <v>3500</v>
      </c>
      <c r="G357" s="79"/>
    </row>
    <row r="358" spans="1:8" ht="15.75" customHeight="1">
      <c r="A358" s="81" t="s">
        <v>17</v>
      </c>
      <c r="B358" s="81" t="s">
        <v>18</v>
      </c>
      <c r="C358" s="81" t="s">
        <v>19</v>
      </c>
      <c r="D358" s="81" t="s">
        <v>23</v>
      </c>
      <c r="E358" s="81" t="s">
        <v>24</v>
      </c>
      <c r="F358" s="81" t="s">
        <v>25</v>
      </c>
      <c r="G358" s="81" t="s">
        <v>26</v>
      </c>
      <c r="H358" s="81" t="s">
        <v>27</v>
      </c>
    </row>
    <row r="359" spans="1:8" ht="15.75" customHeight="1">
      <c r="A359" s="81" t="s">
        <v>2419</v>
      </c>
      <c r="B359" s="81" t="s">
        <v>44</v>
      </c>
      <c r="C359" s="82">
        <v>52173.27</v>
      </c>
      <c r="D359" s="81" t="s">
        <v>434</v>
      </c>
      <c r="E359" s="81" t="s">
        <v>467</v>
      </c>
      <c r="F359" s="83">
        <v>3500</v>
      </c>
      <c r="G359" s="82">
        <v>182606445</v>
      </c>
      <c r="H359" s="84" t="s">
        <v>468</v>
      </c>
    </row>
    <row r="360" spans="1:8" ht="15.75" customHeight="1">
      <c r="A360" s="81" t="s">
        <v>2419</v>
      </c>
      <c r="B360" s="81" t="s">
        <v>44</v>
      </c>
      <c r="C360" s="82">
        <v>54195.39</v>
      </c>
      <c r="D360" s="81" t="s">
        <v>63</v>
      </c>
      <c r="E360" s="81" t="s">
        <v>469</v>
      </c>
      <c r="F360" s="83">
        <v>3500</v>
      </c>
      <c r="G360" s="82">
        <v>189683865</v>
      </c>
      <c r="H360" s="81" t="s">
        <v>470</v>
      </c>
    </row>
    <row r="361" spans="1:8" ht="15.75" customHeight="1">
      <c r="A361" s="81" t="s">
        <v>2419</v>
      </c>
      <c r="B361" s="81" t="s">
        <v>44</v>
      </c>
      <c r="C361" s="82">
        <v>68035.73</v>
      </c>
      <c r="D361" s="81" t="s">
        <v>68</v>
      </c>
      <c r="E361" s="81" t="s">
        <v>469</v>
      </c>
      <c r="F361" s="83">
        <v>3500</v>
      </c>
      <c r="G361" s="82">
        <v>238125055</v>
      </c>
      <c r="H361" s="84" t="s">
        <v>471</v>
      </c>
    </row>
    <row r="362" spans="1:8" ht="15.75" customHeight="1">
      <c r="C362" s="79"/>
      <c r="F362" s="85"/>
      <c r="G362" s="79"/>
    </row>
    <row r="363" spans="1:8" ht="15.75" customHeight="1">
      <c r="A363" s="88" t="s">
        <v>472</v>
      </c>
      <c r="B363" s="89"/>
      <c r="C363" s="89"/>
      <c r="D363" s="89"/>
      <c r="E363" s="89"/>
      <c r="F363" s="89"/>
      <c r="G363" s="89"/>
      <c r="H363" s="90"/>
    </row>
    <row r="364" spans="1:8" ht="15.75" customHeight="1">
      <c r="C364" s="79"/>
      <c r="E364" s="1" t="s">
        <v>2401</v>
      </c>
      <c r="F364" s="80">
        <v>480</v>
      </c>
      <c r="G364" s="79"/>
    </row>
    <row r="365" spans="1:8" ht="15.75" customHeight="1">
      <c r="A365" s="81" t="s">
        <v>17</v>
      </c>
      <c r="B365" s="81" t="s">
        <v>18</v>
      </c>
      <c r="C365" s="81" t="s">
        <v>19</v>
      </c>
      <c r="D365" s="81" t="s">
        <v>23</v>
      </c>
      <c r="E365" s="81" t="s">
        <v>24</v>
      </c>
      <c r="F365" s="81" t="s">
        <v>25</v>
      </c>
      <c r="G365" s="81" t="s">
        <v>26</v>
      </c>
      <c r="H365" s="81" t="s">
        <v>27</v>
      </c>
    </row>
    <row r="366" spans="1:8" ht="15.75" customHeight="1">
      <c r="A366" s="81" t="s">
        <v>2420</v>
      </c>
      <c r="B366" s="81" t="s">
        <v>44</v>
      </c>
      <c r="C366" s="82">
        <v>2294000</v>
      </c>
      <c r="D366" s="81" t="s">
        <v>77</v>
      </c>
      <c r="E366" s="81" t="s">
        <v>474</v>
      </c>
      <c r="F366" s="83">
        <v>480</v>
      </c>
      <c r="G366" s="82">
        <v>1101120000</v>
      </c>
      <c r="H366" s="84" t="s">
        <v>475</v>
      </c>
    </row>
    <row r="367" spans="1:8" ht="15.75" customHeight="1">
      <c r="A367" s="81" t="s">
        <v>2420</v>
      </c>
      <c r="B367" s="81" t="s">
        <v>44</v>
      </c>
      <c r="C367" s="82">
        <v>2364988.2599999998</v>
      </c>
      <c r="D367" s="81" t="s">
        <v>434</v>
      </c>
      <c r="E367" s="81" t="s">
        <v>474</v>
      </c>
      <c r="F367" s="83">
        <v>480</v>
      </c>
      <c r="G367" s="82">
        <v>1135194364.8</v>
      </c>
      <c r="H367" s="84" t="s">
        <v>476</v>
      </c>
    </row>
    <row r="368" spans="1:8" ht="15.75" customHeight="1">
      <c r="A368" s="81" t="s">
        <v>2420</v>
      </c>
      <c r="B368" s="81" t="s">
        <v>44</v>
      </c>
      <c r="C368" s="82">
        <v>2434670.9500000002</v>
      </c>
      <c r="D368" s="81" t="s">
        <v>95</v>
      </c>
      <c r="E368" s="81" t="s">
        <v>477</v>
      </c>
      <c r="F368" s="83">
        <v>480</v>
      </c>
      <c r="G368" s="82">
        <v>1168642056</v>
      </c>
      <c r="H368" s="84" t="s">
        <v>478</v>
      </c>
    </row>
    <row r="369" spans="1:8" ht="15.75" customHeight="1">
      <c r="A369" s="81" t="s">
        <v>2420</v>
      </c>
      <c r="B369" s="81" t="s">
        <v>44</v>
      </c>
      <c r="C369" s="82">
        <v>2467622</v>
      </c>
      <c r="D369" s="81" t="s">
        <v>479</v>
      </c>
      <c r="E369" s="81" t="s">
        <v>480</v>
      </c>
      <c r="F369" s="83">
        <v>480</v>
      </c>
      <c r="G369" s="82">
        <v>1184458560</v>
      </c>
      <c r="H369" s="84" t="s">
        <v>481</v>
      </c>
    </row>
    <row r="370" spans="1:8" ht="15.75" customHeight="1">
      <c r="A370" s="81" t="s">
        <v>2420</v>
      </c>
      <c r="B370" s="81" t="s">
        <v>44</v>
      </c>
      <c r="C370" s="82">
        <v>2539495.8199999998</v>
      </c>
      <c r="D370" s="81" t="s">
        <v>52</v>
      </c>
      <c r="E370" s="81" t="s">
        <v>482</v>
      </c>
      <c r="F370" s="83">
        <v>480</v>
      </c>
      <c r="G370" s="82">
        <v>1218957993.5999999</v>
      </c>
      <c r="H370" s="81" t="s">
        <v>483</v>
      </c>
    </row>
    <row r="371" spans="1:8" ht="15.75" customHeight="1">
      <c r="A371" s="81" t="s">
        <v>2420</v>
      </c>
      <c r="B371" s="81" t="s">
        <v>44</v>
      </c>
      <c r="C371" s="82">
        <v>2571880.73</v>
      </c>
      <c r="D371" s="81" t="s">
        <v>63</v>
      </c>
      <c r="E371" s="81" t="s">
        <v>484</v>
      </c>
      <c r="F371" s="83">
        <v>480</v>
      </c>
      <c r="G371" s="82">
        <v>1234502750.4000001</v>
      </c>
      <c r="H371" s="84" t="s">
        <v>485</v>
      </c>
    </row>
    <row r="372" spans="1:8" ht="15.75" customHeight="1">
      <c r="A372" s="81" t="s">
        <v>2420</v>
      </c>
      <c r="B372" s="81" t="s">
        <v>44</v>
      </c>
      <c r="C372" s="82">
        <v>2760373.3</v>
      </c>
      <c r="D372" s="81" t="s">
        <v>68</v>
      </c>
      <c r="E372" s="81" t="s">
        <v>484</v>
      </c>
      <c r="F372" s="83">
        <v>480</v>
      </c>
      <c r="G372" s="82">
        <v>1324979184</v>
      </c>
      <c r="H372" s="81" t="s">
        <v>486</v>
      </c>
    </row>
    <row r="373" spans="1:8" ht="15.75" customHeight="1">
      <c r="A373" s="81" t="s">
        <v>2420</v>
      </c>
      <c r="B373" s="81" t="s">
        <v>44</v>
      </c>
      <c r="C373" s="82">
        <v>4594440.51</v>
      </c>
      <c r="D373" s="81" t="s">
        <v>71</v>
      </c>
      <c r="E373" s="81" t="s">
        <v>487</v>
      </c>
      <c r="F373" s="83">
        <v>480</v>
      </c>
      <c r="G373" s="82">
        <v>2205331444.8000002</v>
      </c>
      <c r="H373" s="84" t="s">
        <v>488</v>
      </c>
    </row>
    <row r="374" spans="1:8" ht="15.75" customHeight="1">
      <c r="A374" s="81" t="s">
        <v>2420</v>
      </c>
      <c r="B374" s="81" t="s">
        <v>44</v>
      </c>
      <c r="C374" s="82">
        <v>6208000</v>
      </c>
      <c r="D374" s="81" t="s">
        <v>47</v>
      </c>
      <c r="E374" s="81" t="s">
        <v>484</v>
      </c>
      <c r="F374" s="83">
        <v>480</v>
      </c>
      <c r="G374" s="82">
        <v>2979840000</v>
      </c>
      <c r="H374" s="81" t="s">
        <v>109</v>
      </c>
    </row>
    <row r="375" spans="1:8" ht="15.75" customHeight="1">
      <c r="C375" s="79"/>
      <c r="F375" s="85"/>
      <c r="G375" s="79"/>
    </row>
    <row r="376" spans="1:8" ht="15.75" customHeight="1">
      <c r="A376" s="88" t="s">
        <v>489</v>
      </c>
      <c r="B376" s="89"/>
      <c r="C376" s="89"/>
      <c r="D376" s="89"/>
      <c r="E376" s="89"/>
      <c r="F376" s="89"/>
      <c r="G376" s="89"/>
      <c r="H376" s="90"/>
    </row>
    <row r="377" spans="1:8" ht="15.75" customHeight="1">
      <c r="C377" s="79"/>
      <c r="E377" s="1" t="s">
        <v>2401</v>
      </c>
      <c r="F377" s="80">
        <v>5400</v>
      </c>
      <c r="G377" s="79"/>
    </row>
    <row r="378" spans="1:8" ht="15.75" customHeight="1">
      <c r="A378" s="81" t="s">
        <v>17</v>
      </c>
      <c r="B378" s="81" t="s">
        <v>18</v>
      </c>
      <c r="C378" s="81" t="s">
        <v>19</v>
      </c>
      <c r="D378" s="81" t="s">
        <v>23</v>
      </c>
      <c r="E378" s="81" t="s">
        <v>24</v>
      </c>
      <c r="F378" s="81" t="s">
        <v>25</v>
      </c>
      <c r="G378" s="81" t="s">
        <v>26</v>
      </c>
      <c r="H378" s="81" t="s">
        <v>27</v>
      </c>
    </row>
    <row r="379" spans="1:8" ht="15.75" customHeight="1">
      <c r="A379" s="81" t="s">
        <v>2421</v>
      </c>
      <c r="B379" s="81" t="s">
        <v>44</v>
      </c>
      <c r="C379" s="82">
        <v>1883.33</v>
      </c>
      <c r="D379" s="81" t="s">
        <v>63</v>
      </c>
      <c r="E379" s="81" t="s">
        <v>491</v>
      </c>
      <c r="F379" s="83">
        <v>5400</v>
      </c>
      <c r="G379" s="82">
        <v>10169982</v>
      </c>
      <c r="H379" s="81" t="s">
        <v>492</v>
      </c>
    </row>
    <row r="380" spans="1:8" ht="15.75" customHeight="1">
      <c r="A380" s="81" t="s">
        <v>2421</v>
      </c>
      <c r="B380" s="81" t="s">
        <v>44</v>
      </c>
      <c r="C380" s="82">
        <v>1916.4</v>
      </c>
      <c r="D380" s="81" t="s">
        <v>196</v>
      </c>
      <c r="E380" s="81" t="s">
        <v>493</v>
      </c>
      <c r="F380" s="83">
        <v>5400</v>
      </c>
      <c r="G380" s="82">
        <v>10348560</v>
      </c>
      <c r="H380" s="84" t="s">
        <v>494</v>
      </c>
    </row>
    <row r="381" spans="1:8" ht="15.75" customHeight="1">
      <c r="A381" s="81" t="s">
        <v>2421</v>
      </c>
      <c r="B381" s="81" t="s">
        <v>44</v>
      </c>
      <c r="C381" s="82">
        <v>2221.5100000000002</v>
      </c>
      <c r="D381" s="81" t="s">
        <v>95</v>
      </c>
      <c r="E381" s="81" t="s">
        <v>495</v>
      </c>
      <c r="F381" s="83">
        <v>5400</v>
      </c>
      <c r="G381" s="82">
        <v>11996154</v>
      </c>
      <c r="H381" s="84" t="s">
        <v>496</v>
      </c>
    </row>
    <row r="382" spans="1:8" ht="15.75" customHeight="1">
      <c r="A382" s="81" t="s">
        <v>2421</v>
      </c>
      <c r="B382" s="81" t="s">
        <v>294</v>
      </c>
      <c r="C382" s="82">
        <v>2397.41</v>
      </c>
      <c r="D382" s="81" t="s">
        <v>52</v>
      </c>
      <c r="E382" s="81" t="s">
        <v>497</v>
      </c>
      <c r="F382" s="83">
        <v>5400</v>
      </c>
      <c r="G382" s="82">
        <v>12946014</v>
      </c>
      <c r="H382" s="81" t="s">
        <v>498</v>
      </c>
    </row>
    <row r="383" spans="1:8" ht="15.75" customHeight="1">
      <c r="A383" s="81" t="s">
        <v>2421</v>
      </c>
      <c r="B383" s="81" t="s">
        <v>44</v>
      </c>
      <c r="C383" s="82">
        <v>2595.4899999999998</v>
      </c>
      <c r="D383" s="81" t="s">
        <v>189</v>
      </c>
      <c r="E383" s="81" t="s">
        <v>499</v>
      </c>
      <c r="F383" s="83">
        <v>5400</v>
      </c>
      <c r="G383" s="82">
        <v>14015646</v>
      </c>
      <c r="H383" s="81" t="s">
        <v>500</v>
      </c>
    </row>
    <row r="384" spans="1:8" ht="15.75" customHeight="1">
      <c r="A384" s="81" t="s">
        <v>2421</v>
      </c>
      <c r="B384" s="81" t="s">
        <v>51</v>
      </c>
      <c r="C384" s="82">
        <v>2997.95</v>
      </c>
      <c r="D384" s="81" t="s">
        <v>95</v>
      </c>
      <c r="E384" s="81" t="s">
        <v>501</v>
      </c>
      <c r="F384" s="83">
        <v>5400</v>
      </c>
      <c r="G384" s="82">
        <v>16188930</v>
      </c>
      <c r="H384" s="84" t="s">
        <v>502</v>
      </c>
    </row>
    <row r="385" spans="1:8" ht="15.75" customHeight="1">
      <c r="A385" s="81" t="s">
        <v>2421</v>
      </c>
      <c r="B385" s="81" t="s">
        <v>51</v>
      </c>
      <c r="C385" s="82">
        <v>3057.2</v>
      </c>
      <c r="D385" s="81" t="s">
        <v>196</v>
      </c>
      <c r="E385" s="81" t="s">
        <v>503</v>
      </c>
      <c r="F385" s="83">
        <v>5400</v>
      </c>
      <c r="G385" s="82">
        <v>16508880</v>
      </c>
      <c r="H385" s="84" t="s">
        <v>504</v>
      </c>
    </row>
    <row r="386" spans="1:8" ht="15.75" customHeight="1">
      <c r="A386" s="81" t="s">
        <v>2421</v>
      </c>
      <c r="B386" s="81" t="s">
        <v>51</v>
      </c>
      <c r="C386" s="82">
        <v>3091.1</v>
      </c>
      <c r="D386" s="81" t="s">
        <v>63</v>
      </c>
      <c r="E386" s="81" t="s">
        <v>505</v>
      </c>
      <c r="F386" s="83">
        <v>5400</v>
      </c>
      <c r="G386" s="82">
        <v>16691940</v>
      </c>
      <c r="H386" s="81" t="s">
        <v>506</v>
      </c>
    </row>
    <row r="387" spans="1:8" ht="15.75" customHeight="1">
      <c r="A387" s="81" t="s">
        <v>2421</v>
      </c>
      <c r="B387" s="81" t="s">
        <v>44</v>
      </c>
      <c r="C387" s="82">
        <v>3178</v>
      </c>
      <c r="D387" s="81" t="s">
        <v>77</v>
      </c>
      <c r="E387" s="81" t="s">
        <v>507</v>
      </c>
      <c r="F387" s="83">
        <v>5400</v>
      </c>
      <c r="G387" s="82">
        <v>17161200</v>
      </c>
      <c r="H387" s="84" t="s">
        <v>508</v>
      </c>
    </row>
    <row r="388" spans="1:8" ht="15.75" customHeight="1">
      <c r="A388" s="81" t="s">
        <v>2421</v>
      </c>
      <c r="B388" s="81" t="s">
        <v>75</v>
      </c>
      <c r="C388" s="82">
        <v>3261.24</v>
      </c>
      <c r="D388" s="81" t="s">
        <v>52</v>
      </c>
      <c r="E388" s="81" t="s">
        <v>509</v>
      </c>
      <c r="F388" s="83">
        <v>5400</v>
      </c>
      <c r="G388" s="82">
        <v>17610696</v>
      </c>
      <c r="H388" s="81" t="s">
        <v>510</v>
      </c>
    </row>
    <row r="389" spans="1:8" ht="15.75" customHeight="1">
      <c r="A389" s="81" t="s">
        <v>2421</v>
      </c>
      <c r="B389" s="81" t="s">
        <v>294</v>
      </c>
      <c r="C389" s="82">
        <v>3575.15</v>
      </c>
      <c r="D389" s="81" t="s">
        <v>95</v>
      </c>
      <c r="E389" s="81" t="s">
        <v>511</v>
      </c>
      <c r="F389" s="83">
        <v>5400</v>
      </c>
      <c r="G389" s="82">
        <v>19305810</v>
      </c>
      <c r="H389" s="84" t="s">
        <v>512</v>
      </c>
    </row>
    <row r="390" spans="1:8" ht="15.75" customHeight="1">
      <c r="A390" s="81" t="s">
        <v>2421</v>
      </c>
      <c r="B390" s="81" t="s">
        <v>75</v>
      </c>
      <c r="C390" s="82">
        <v>3608.93</v>
      </c>
      <c r="D390" s="81" t="s">
        <v>63</v>
      </c>
      <c r="E390" s="81" t="s">
        <v>513</v>
      </c>
      <c r="F390" s="83">
        <v>5400</v>
      </c>
      <c r="G390" s="82">
        <v>19488222</v>
      </c>
      <c r="H390" s="81" t="s">
        <v>514</v>
      </c>
    </row>
    <row r="391" spans="1:8" ht="15.75" customHeight="1">
      <c r="A391" s="81" t="s">
        <v>2421</v>
      </c>
      <c r="B391" s="81" t="s">
        <v>75</v>
      </c>
      <c r="C391" s="82">
        <v>3673.56</v>
      </c>
      <c r="D391" s="81" t="s">
        <v>196</v>
      </c>
      <c r="E391" s="84" t="s">
        <v>515</v>
      </c>
      <c r="F391" s="83">
        <v>5400</v>
      </c>
      <c r="G391" s="82">
        <v>19837224</v>
      </c>
      <c r="H391" s="84" t="s">
        <v>516</v>
      </c>
    </row>
    <row r="392" spans="1:8" ht="15.75" customHeight="1">
      <c r="A392" s="81" t="s">
        <v>2421</v>
      </c>
      <c r="B392" s="81" t="s">
        <v>44</v>
      </c>
      <c r="C392" s="82">
        <v>3678</v>
      </c>
      <c r="D392" s="81" t="s">
        <v>47</v>
      </c>
      <c r="E392" s="81" t="s">
        <v>517</v>
      </c>
      <c r="F392" s="83">
        <v>5400</v>
      </c>
      <c r="G392" s="82">
        <v>19861200</v>
      </c>
      <c r="H392" s="81" t="s">
        <v>518</v>
      </c>
    </row>
    <row r="393" spans="1:8" ht="15.75" customHeight="1">
      <c r="A393" s="81" t="s">
        <v>2421</v>
      </c>
      <c r="B393" s="81" t="s">
        <v>44</v>
      </c>
      <c r="C393" s="82">
        <v>3775.2</v>
      </c>
      <c r="D393" s="81" t="s">
        <v>71</v>
      </c>
      <c r="E393" s="81" t="s">
        <v>519</v>
      </c>
      <c r="F393" s="83">
        <v>5400</v>
      </c>
      <c r="G393" s="82">
        <v>20386080</v>
      </c>
      <c r="H393" s="84" t="s">
        <v>520</v>
      </c>
    </row>
    <row r="394" spans="1:8" ht="15.75" customHeight="1">
      <c r="A394" s="81" t="s">
        <v>2421</v>
      </c>
      <c r="B394" s="81" t="s">
        <v>51</v>
      </c>
      <c r="C394" s="82">
        <v>3812.56</v>
      </c>
      <c r="D394" s="81" t="s">
        <v>52</v>
      </c>
      <c r="E394" s="81" t="s">
        <v>521</v>
      </c>
      <c r="F394" s="83">
        <v>5400</v>
      </c>
      <c r="G394" s="82">
        <v>20587824</v>
      </c>
      <c r="H394" s="81" t="s">
        <v>522</v>
      </c>
    </row>
    <row r="395" spans="1:8" ht="15.75" customHeight="1">
      <c r="A395" s="81" t="s">
        <v>2421</v>
      </c>
      <c r="B395" s="81" t="s">
        <v>44</v>
      </c>
      <c r="C395" s="82">
        <v>4302.22</v>
      </c>
      <c r="D395" s="81" t="s">
        <v>68</v>
      </c>
      <c r="E395" s="81" t="s">
        <v>513</v>
      </c>
      <c r="F395" s="83">
        <v>5400</v>
      </c>
      <c r="G395" s="82">
        <v>23231988</v>
      </c>
      <c r="H395" s="81" t="s">
        <v>523</v>
      </c>
    </row>
    <row r="396" spans="1:8" ht="15.75" customHeight="1">
      <c r="A396" s="81" t="s">
        <v>2421</v>
      </c>
      <c r="B396" s="81" t="s">
        <v>75</v>
      </c>
      <c r="C396" s="82">
        <v>92874.64</v>
      </c>
      <c r="D396" s="81" t="s">
        <v>95</v>
      </c>
      <c r="E396" s="81" t="s">
        <v>524</v>
      </c>
      <c r="F396" s="83">
        <v>5400</v>
      </c>
      <c r="G396" s="82">
        <v>501523056</v>
      </c>
      <c r="H396" s="81" t="s">
        <v>525</v>
      </c>
    </row>
    <row r="397" spans="1:8" ht="15.75" customHeight="1">
      <c r="A397" s="81" t="s">
        <v>2421</v>
      </c>
      <c r="B397" s="81" t="s">
        <v>44</v>
      </c>
      <c r="C397" s="82">
        <v>98613.97</v>
      </c>
      <c r="D397" s="81" t="s">
        <v>92</v>
      </c>
      <c r="E397" s="81" t="s">
        <v>526</v>
      </c>
      <c r="F397" s="83">
        <v>5400</v>
      </c>
      <c r="G397" s="82">
        <v>532515438</v>
      </c>
      <c r="H397" s="81" t="s">
        <v>527</v>
      </c>
    </row>
    <row r="398" spans="1:8" ht="15.75" customHeight="1">
      <c r="A398" s="81" t="s">
        <v>2421</v>
      </c>
      <c r="B398" s="81" t="s">
        <v>44</v>
      </c>
      <c r="C398" s="82">
        <v>98652.37</v>
      </c>
      <c r="D398" s="81" t="s">
        <v>52</v>
      </c>
      <c r="E398" s="81" t="s">
        <v>528</v>
      </c>
      <c r="F398" s="83">
        <v>5400</v>
      </c>
      <c r="G398" s="82">
        <v>532722798</v>
      </c>
      <c r="H398" s="81" t="s">
        <v>529</v>
      </c>
    </row>
    <row r="399" spans="1:8" ht="15.75" customHeight="1">
      <c r="C399" s="79"/>
      <c r="F399" s="85"/>
      <c r="G399" s="79"/>
    </row>
    <row r="400" spans="1:8" ht="15.75" customHeight="1">
      <c r="A400" s="88" t="s">
        <v>530</v>
      </c>
      <c r="B400" s="89"/>
      <c r="C400" s="89"/>
      <c r="D400" s="89"/>
      <c r="E400" s="89"/>
      <c r="F400" s="89"/>
      <c r="G400" s="89"/>
      <c r="H400" s="90"/>
    </row>
    <row r="401" spans="1:8" ht="15.75" customHeight="1">
      <c r="C401" s="79"/>
      <c r="E401" s="1" t="s">
        <v>2401</v>
      </c>
      <c r="F401" s="80">
        <v>3600</v>
      </c>
      <c r="G401" s="79"/>
    </row>
    <row r="402" spans="1:8" ht="15.75" customHeight="1">
      <c r="A402" s="81" t="s">
        <v>17</v>
      </c>
      <c r="B402" s="81" t="s">
        <v>18</v>
      </c>
      <c r="C402" s="81" t="s">
        <v>19</v>
      </c>
      <c r="D402" s="81" t="s">
        <v>23</v>
      </c>
      <c r="E402" s="81" t="s">
        <v>24</v>
      </c>
      <c r="F402" s="81" t="s">
        <v>25</v>
      </c>
      <c r="G402" s="81" t="s">
        <v>26</v>
      </c>
      <c r="H402" s="81" t="s">
        <v>27</v>
      </c>
    </row>
    <row r="403" spans="1:8" ht="15.75" customHeight="1">
      <c r="A403" s="81" t="s">
        <v>2422</v>
      </c>
      <c r="B403" s="81" t="s">
        <v>44</v>
      </c>
      <c r="C403" s="82">
        <v>161477.26999999999</v>
      </c>
      <c r="D403" s="81" t="s">
        <v>92</v>
      </c>
      <c r="E403" s="81" t="s">
        <v>532</v>
      </c>
      <c r="F403" s="83">
        <v>3600</v>
      </c>
      <c r="G403" s="82">
        <v>581318172</v>
      </c>
      <c r="H403" s="81" t="s">
        <v>533</v>
      </c>
    </row>
    <row r="404" spans="1:8" ht="15.75" customHeight="1">
      <c r="A404" s="81" t="s">
        <v>2422</v>
      </c>
      <c r="B404" s="81" t="s">
        <v>44</v>
      </c>
      <c r="C404" s="82">
        <v>187731</v>
      </c>
      <c r="D404" s="81" t="s">
        <v>77</v>
      </c>
      <c r="E404" s="81" t="s">
        <v>534</v>
      </c>
      <c r="F404" s="83">
        <v>3600</v>
      </c>
      <c r="G404" s="82">
        <v>675831600</v>
      </c>
      <c r="H404" s="84" t="s">
        <v>535</v>
      </c>
    </row>
    <row r="405" spans="1:8" ht="15.75" customHeight="1">
      <c r="A405" s="81" t="s">
        <v>2422</v>
      </c>
      <c r="B405" s="81" t="s">
        <v>44</v>
      </c>
      <c r="C405" s="82">
        <v>219736.85</v>
      </c>
      <c r="D405" s="81" t="s">
        <v>68</v>
      </c>
      <c r="E405" s="81" t="s">
        <v>536</v>
      </c>
      <c r="F405" s="83">
        <v>3600</v>
      </c>
      <c r="G405" s="82">
        <v>791052660</v>
      </c>
      <c r="H405" s="84" t="s">
        <v>537</v>
      </c>
    </row>
    <row r="406" spans="1:8" ht="15.75" customHeight="1">
      <c r="A406" s="81" t="s">
        <v>2422</v>
      </c>
      <c r="B406" s="81" t="s">
        <v>44</v>
      </c>
      <c r="C406" s="82">
        <v>224931</v>
      </c>
      <c r="D406" s="81" t="s">
        <v>479</v>
      </c>
      <c r="E406" s="81" t="s">
        <v>538</v>
      </c>
      <c r="F406" s="83">
        <v>3600</v>
      </c>
      <c r="G406" s="82">
        <v>809751600</v>
      </c>
      <c r="H406" s="84" t="s">
        <v>539</v>
      </c>
    </row>
    <row r="407" spans="1:8" ht="15.75" customHeight="1">
      <c r="A407" s="81" t="s">
        <v>2422</v>
      </c>
      <c r="B407" s="81" t="s">
        <v>44</v>
      </c>
      <c r="C407" s="82">
        <v>243748.86</v>
      </c>
      <c r="D407" s="81" t="s">
        <v>95</v>
      </c>
      <c r="E407" s="81" t="s">
        <v>540</v>
      </c>
      <c r="F407" s="83">
        <v>3600</v>
      </c>
      <c r="G407" s="82">
        <v>877495896</v>
      </c>
      <c r="H407" s="84" t="s">
        <v>541</v>
      </c>
    </row>
    <row r="408" spans="1:8" ht="15.75" customHeight="1">
      <c r="A408" s="81" t="s">
        <v>2422</v>
      </c>
      <c r="B408" s="81" t="s">
        <v>44</v>
      </c>
      <c r="C408" s="82">
        <v>248231.15</v>
      </c>
      <c r="D408" s="81" t="s">
        <v>63</v>
      </c>
      <c r="E408" s="81" t="s">
        <v>542</v>
      </c>
      <c r="F408" s="83">
        <v>3600</v>
      </c>
      <c r="G408" s="82">
        <v>893632140</v>
      </c>
      <c r="H408" s="84" t="s">
        <v>543</v>
      </c>
    </row>
    <row r="409" spans="1:8" ht="15.75" customHeight="1">
      <c r="A409" s="81" t="s">
        <v>2422</v>
      </c>
      <c r="B409" s="81" t="s">
        <v>44</v>
      </c>
      <c r="C409" s="82">
        <v>258383.89</v>
      </c>
      <c r="D409" s="81" t="s">
        <v>189</v>
      </c>
      <c r="E409" s="81" t="s">
        <v>542</v>
      </c>
      <c r="F409" s="83">
        <v>3600</v>
      </c>
      <c r="G409" s="82">
        <v>930182004</v>
      </c>
      <c r="H409" s="81" t="s">
        <v>544</v>
      </c>
    </row>
    <row r="410" spans="1:8" ht="15.75" customHeight="1">
      <c r="A410" s="81" t="s">
        <v>2422</v>
      </c>
      <c r="B410" s="81" t="s">
        <v>44</v>
      </c>
      <c r="C410" s="82">
        <v>258725</v>
      </c>
      <c r="D410" s="81" t="s">
        <v>545</v>
      </c>
      <c r="E410" s="81" t="s">
        <v>546</v>
      </c>
      <c r="F410" s="83">
        <v>3600</v>
      </c>
      <c r="G410" s="82">
        <v>931410000</v>
      </c>
      <c r="H410" s="84" t="s">
        <v>547</v>
      </c>
    </row>
    <row r="411" spans="1:8" ht="15.75" customHeight="1">
      <c r="A411" s="81" t="s">
        <v>2422</v>
      </c>
      <c r="B411" s="81" t="s">
        <v>44</v>
      </c>
      <c r="C411" s="82">
        <v>281265.39</v>
      </c>
      <c r="D411" s="81" t="s">
        <v>52</v>
      </c>
      <c r="E411" s="81" t="s">
        <v>548</v>
      </c>
      <c r="F411" s="83">
        <v>3600</v>
      </c>
      <c r="G411" s="82">
        <v>1012555404</v>
      </c>
      <c r="H411" s="81" t="s">
        <v>549</v>
      </c>
    </row>
    <row r="412" spans="1:8" ht="15.75" customHeight="1">
      <c r="A412" s="81" t="s">
        <v>2422</v>
      </c>
      <c r="B412" s="81" t="s">
        <v>44</v>
      </c>
      <c r="C412" s="82">
        <v>317485.49</v>
      </c>
      <c r="D412" s="81" t="s">
        <v>71</v>
      </c>
      <c r="E412" s="81" t="s">
        <v>550</v>
      </c>
      <c r="F412" s="83">
        <v>3600</v>
      </c>
      <c r="G412" s="82">
        <v>1142947764</v>
      </c>
      <c r="H412" s="84" t="s">
        <v>551</v>
      </c>
    </row>
    <row r="413" spans="1:8" ht="15.75" customHeight="1">
      <c r="C413" s="79"/>
      <c r="F413" s="85"/>
      <c r="G413" s="79"/>
    </row>
    <row r="414" spans="1:8" ht="15.75" customHeight="1">
      <c r="A414" s="88" t="s">
        <v>552</v>
      </c>
      <c r="B414" s="89"/>
      <c r="C414" s="89"/>
      <c r="D414" s="89"/>
      <c r="E414" s="89"/>
      <c r="F414" s="89"/>
      <c r="G414" s="89"/>
      <c r="H414" s="90"/>
    </row>
    <row r="415" spans="1:8" ht="15.75" customHeight="1">
      <c r="C415" s="79"/>
      <c r="E415" s="1" t="s">
        <v>2401</v>
      </c>
      <c r="F415" s="80">
        <v>900</v>
      </c>
      <c r="G415" s="79"/>
    </row>
    <row r="416" spans="1:8" ht="15.75" customHeight="1">
      <c r="A416" s="81" t="s">
        <v>17</v>
      </c>
      <c r="B416" s="81" t="s">
        <v>18</v>
      </c>
      <c r="C416" s="81" t="s">
        <v>19</v>
      </c>
      <c r="D416" s="81" t="s">
        <v>23</v>
      </c>
      <c r="E416" s="81" t="s">
        <v>24</v>
      </c>
      <c r="F416" s="81" t="s">
        <v>25</v>
      </c>
      <c r="G416" s="81" t="s">
        <v>26</v>
      </c>
      <c r="H416" s="81" t="s">
        <v>27</v>
      </c>
    </row>
    <row r="417" spans="1:8" ht="15.75" customHeight="1">
      <c r="A417" s="81" t="s">
        <v>2423</v>
      </c>
      <c r="B417" s="81" t="s">
        <v>44</v>
      </c>
      <c r="C417" s="82">
        <v>277598.34000000003</v>
      </c>
      <c r="D417" s="81" t="s">
        <v>71</v>
      </c>
      <c r="E417" s="81" t="s">
        <v>554</v>
      </c>
      <c r="F417" s="83">
        <v>900</v>
      </c>
      <c r="G417" s="82">
        <v>249838506</v>
      </c>
      <c r="H417" s="84" t="s">
        <v>555</v>
      </c>
    </row>
    <row r="418" spans="1:8" ht="15.75" customHeight="1">
      <c r="A418" s="81" t="s">
        <v>2423</v>
      </c>
      <c r="B418" s="81" t="s">
        <v>44</v>
      </c>
      <c r="C418" s="82">
        <v>317110.46999999997</v>
      </c>
      <c r="D418" s="81" t="s">
        <v>63</v>
      </c>
      <c r="E418" s="81" t="s">
        <v>66</v>
      </c>
      <c r="F418" s="83">
        <v>900</v>
      </c>
      <c r="G418" s="82">
        <v>285399423</v>
      </c>
      <c r="H418" s="84" t="s">
        <v>556</v>
      </c>
    </row>
    <row r="419" spans="1:8" ht="15.75" customHeight="1">
      <c r="A419" s="81" t="s">
        <v>2423</v>
      </c>
      <c r="B419" s="81" t="s">
        <v>51</v>
      </c>
      <c r="C419" s="82">
        <v>332721.71000000002</v>
      </c>
      <c r="D419" s="81" t="s">
        <v>63</v>
      </c>
      <c r="E419" s="81" t="s">
        <v>557</v>
      </c>
      <c r="F419" s="83">
        <v>900</v>
      </c>
      <c r="G419" s="82">
        <v>299449539</v>
      </c>
      <c r="H419" s="84" t="s">
        <v>558</v>
      </c>
    </row>
    <row r="420" spans="1:8" ht="15.75" customHeight="1">
      <c r="A420" s="81" t="s">
        <v>2423</v>
      </c>
      <c r="B420" s="81" t="s">
        <v>44</v>
      </c>
      <c r="C420" s="82">
        <v>333658.58</v>
      </c>
      <c r="D420" s="81" t="s">
        <v>95</v>
      </c>
      <c r="E420" s="81" t="s">
        <v>559</v>
      </c>
      <c r="F420" s="83">
        <v>900</v>
      </c>
      <c r="G420" s="82">
        <v>300292722</v>
      </c>
      <c r="H420" s="81" t="s">
        <v>560</v>
      </c>
    </row>
    <row r="421" spans="1:8" ht="15.75" customHeight="1">
      <c r="A421" s="81" t="s">
        <v>2423</v>
      </c>
      <c r="B421" s="81" t="s">
        <v>44</v>
      </c>
      <c r="C421" s="82">
        <v>339000</v>
      </c>
      <c r="D421" s="81" t="s">
        <v>77</v>
      </c>
      <c r="E421" s="81" t="s">
        <v>561</v>
      </c>
      <c r="F421" s="83">
        <v>900</v>
      </c>
      <c r="G421" s="82">
        <v>305100000</v>
      </c>
      <c r="H421" s="84" t="s">
        <v>562</v>
      </c>
    </row>
    <row r="422" spans="1:8" ht="15.75" customHeight="1">
      <c r="A422" s="81" t="s">
        <v>2423</v>
      </c>
      <c r="B422" s="81" t="s">
        <v>44</v>
      </c>
      <c r="C422" s="82">
        <v>349804.33</v>
      </c>
      <c r="D422" s="81" t="s">
        <v>92</v>
      </c>
      <c r="E422" s="81" t="s">
        <v>454</v>
      </c>
      <c r="F422" s="83">
        <v>900</v>
      </c>
      <c r="G422" s="82">
        <v>314823897</v>
      </c>
      <c r="H422" s="81" t="s">
        <v>563</v>
      </c>
    </row>
    <row r="423" spans="1:8" ht="15.75" customHeight="1">
      <c r="A423" s="81" t="s">
        <v>2423</v>
      </c>
      <c r="B423" s="81" t="s">
        <v>44</v>
      </c>
      <c r="C423" s="82">
        <v>352236.55</v>
      </c>
      <c r="D423" s="81" t="s">
        <v>434</v>
      </c>
      <c r="E423" s="81" t="s">
        <v>561</v>
      </c>
      <c r="F423" s="83">
        <v>900</v>
      </c>
      <c r="G423" s="82">
        <v>317012895</v>
      </c>
      <c r="H423" s="84" t="s">
        <v>564</v>
      </c>
    </row>
    <row r="424" spans="1:8" ht="15.75" customHeight="1">
      <c r="A424" s="81" t="s">
        <v>2423</v>
      </c>
      <c r="B424" s="81" t="s">
        <v>44</v>
      </c>
      <c r="C424" s="82">
        <v>363133.54</v>
      </c>
      <c r="D424" s="81" t="s">
        <v>68</v>
      </c>
      <c r="E424" s="81" t="s">
        <v>66</v>
      </c>
      <c r="F424" s="83">
        <v>900</v>
      </c>
      <c r="G424" s="82">
        <v>326820186</v>
      </c>
      <c r="H424" s="81" t="s">
        <v>565</v>
      </c>
    </row>
    <row r="425" spans="1:8" ht="15.75" customHeight="1">
      <c r="C425" s="79"/>
      <c r="F425" s="85"/>
      <c r="G425" s="79"/>
    </row>
    <row r="426" spans="1:8" ht="15.75" customHeight="1">
      <c r="A426" s="88" t="s">
        <v>566</v>
      </c>
      <c r="B426" s="89"/>
      <c r="C426" s="89"/>
      <c r="D426" s="89"/>
      <c r="E426" s="89"/>
      <c r="F426" s="89"/>
      <c r="G426" s="89"/>
      <c r="H426" s="90"/>
    </row>
    <row r="427" spans="1:8" ht="15.75" customHeight="1">
      <c r="C427" s="79"/>
      <c r="E427" s="1" t="s">
        <v>2401</v>
      </c>
      <c r="F427" s="80">
        <v>1000</v>
      </c>
      <c r="G427" s="79"/>
    </row>
    <row r="428" spans="1:8" ht="15.75" customHeight="1">
      <c r="A428" s="81" t="s">
        <v>17</v>
      </c>
      <c r="B428" s="81" t="s">
        <v>18</v>
      </c>
      <c r="C428" s="81" t="s">
        <v>19</v>
      </c>
      <c r="D428" s="81" t="s">
        <v>23</v>
      </c>
      <c r="E428" s="81" t="s">
        <v>24</v>
      </c>
      <c r="F428" s="81" t="s">
        <v>25</v>
      </c>
      <c r="G428" s="81" t="s">
        <v>26</v>
      </c>
      <c r="H428" s="81" t="s">
        <v>27</v>
      </c>
    </row>
    <row r="429" spans="1:8" ht="15.75" customHeight="1">
      <c r="A429" s="81" t="s">
        <v>2424</v>
      </c>
      <c r="B429" s="81" t="s">
        <v>44</v>
      </c>
      <c r="C429" s="82">
        <v>109974.15</v>
      </c>
      <c r="D429" s="81" t="s">
        <v>52</v>
      </c>
      <c r="E429" s="81" t="s">
        <v>568</v>
      </c>
      <c r="F429" s="83">
        <v>1000</v>
      </c>
      <c r="G429" s="82">
        <v>109974150</v>
      </c>
      <c r="H429" s="81" t="s">
        <v>569</v>
      </c>
    </row>
    <row r="430" spans="1:8" ht="15.75" customHeight="1">
      <c r="A430" s="81" t="s">
        <v>2424</v>
      </c>
      <c r="B430" s="81" t="s">
        <v>44</v>
      </c>
      <c r="C430" s="82">
        <v>119005.44</v>
      </c>
      <c r="D430" s="81" t="s">
        <v>434</v>
      </c>
      <c r="E430" s="81" t="s">
        <v>570</v>
      </c>
      <c r="F430" s="83">
        <v>1000</v>
      </c>
      <c r="G430" s="82">
        <v>119005440</v>
      </c>
      <c r="H430" s="84" t="s">
        <v>571</v>
      </c>
    </row>
    <row r="431" spans="1:8" ht="15.75" customHeight="1">
      <c r="A431" s="81" t="s">
        <v>2424</v>
      </c>
      <c r="B431" s="81" t="s">
        <v>44</v>
      </c>
      <c r="C431" s="82">
        <v>131590.56</v>
      </c>
      <c r="D431" s="81" t="s">
        <v>95</v>
      </c>
      <c r="E431" s="81" t="s">
        <v>572</v>
      </c>
      <c r="F431" s="83">
        <v>1000</v>
      </c>
      <c r="G431" s="82">
        <v>131590560</v>
      </c>
      <c r="H431" s="84" t="s">
        <v>573</v>
      </c>
    </row>
    <row r="432" spans="1:8" ht="15.75" customHeight="1">
      <c r="A432" s="81" t="s">
        <v>2424</v>
      </c>
      <c r="B432" s="81" t="s">
        <v>44</v>
      </c>
      <c r="C432" s="82">
        <v>131629.5</v>
      </c>
      <c r="D432" s="81" t="s">
        <v>63</v>
      </c>
      <c r="E432" s="81" t="s">
        <v>574</v>
      </c>
      <c r="F432" s="83">
        <v>1000</v>
      </c>
      <c r="G432" s="82">
        <v>131629500</v>
      </c>
      <c r="H432" s="84" t="s">
        <v>575</v>
      </c>
    </row>
    <row r="433" spans="1:8" ht="15.75" customHeight="1">
      <c r="A433" s="81" t="s">
        <v>2424</v>
      </c>
      <c r="B433" s="81" t="s">
        <v>44</v>
      </c>
      <c r="C433" s="82">
        <v>162148</v>
      </c>
      <c r="D433" s="81" t="s">
        <v>68</v>
      </c>
      <c r="E433" s="81" t="s">
        <v>574</v>
      </c>
      <c r="F433" s="83">
        <v>1000</v>
      </c>
      <c r="G433" s="82">
        <v>162148000</v>
      </c>
      <c r="H433" s="84" t="s">
        <v>576</v>
      </c>
    </row>
    <row r="434" spans="1:8" ht="15.75" customHeight="1">
      <c r="C434" s="79"/>
      <c r="F434" s="85"/>
      <c r="G434" s="79"/>
    </row>
    <row r="435" spans="1:8" ht="15.75" customHeight="1">
      <c r="A435" s="88" t="s">
        <v>577</v>
      </c>
      <c r="B435" s="89"/>
      <c r="C435" s="89"/>
      <c r="D435" s="89"/>
      <c r="E435" s="89"/>
      <c r="F435" s="89"/>
      <c r="G435" s="89"/>
      <c r="H435" s="90"/>
    </row>
    <row r="436" spans="1:8" ht="15.75" customHeight="1">
      <c r="C436" s="79"/>
      <c r="E436" s="1" t="s">
        <v>2401</v>
      </c>
      <c r="F436" s="80">
        <v>300</v>
      </c>
      <c r="G436" s="79"/>
    </row>
    <row r="437" spans="1:8" ht="15.75" customHeight="1">
      <c r="A437" s="81" t="s">
        <v>17</v>
      </c>
      <c r="B437" s="81" t="s">
        <v>18</v>
      </c>
      <c r="C437" s="81" t="s">
        <v>19</v>
      </c>
      <c r="D437" s="81" t="s">
        <v>23</v>
      </c>
      <c r="E437" s="81" t="s">
        <v>24</v>
      </c>
      <c r="F437" s="81" t="s">
        <v>25</v>
      </c>
      <c r="G437" s="81" t="s">
        <v>26</v>
      </c>
      <c r="H437" s="81" t="s">
        <v>27</v>
      </c>
    </row>
    <row r="438" spans="1:8" ht="15.75" customHeight="1">
      <c r="A438" s="81" t="s">
        <v>2425</v>
      </c>
      <c r="B438" s="81" t="s">
        <v>44</v>
      </c>
      <c r="C438" s="82">
        <v>168571.22</v>
      </c>
      <c r="D438" s="81" t="s">
        <v>63</v>
      </c>
      <c r="E438" s="81" t="s">
        <v>579</v>
      </c>
      <c r="F438" s="83">
        <v>300</v>
      </c>
      <c r="G438" s="82">
        <v>50571366</v>
      </c>
      <c r="H438" s="84" t="s">
        <v>580</v>
      </c>
    </row>
    <row r="439" spans="1:8" ht="15.75" customHeight="1">
      <c r="A439" s="81" t="s">
        <v>2425</v>
      </c>
      <c r="B439" s="81" t="s">
        <v>44</v>
      </c>
      <c r="C439" s="82">
        <v>169150</v>
      </c>
      <c r="D439" s="81" t="s">
        <v>77</v>
      </c>
      <c r="E439" s="81" t="s">
        <v>581</v>
      </c>
      <c r="F439" s="83">
        <v>300</v>
      </c>
      <c r="G439" s="82">
        <v>50745000</v>
      </c>
      <c r="H439" s="84" t="s">
        <v>582</v>
      </c>
    </row>
    <row r="440" spans="1:8" ht="15.75" customHeight="1">
      <c r="A440" s="81" t="s">
        <v>2425</v>
      </c>
      <c r="B440" s="81" t="s">
        <v>44</v>
      </c>
      <c r="C440" s="82">
        <v>169589.06</v>
      </c>
      <c r="D440" s="81" t="s">
        <v>95</v>
      </c>
      <c r="E440" s="81" t="s">
        <v>583</v>
      </c>
      <c r="F440" s="83">
        <v>300</v>
      </c>
      <c r="G440" s="82">
        <v>50876718</v>
      </c>
      <c r="H440" s="81" t="s">
        <v>584</v>
      </c>
    </row>
    <row r="441" spans="1:8" ht="15.75" customHeight="1">
      <c r="A441" s="81" t="s">
        <v>2425</v>
      </c>
      <c r="B441" s="81" t="s">
        <v>44</v>
      </c>
      <c r="C441" s="82">
        <v>170092.53</v>
      </c>
      <c r="D441" s="81" t="s">
        <v>92</v>
      </c>
      <c r="E441" s="81" t="s">
        <v>585</v>
      </c>
      <c r="F441" s="83">
        <v>300</v>
      </c>
      <c r="G441" s="82">
        <v>51027759</v>
      </c>
      <c r="H441" s="81" t="s">
        <v>586</v>
      </c>
    </row>
    <row r="442" spans="1:8" ht="15.75" customHeight="1">
      <c r="A442" s="81" t="s">
        <v>2425</v>
      </c>
      <c r="B442" s="81" t="s">
        <v>44</v>
      </c>
      <c r="C442" s="82">
        <v>174977.59</v>
      </c>
      <c r="D442" s="81" t="s">
        <v>71</v>
      </c>
      <c r="E442" s="81" t="s">
        <v>587</v>
      </c>
      <c r="F442" s="83">
        <v>300</v>
      </c>
      <c r="G442" s="82">
        <v>52493277</v>
      </c>
      <c r="H442" s="84" t="s">
        <v>588</v>
      </c>
    </row>
    <row r="443" spans="1:8" ht="15.75" customHeight="1">
      <c r="A443" s="81" t="s">
        <v>2425</v>
      </c>
      <c r="B443" s="81" t="s">
        <v>44</v>
      </c>
      <c r="C443" s="82">
        <v>175127.27</v>
      </c>
      <c r="D443" s="81" t="s">
        <v>222</v>
      </c>
      <c r="E443" s="81" t="s">
        <v>589</v>
      </c>
      <c r="F443" s="83">
        <v>300</v>
      </c>
      <c r="G443" s="82">
        <v>52538181</v>
      </c>
      <c r="H443" s="84" t="s">
        <v>590</v>
      </c>
    </row>
    <row r="444" spans="1:8" ht="15.75" customHeight="1">
      <c r="A444" s="81" t="s">
        <v>2425</v>
      </c>
      <c r="B444" s="81" t="s">
        <v>44</v>
      </c>
      <c r="C444" s="82">
        <v>199622.41</v>
      </c>
      <c r="D444" s="81" t="s">
        <v>68</v>
      </c>
      <c r="E444" s="81" t="s">
        <v>579</v>
      </c>
      <c r="F444" s="83">
        <v>300</v>
      </c>
      <c r="G444" s="82">
        <v>59886723</v>
      </c>
      <c r="H444" s="84" t="s">
        <v>591</v>
      </c>
    </row>
    <row r="445" spans="1:8" ht="15.75" customHeight="1">
      <c r="A445" s="81" t="s">
        <v>2425</v>
      </c>
      <c r="B445" s="81" t="s">
        <v>44</v>
      </c>
      <c r="C445" s="82">
        <v>254847.94</v>
      </c>
      <c r="D445" s="81" t="s">
        <v>110</v>
      </c>
      <c r="E445" s="81" t="s">
        <v>579</v>
      </c>
      <c r="F445" s="83">
        <v>300</v>
      </c>
      <c r="G445" s="82">
        <v>76454382</v>
      </c>
      <c r="H445" s="84" t="s">
        <v>592</v>
      </c>
    </row>
    <row r="446" spans="1:8" ht="15.75" customHeight="1">
      <c r="C446" s="79"/>
      <c r="F446" s="85"/>
      <c r="G446" s="79"/>
    </row>
    <row r="447" spans="1:8" ht="15.75" customHeight="1">
      <c r="A447" s="88" t="s">
        <v>593</v>
      </c>
      <c r="B447" s="89"/>
      <c r="C447" s="89"/>
      <c r="D447" s="89"/>
      <c r="E447" s="89"/>
      <c r="F447" s="89"/>
      <c r="G447" s="89"/>
      <c r="H447" s="90"/>
    </row>
    <row r="448" spans="1:8" ht="15.75" customHeight="1">
      <c r="C448" s="79"/>
      <c r="E448" s="1" t="s">
        <v>2401</v>
      </c>
      <c r="F448" s="80">
        <v>13000</v>
      </c>
      <c r="G448" s="79"/>
    </row>
    <row r="449" spans="1:8" ht="15.75" customHeight="1">
      <c r="A449" s="81" t="s">
        <v>17</v>
      </c>
      <c r="B449" s="81" t="s">
        <v>18</v>
      </c>
      <c r="C449" s="81" t="s">
        <v>19</v>
      </c>
      <c r="D449" s="81" t="s">
        <v>23</v>
      </c>
      <c r="E449" s="81" t="s">
        <v>24</v>
      </c>
      <c r="F449" s="81" t="s">
        <v>25</v>
      </c>
      <c r="G449" s="81" t="s">
        <v>26</v>
      </c>
      <c r="H449" s="81" t="s">
        <v>27</v>
      </c>
    </row>
    <row r="450" spans="1:8" ht="15.75" customHeight="1">
      <c r="A450" s="81" t="s">
        <v>2426</v>
      </c>
      <c r="B450" s="81" t="s">
        <v>44</v>
      </c>
      <c r="C450" s="82">
        <v>235360.19</v>
      </c>
      <c r="D450" s="81" t="s">
        <v>63</v>
      </c>
      <c r="E450" s="81" t="s">
        <v>595</v>
      </c>
      <c r="F450" s="83">
        <v>13000</v>
      </c>
      <c r="G450" s="82">
        <v>3059682470</v>
      </c>
      <c r="H450" s="84" t="s">
        <v>596</v>
      </c>
    </row>
    <row r="451" spans="1:8" ht="15.75" customHeight="1">
      <c r="A451" s="81" t="s">
        <v>2426</v>
      </c>
      <c r="B451" s="81" t="s">
        <v>44</v>
      </c>
      <c r="C451" s="82">
        <v>237500</v>
      </c>
      <c r="D451" s="81" t="s">
        <v>77</v>
      </c>
      <c r="E451" s="81" t="s">
        <v>598</v>
      </c>
      <c r="F451" s="83">
        <v>13000</v>
      </c>
      <c r="G451" s="82">
        <v>3087500000</v>
      </c>
      <c r="H451" s="84" t="s">
        <v>599</v>
      </c>
    </row>
    <row r="452" spans="1:8" ht="15.75" customHeight="1">
      <c r="A452" s="81" t="s">
        <v>2426</v>
      </c>
      <c r="B452" s="81" t="s">
        <v>44</v>
      </c>
      <c r="C452" s="82">
        <v>264326.3</v>
      </c>
      <c r="D452" s="81" t="s">
        <v>95</v>
      </c>
      <c r="E452" s="81" t="s">
        <v>600</v>
      </c>
      <c r="F452" s="83">
        <v>13000</v>
      </c>
      <c r="G452" s="82">
        <v>3436241900</v>
      </c>
      <c r="H452" s="84" t="s">
        <v>601</v>
      </c>
    </row>
    <row r="453" spans="1:8" ht="15.75" customHeight="1">
      <c r="A453" s="81" t="s">
        <v>2426</v>
      </c>
      <c r="B453" s="81" t="s">
        <v>44</v>
      </c>
      <c r="C453" s="82">
        <v>271092.78000000003</v>
      </c>
      <c r="D453" s="81" t="s">
        <v>92</v>
      </c>
      <c r="E453" s="81" t="s">
        <v>454</v>
      </c>
      <c r="F453" s="83">
        <v>13000</v>
      </c>
      <c r="G453" s="82">
        <v>3524206140</v>
      </c>
      <c r="H453" s="81" t="s">
        <v>602</v>
      </c>
    </row>
    <row r="454" spans="1:8" ht="15.75" customHeight="1">
      <c r="A454" s="81" t="s">
        <v>2426</v>
      </c>
      <c r="B454" s="81" t="s">
        <v>51</v>
      </c>
      <c r="C454" s="82">
        <v>277062.84000000003</v>
      </c>
      <c r="D454" s="81" t="s">
        <v>63</v>
      </c>
      <c r="E454" s="81" t="s">
        <v>557</v>
      </c>
      <c r="F454" s="83">
        <v>13000</v>
      </c>
      <c r="G454" s="82">
        <v>3601816920</v>
      </c>
      <c r="H454" s="84" t="s">
        <v>603</v>
      </c>
    </row>
    <row r="455" spans="1:8" ht="15.75" customHeight="1">
      <c r="A455" s="81" t="s">
        <v>2426</v>
      </c>
      <c r="B455" s="81" t="s">
        <v>51</v>
      </c>
      <c r="C455" s="82">
        <v>280554.83</v>
      </c>
      <c r="D455" s="81" t="s">
        <v>92</v>
      </c>
      <c r="E455" s="81" t="s">
        <v>604</v>
      </c>
      <c r="F455" s="83">
        <v>13000</v>
      </c>
      <c r="G455" s="82">
        <v>3647212790</v>
      </c>
      <c r="H455" s="81" t="s">
        <v>605</v>
      </c>
    </row>
    <row r="456" spans="1:8" ht="15.75" customHeight="1">
      <c r="A456" s="81" t="s">
        <v>2426</v>
      </c>
      <c r="B456" s="81" t="s">
        <v>44</v>
      </c>
      <c r="C456" s="82">
        <v>284988</v>
      </c>
      <c r="D456" s="81" t="s">
        <v>68</v>
      </c>
      <c r="E456" s="81" t="s">
        <v>557</v>
      </c>
      <c r="F456" s="83">
        <v>13000</v>
      </c>
      <c r="G456" s="82">
        <v>3704844000</v>
      </c>
      <c r="H456" s="84" t="s">
        <v>606</v>
      </c>
    </row>
    <row r="457" spans="1:8" ht="15.75" customHeight="1">
      <c r="A457" s="81" t="s">
        <v>2426</v>
      </c>
      <c r="B457" s="81" t="s">
        <v>51</v>
      </c>
      <c r="C457" s="82">
        <v>285986.37</v>
      </c>
      <c r="D457" s="81" t="s">
        <v>95</v>
      </c>
      <c r="E457" s="81" t="s">
        <v>607</v>
      </c>
      <c r="F457" s="83">
        <v>13000</v>
      </c>
      <c r="G457" s="82">
        <v>3717822810</v>
      </c>
      <c r="H457" s="84" t="s">
        <v>608</v>
      </c>
    </row>
    <row r="458" spans="1:8" ht="15.75" customHeight="1">
      <c r="A458" s="81" t="s">
        <v>2426</v>
      </c>
      <c r="B458" s="81" t="s">
        <v>44</v>
      </c>
      <c r="C458" s="82">
        <v>322830.02</v>
      </c>
      <c r="D458" s="81" t="s">
        <v>434</v>
      </c>
      <c r="E458" s="81" t="s">
        <v>598</v>
      </c>
      <c r="F458" s="83">
        <v>13000</v>
      </c>
      <c r="G458" s="82">
        <v>4196790260</v>
      </c>
      <c r="H458" s="84" t="s">
        <v>609</v>
      </c>
    </row>
    <row r="459" spans="1:8" ht="15.75" customHeight="1">
      <c r="A459" s="81" t="s">
        <v>2426</v>
      </c>
      <c r="B459" s="81" t="s">
        <v>44</v>
      </c>
      <c r="C459" s="82">
        <v>348000</v>
      </c>
      <c r="D459" s="81" t="s">
        <v>47</v>
      </c>
      <c r="E459" s="81" t="s">
        <v>595</v>
      </c>
      <c r="F459" s="83">
        <v>13000</v>
      </c>
      <c r="G459" s="82">
        <v>4524000000</v>
      </c>
      <c r="H459" s="81" t="s">
        <v>109</v>
      </c>
    </row>
    <row r="460" spans="1:8" ht="15.75" customHeight="1">
      <c r="A460" s="81" t="s">
        <v>2426</v>
      </c>
      <c r="B460" s="81" t="s">
        <v>44</v>
      </c>
      <c r="C460" s="82">
        <v>355610</v>
      </c>
      <c r="D460" s="81" t="s">
        <v>445</v>
      </c>
      <c r="E460" s="81" t="s">
        <v>598</v>
      </c>
      <c r="F460" s="83">
        <v>13000</v>
      </c>
      <c r="G460" s="82">
        <v>4622930000</v>
      </c>
      <c r="H460" s="84" t="s">
        <v>610</v>
      </c>
    </row>
    <row r="461" spans="1:8" ht="15.75" customHeight="1">
      <c r="A461" s="81" t="s">
        <v>2426</v>
      </c>
      <c r="B461" s="81" t="s">
        <v>44</v>
      </c>
      <c r="C461" s="82">
        <v>378729.68</v>
      </c>
      <c r="D461" s="81" t="s">
        <v>189</v>
      </c>
      <c r="E461" s="81" t="s">
        <v>557</v>
      </c>
      <c r="F461" s="83">
        <v>13000</v>
      </c>
      <c r="G461" s="82">
        <v>4923485840</v>
      </c>
      <c r="H461" s="81" t="s">
        <v>611</v>
      </c>
    </row>
    <row r="462" spans="1:8" ht="15.75" customHeight="1">
      <c r="A462" s="81" t="s">
        <v>2426</v>
      </c>
      <c r="B462" s="81" t="s">
        <v>44</v>
      </c>
      <c r="C462" s="82">
        <v>429042.24</v>
      </c>
      <c r="D462" s="81" t="s">
        <v>110</v>
      </c>
      <c r="E462" s="81" t="s">
        <v>595</v>
      </c>
      <c r="F462" s="83">
        <v>13000</v>
      </c>
      <c r="G462" s="82">
        <v>5577549120</v>
      </c>
      <c r="H462" s="84" t="s">
        <v>612</v>
      </c>
    </row>
    <row r="463" spans="1:8" ht="15.75" customHeight="1">
      <c r="C463" s="79"/>
      <c r="F463" s="85"/>
      <c r="G463" s="79"/>
    </row>
    <row r="464" spans="1:8" ht="15.75" customHeight="1">
      <c r="A464" s="88" t="s">
        <v>613</v>
      </c>
      <c r="B464" s="89"/>
      <c r="C464" s="89"/>
      <c r="D464" s="89"/>
      <c r="E464" s="89"/>
      <c r="F464" s="89"/>
      <c r="G464" s="89"/>
      <c r="H464" s="90"/>
    </row>
    <row r="465" spans="1:8" ht="15.75" customHeight="1">
      <c r="C465" s="79"/>
      <c r="E465" s="1" t="s">
        <v>2401</v>
      </c>
      <c r="F465" s="80">
        <v>1100</v>
      </c>
      <c r="G465" s="79"/>
    </row>
    <row r="466" spans="1:8" ht="15.75" customHeight="1">
      <c r="A466" s="81" t="s">
        <v>17</v>
      </c>
      <c r="B466" s="81" t="s">
        <v>18</v>
      </c>
      <c r="C466" s="81" t="s">
        <v>19</v>
      </c>
      <c r="D466" s="81" t="s">
        <v>23</v>
      </c>
      <c r="E466" s="81" t="s">
        <v>24</v>
      </c>
      <c r="F466" s="81" t="s">
        <v>25</v>
      </c>
      <c r="G466" s="81" t="s">
        <v>26</v>
      </c>
      <c r="H466" s="81" t="s">
        <v>27</v>
      </c>
    </row>
    <row r="467" spans="1:8" ht="15.75" customHeight="1">
      <c r="A467" s="81" t="s">
        <v>2427</v>
      </c>
      <c r="B467" s="81" t="s">
        <v>44</v>
      </c>
      <c r="C467" s="82">
        <v>7394.05</v>
      </c>
      <c r="D467" s="81" t="s">
        <v>95</v>
      </c>
      <c r="E467" s="81" t="s">
        <v>615</v>
      </c>
      <c r="F467" s="83">
        <v>1100</v>
      </c>
      <c r="G467" s="82">
        <v>8133455</v>
      </c>
      <c r="H467" s="84" t="s">
        <v>616</v>
      </c>
    </row>
    <row r="468" spans="1:8" ht="15.75" customHeight="1">
      <c r="A468" s="81" t="s">
        <v>2427</v>
      </c>
      <c r="B468" s="81" t="s">
        <v>44</v>
      </c>
      <c r="C468" s="82">
        <v>7435.6</v>
      </c>
      <c r="D468" s="81" t="s">
        <v>63</v>
      </c>
      <c r="E468" s="81" t="s">
        <v>513</v>
      </c>
      <c r="F468" s="83">
        <v>1100</v>
      </c>
      <c r="G468" s="82">
        <v>8179160</v>
      </c>
      <c r="H468" s="81" t="s">
        <v>617</v>
      </c>
    </row>
    <row r="469" spans="1:8" ht="15.75" customHeight="1">
      <c r="A469" s="81" t="s">
        <v>2427</v>
      </c>
      <c r="B469" s="81" t="s">
        <v>44</v>
      </c>
      <c r="C469" s="82">
        <v>7478.1</v>
      </c>
      <c r="D469" s="81" t="s">
        <v>434</v>
      </c>
      <c r="E469" s="81" t="s">
        <v>618</v>
      </c>
      <c r="F469" s="83">
        <v>1100</v>
      </c>
      <c r="G469" s="82">
        <v>8225910</v>
      </c>
      <c r="H469" s="84" t="s">
        <v>619</v>
      </c>
    </row>
    <row r="470" spans="1:8" ht="15.75" customHeight="1">
      <c r="A470" s="81" t="s">
        <v>2427</v>
      </c>
      <c r="B470" s="81" t="s">
        <v>44</v>
      </c>
      <c r="C470" s="82">
        <v>7504.16</v>
      </c>
      <c r="D470" s="81" t="s">
        <v>196</v>
      </c>
      <c r="E470" s="84" t="s">
        <v>620</v>
      </c>
      <c r="F470" s="83">
        <v>1100</v>
      </c>
      <c r="G470" s="82">
        <v>8254576</v>
      </c>
      <c r="H470" s="84" t="s">
        <v>621</v>
      </c>
    </row>
    <row r="471" spans="1:8" ht="15.75" customHeight="1">
      <c r="A471" s="81" t="s">
        <v>2427</v>
      </c>
      <c r="B471" s="81" t="s">
        <v>51</v>
      </c>
      <c r="C471" s="82">
        <v>7531.57</v>
      </c>
      <c r="D471" s="81" t="s">
        <v>63</v>
      </c>
      <c r="E471" s="81" t="s">
        <v>491</v>
      </c>
      <c r="F471" s="83">
        <v>1100</v>
      </c>
      <c r="G471" s="82">
        <v>8284727</v>
      </c>
      <c r="H471" s="84" t="s">
        <v>622</v>
      </c>
    </row>
    <row r="472" spans="1:8" ht="15.75" customHeight="1">
      <c r="A472" s="81" t="s">
        <v>2427</v>
      </c>
      <c r="B472" s="81" t="s">
        <v>44</v>
      </c>
      <c r="C472" s="82">
        <v>7674.33</v>
      </c>
      <c r="D472" s="81" t="s">
        <v>71</v>
      </c>
      <c r="E472" s="81" t="s">
        <v>623</v>
      </c>
      <c r="F472" s="83">
        <v>1100</v>
      </c>
      <c r="G472" s="82">
        <v>8441763</v>
      </c>
      <c r="H472" s="84" t="s">
        <v>624</v>
      </c>
    </row>
    <row r="473" spans="1:8" ht="15.75" customHeight="1">
      <c r="A473" s="81" t="s">
        <v>2427</v>
      </c>
      <c r="B473" s="81" t="s">
        <v>51</v>
      </c>
      <c r="C473" s="82">
        <v>7701.29</v>
      </c>
      <c r="D473" s="81" t="s">
        <v>196</v>
      </c>
      <c r="E473" s="81" t="s">
        <v>625</v>
      </c>
      <c r="F473" s="83">
        <v>1100</v>
      </c>
      <c r="G473" s="82">
        <v>8471419</v>
      </c>
      <c r="H473" s="84" t="s">
        <v>626</v>
      </c>
    </row>
    <row r="474" spans="1:8" ht="15.75" customHeight="1">
      <c r="A474" s="81" t="s">
        <v>2427</v>
      </c>
      <c r="B474" s="81" t="s">
        <v>51</v>
      </c>
      <c r="C474" s="82">
        <v>7849.92</v>
      </c>
      <c r="D474" s="81" t="s">
        <v>52</v>
      </c>
      <c r="E474" s="81" t="s">
        <v>627</v>
      </c>
      <c r="F474" s="83">
        <v>1100</v>
      </c>
      <c r="G474" s="82">
        <v>8634912</v>
      </c>
      <c r="H474" s="81" t="s">
        <v>628</v>
      </c>
    </row>
    <row r="475" spans="1:8" ht="15.75" customHeight="1">
      <c r="A475" s="81" t="s">
        <v>2427</v>
      </c>
      <c r="B475" s="81" t="s">
        <v>51</v>
      </c>
      <c r="C475" s="82">
        <v>8181.36</v>
      </c>
      <c r="D475" s="81" t="s">
        <v>95</v>
      </c>
      <c r="E475" s="81" t="s">
        <v>629</v>
      </c>
      <c r="F475" s="83">
        <v>1100</v>
      </c>
      <c r="G475" s="82">
        <v>8999496</v>
      </c>
      <c r="H475" s="84" t="s">
        <v>630</v>
      </c>
    </row>
    <row r="476" spans="1:8" ht="15.75" customHeight="1">
      <c r="A476" s="81" t="s">
        <v>2427</v>
      </c>
      <c r="B476" s="81" t="s">
        <v>44</v>
      </c>
      <c r="C476" s="82">
        <v>8198</v>
      </c>
      <c r="D476" s="81" t="s">
        <v>77</v>
      </c>
      <c r="E476" s="81" t="s">
        <v>631</v>
      </c>
      <c r="F476" s="83">
        <v>1100</v>
      </c>
      <c r="G476" s="82">
        <v>9017800</v>
      </c>
      <c r="H476" s="84" t="s">
        <v>632</v>
      </c>
    </row>
    <row r="477" spans="1:8" ht="15.75" customHeight="1">
      <c r="A477" s="81" t="s">
        <v>2427</v>
      </c>
      <c r="B477" s="81" t="s">
        <v>44</v>
      </c>
      <c r="C477" s="82">
        <v>8897.7800000000007</v>
      </c>
      <c r="D477" s="81" t="s">
        <v>68</v>
      </c>
      <c r="E477" s="81" t="s">
        <v>513</v>
      </c>
      <c r="F477" s="83">
        <v>1100</v>
      </c>
      <c r="G477" s="82">
        <v>9787558</v>
      </c>
      <c r="H477" s="84" t="s">
        <v>633</v>
      </c>
    </row>
    <row r="478" spans="1:8" ht="15.75" customHeight="1">
      <c r="A478" s="81" t="s">
        <v>2427</v>
      </c>
      <c r="B478" s="81" t="s">
        <v>44</v>
      </c>
      <c r="C478" s="82">
        <v>9152.32</v>
      </c>
      <c r="D478" s="81" t="s">
        <v>52</v>
      </c>
      <c r="E478" s="81" t="s">
        <v>634</v>
      </c>
      <c r="F478" s="83">
        <v>1100</v>
      </c>
      <c r="G478" s="82">
        <v>10067552</v>
      </c>
      <c r="H478" s="81" t="s">
        <v>635</v>
      </c>
    </row>
    <row r="479" spans="1:8" ht="15.75" customHeight="1">
      <c r="A479" s="81" t="s">
        <v>2427</v>
      </c>
      <c r="B479" s="81" t="s">
        <v>44</v>
      </c>
      <c r="C479" s="82">
        <v>12078</v>
      </c>
      <c r="D479" s="81" t="s">
        <v>47</v>
      </c>
      <c r="E479" s="81" t="s">
        <v>513</v>
      </c>
      <c r="F479" s="83">
        <v>1100</v>
      </c>
      <c r="G479" s="82">
        <v>13285800</v>
      </c>
      <c r="H479" s="81" t="s">
        <v>636</v>
      </c>
    </row>
    <row r="480" spans="1:8" ht="15.75" customHeight="1">
      <c r="C480" s="79"/>
      <c r="F480" s="85"/>
      <c r="G480" s="79"/>
    </row>
    <row r="481" spans="1:8" ht="15.75" customHeight="1">
      <c r="A481" s="88" t="s">
        <v>637</v>
      </c>
      <c r="B481" s="89"/>
      <c r="C481" s="89"/>
      <c r="D481" s="89"/>
      <c r="E481" s="89"/>
      <c r="F481" s="89"/>
      <c r="G481" s="89"/>
      <c r="H481" s="90"/>
    </row>
    <row r="482" spans="1:8" ht="15.75" customHeight="1">
      <c r="C482" s="79"/>
      <c r="E482" s="1" t="s">
        <v>2401</v>
      </c>
      <c r="F482" s="80">
        <v>1500</v>
      </c>
      <c r="G482" s="79"/>
    </row>
    <row r="483" spans="1:8" ht="15.75" customHeight="1">
      <c r="A483" s="81" t="s">
        <v>17</v>
      </c>
      <c r="B483" s="81" t="s">
        <v>18</v>
      </c>
      <c r="C483" s="81" t="s">
        <v>19</v>
      </c>
      <c r="D483" s="81" t="s">
        <v>23</v>
      </c>
      <c r="E483" s="81" t="s">
        <v>24</v>
      </c>
      <c r="F483" s="81" t="s">
        <v>25</v>
      </c>
      <c r="G483" s="81" t="s">
        <v>26</v>
      </c>
      <c r="H483" s="81" t="s">
        <v>27</v>
      </c>
    </row>
    <row r="484" spans="1:8" ht="15.75" customHeight="1">
      <c r="A484" s="81" t="s">
        <v>2428</v>
      </c>
      <c r="B484" s="81" t="s">
        <v>44</v>
      </c>
      <c r="C484" s="82">
        <v>7510.7</v>
      </c>
      <c r="D484" s="81" t="s">
        <v>63</v>
      </c>
      <c r="E484" s="81" t="s">
        <v>491</v>
      </c>
      <c r="F484" s="83">
        <v>1500</v>
      </c>
      <c r="G484" s="82">
        <v>11266050</v>
      </c>
      <c r="H484" s="84" t="s">
        <v>639</v>
      </c>
    </row>
    <row r="485" spans="1:8" ht="15.75" customHeight="1">
      <c r="A485" s="81" t="s">
        <v>2428</v>
      </c>
      <c r="B485" s="81" t="s">
        <v>44</v>
      </c>
      <c r="C485" s="82">
        <v>7629.64</v>
      </c>
      <c r="D485" s="81" t="s">
        <v>196</v>
      </c>
      <c r="E485" s="81" t="s">
        <v>640</v>
      </c>
      <c r="F485" s="83">
        <v>1500</v>
      </c>
      <c r="G485" s="82">
        <v>11444460</v>
      </c>
      <c r="H485" s="84" t="s">
        <v>641</v>
      </c>
    </row>
    <row r="486" spans="1:8" ht="15.75" customHeight="1">
      <c r="A486" s="81" t="s">
        <v>2428</v>
      </c>
      <c r="B486" s="81" t="s">
        <v>44</v>
      </c>
      <c r="C486" s="82">
        <v>8157.95</v>
      </c>
      <c r="D486" s="81" t="s">
        <v>95</v>
      </c>
      <c r="E486" s="81" t="s">
        <v>642</v>
      </c>
      <c r="F486" s="83">
        <v>1500</v>
      </c>
      <c r="G486" s="82">
        <v>12236925</v>
      </c>
      <c r="H486" s="84" t="s">
        <v>643</v>
      </c>
    </row>
    <row r="487" spans="1:8" ht="15.75" customHeight="1">
      <c r="A487" s="81" t="s">
        <v>2428</v>
      </c>
      <c r="B487" s="81" t="s">
        <v>44</v>
      </c>
      <c r="C487" s="82">
        <v>8974.1200000000008</v>
      </c>
      <c r="D487" s="81" t="s">
        <v>52</v>
      </c>
      <c r="E487" s="81" t="s">
        <v>644</v>
      </c>
      <c r="F487" s="83">
        <v>1500</v>
      </c>
      <c r="G487" s="82">
        <v>13461180</v>
      </c>
      <c r="H487" s="81" t="s">
        <v>635</v>
      </c>
    </row>
    <row r="488" spans="1:8" ht="15.75" customHeight="1">
      <c r="A488" s="81" t="s">
        <v>2428</v>
      </c>
      <c r="B488" s="81" t="s">
        <v>44</v>
      </c>
      <c r="C488" s="82">
        <v>63432.66</v>
      </c>
      <c r="D488" s="81" t="s">
        <v>434</v>
      </c>
      <c r="E488" s="81" t="s">
        <v>645</v>
      </c>
      <c r="F488" s="83">
        <v>1500</v>
      </c>
      <c r="G488" s="82">
        <v>95148990</v>
      </c>
      <c r="H488" s="84" t="s">
        <v>646</v>
      </c>
    </row>
    <row r="489" spans="1:8" ht="15.75" customHeight="1">
      <c r="C489" s="79"/>
      <c r="F489" s="85"/>
      <c r="G489" s="79"/>
    </row>
    <row r="490" spans="1:8" ht="15.75" customHeight="1">
      <c r="A490" s="88" t="s">
        <v>647</v>
      </c>
      <c r="B490" s="89"/>
      <c r="C490" s="89"/>
      <c r="D490" s="89"/>
      <c r="E490" s="89"/>
      <c r="F490" s="89"/>
      <c r="G490" s="89"/>
      <c r="H490" s="90"/>
    </row>
    <row r="491" spans="1:8" ht="15.75" customHeight="1">
      <c r="C491" s="79"/>
      <c r="E491" s="1" t="s">
        <v>2401</v>
      </c>
      <c r="F491" s="80">
        <v>14000</v>
      </c>
      <c r="G491" s="79"/>
    </row>
    <row r="492" spans="1:8" ht="15.75" customHeight="1">
      <c r="A492" s="81" t="s">
        <v>17</v>
      </c>
      <c r="B492" s="81" t="s">
        <v>18</v>
      </c>
      <c r="C492" s="81" t="s">
        <v>19</v>
      </c>
      <c r="D492" s="81" t="s">
        <v>23</v>
      </c>
      <c r="E492" s="81" t="s">
        <v>24</v>
      </c>
      <c r="F492" s="81" t="s">
        <v>25</v>
      </c>
      <c r="G492" s="81" t="s">
        <v>26</v>
      </c>
      <c r="H492" s="81" t="s">
        <v>27</v>
      </c>
    </row>
    <row r="493" spans="1:8" ht="15.75" customHeight="1">
      <c r="A493" s="81" t="s">
        <v>2429</v>
      </c>
      <c r="B493" s="81" t="s">
        <v>44</v>
      </c>
      <c r="C493" s="82">
        <v>4890</v>
      </c>
      <c r="D493" s="81" t="s">
        <v>648</v>
      </c>
      <c r="E493" s="81" t="s">
        <v>649</v>
      </c>
      <c r="F493" s="83">
        <v>14000</v>
      </c>
      <c r="G493" s="82">
        <v>68460000</v>
      </c>
      <c r="H493" s="81" t="s">
        <v>650</v>
      </c>
    </row>
    <row r="494" spans="1:8" ht="15.75" customHeight="1">
      <c r="A494" s="81" t="s">
        <v>2429</v>
      </c>
      <c r="B494" s="81" t="s">
        <v>44</v>
      </c>
      <c r="C494" s="82">
        <v>5123</v>
      </c>
      <c r="D494" s="81" t="s">
        <v>55</v>
      </c>
      <c r="E494" s="81" t="s">
        <v>652</v>
      </c>
      <c r="F494" s="83">
        <v>575</v>
      </c>
      <c r="G494" s="82">
        <v>2945725</v>
      </c>
      <c r="H494" s="81" t="s">
        <v>653</v>
      </c>
    </row>
    <row r="495" spans="1:8" ht="15.75" customHeight="1">
      <c r="A495" s="81" t="s">
        <v>2429</v>
      </c>
      <c r="B495" s="81" t="s">
        <v>51</v>
      </c>
      <c r="C495" s="82">
        <v>5162</v>
      </c>
      <c r="D495" s="81" t="s">
        <v>55</v>
      </c>
      <c r="E495" s="81" t="s">
        <v>654</v>
      </c>
      <c r="F495" s="83">
        <v>14000</v>
      </c>
      <c r="G495" s="82">
        <v>72268000</v>
      </c>
      <c r="H495" s="81" t="s">
        <v>655</v>
      </c>
    </row>
    <row r="496" spans="1:8" ht="15.75" customHeight="1">
      <c r="A496" s="81" t="s">
        <v>2429</v>
      </c>
      <c r="B496" s="81" t="s">
        <v>44</v>
      </c>
      <c r="C496" s="82">
        <v>5318.4</v>
      </c>
      <c r="D496" s="81" t="s">
        <v>95</v>
      </c>
      <c r="E496" s="81" t="s">
        <v>657</v>
      </c>
      <c r="F496" s="83">
        <v>14000</v>
      </c>
      <c r="G496" s="82">
        <v>74457600</v>
      </c>
      <c r="H496" s="84" t="s">
        <v>658</v>
      </c>
    </row>
    <row r="497" spans="1:8" ht="15.75" customHeight="1">
      <c r="A497" s="81" t="s">
        <v>2429</v>
      </c>
      <c r="B497" s="81" t="s">
        <v>75</v>
      </c>
      <c r="C497" s="82">
        <v>5492.31</v>
      </c>
      <c r="D497" s="81" t="s">
        <v>52</v>
      </c>
      <c r="E497" s="81" t="s">
        <v>659</v>
      </c>
      <c r="F497" s="83">
        <v>14000</v>
      </c>
      <c r="G497" s="82">
        <v>76892340</v>
      </c>
      <c r="H497" s="81" t="s">
        <v>660</v>
      </c>
    </row>
    <row r="498" spans="1:8" ht="15.75" customHeight="1">
      <c r="A498" s="81" t="s">
        <v>2429</v>
      </c>
      <c r="B498" s="81" t="s">
        <v>44</v>
      </c>
      <c r="C498" s="82">
        <v>5536.51</v>
      </c>
      <c r="D498" s="81" t="s">
        <v>196</v>
      </c>
      <c r="E498" s="81" t="s">
        <v>661</v>
      </c>
      <c r="F498" s="83">
        <v>14000</v>
      </c>
      <c r="G498" s="82">
        <v>77511140</v>
      </c>
      <c r="H498" s="81" t="s">
        <v>662</v>
      </c>
    </row>
    <row r="499" spans="1:8" ht="15.75" customHeight="1">
      <c r="A499" s="81" t="s">
        <v>2429</v>
      </c>
      <c r="B499" s="81" t="s">
        <v>44</v>
      </c>
      <c r="C499" s="82">
        <v>5627.65</v>
      </c>
      <c r="D499" s="81" t="s">
        <v>189</v>
      </c>
      <c r="E499" s="81" t="s">
        <v>235</v>
      </c>
      <c r="F499" s="83">
        <v>14000</v>
      </c>
      <c r="G499" s="82">
        <v>78787100</v>
      </c>
      <c r="H499" s="81" t="s">
        <v>663</v>
      </c>
    </row>
    <row r="500" spans="1:8" ht="15.75" customHeight="1">
      <c r="A500" s="81" t="s">
        <v>2429</v>
      </c>
      <c r="B500" s="81" t="s">
        <v>44</v>
      </c>
      <c r="C500" s="82">
        <v>5635</v>
      </c>
      <c r="D500" s="81" t="s">
        <v>71</v>
      </c>
      <c r="E500" s="81" t="s">
        <v>664</v>
      </c>
      <c r="F500" s="83">
        <v>14000</v>
      </c>
      <c r="G500" s="82">
        <v>78890000</v>
      </c>
      <c r="H500" s="84" t="s">
        <v>665</v>
      </c>
    </row>
    <row r="501" spans="1:8" ht="15.75" customHeight="1">
      <c r="A501" s="81" t="s">
        <v>2429</v>
      </c>
      <c r="B501" s="81" t="s">
        <v>44</v>
      </c>
      <c r="C501" s="82">
        <v>5643</v>
      </c>
      <c r="D501" s="81" t="s">
        <v>58</v>
      </c>
      <c r="E501" s="81" t="s">
        <v>666</v>
      </c>
      <c r="F501" s="83">
        <v>14000</v>
      </c>
      <c r="G501" s="82">
        <v>79002000</v>
      </c>
      <c r="H501" s="84" t="s">
        <v>667</v>
      </c>
    </row>
    <row r="502" spans="1:8" ht="15.75" customHeight="1">
      <c r="A502" s="81" t="s">
        <v>2429</v>
      </c>
      <c r="B502" s="81" t="s">
        <v>51</v>
      </c>
      <c r="C502" s="82">
        <v>5645.28</v>
      </c>
      <c r="D502" s="81" t="s">
        <v>52</v>
      </c>
      <c r="E502" s="81" t="s">
        <v>668</v>
      </c>
      <c r="F502" s="83">
        <v>14000</v>
      </c>
      <c r="G502" s="82">
        <v>79033920</v>
      </c>
      <c r="H502" s="81" t="s">
        <v>669</v>
      </c>
    </row>
    <row r="503" spans="1:8" ht="15.75" customHeight="1">
      <c r="A503" s="81" t="s">
        <v>2429</v>
      </c>
      <c r="B503" s="81" t="s">
        <v>44</v>
      </c>
      <c r="C503" s="82">
        <v>5866.67</v>
      </c>
      <c r="D503" s="81" t="s">
        <v>68</v>
      </c>
      <c r="E503" s="81" t="s">
        <v>235</v>
      </c>
      <c r="F503" s="83">
        <v>14000</v>
      </c>
      <c r="G503" s="82">
        <v>82133380</v>
      </c>
      <c r="H503" s="81" t="s">
        <v>670</v>
      </c>
    </row>
    <row r="504" spans="1:8" ht="15.75" customHeight="1">
      <c r="A504" s="81" t="s">
        <v>2429</v>
      </c>
      <c r="B504" s="81" t="s">
        <v>44</v>
      </c>
      <c r="C504" s="82">
        <v>5980.52</v>
      </c>
      <c r="D504" s="81" t="s">
        <v>63</v>
      </c>
      <c r="E504" s="81" t="s">
        <v>671</v>
      </c>
      <c r="F504" s="83">
        <v>14000</v>
      </c>
      <c r="G504" s="82">
        <v>83727280</v>
      </c>
      <c r="H504" s="84" t="s">
        <v>672</v>
      </c>
    </row>
    <row r="505" spans="1:8" ht="15.75" customHeight="1">
      <c r="A505" s="81" t="s">
        <v>2429</v>
      </c>
      <c r="B505" s="81" t="s">
        <v>51</v>
      </c>
      <c r="C505" s="82">
        <v>6033.06</v>
      </c>
      <c r="D505" s="81" t="s">
        <v>95</v>
      </c>
      <c r="E505" s="81" t="s">
        <v>673</v>
      </c>
      <c r="F505" s="83">
        <v>14000</v>
      </c>
      <c r="G505" s="82">
        <v>84462840</v>
      </c>
      <c r="H505" s="84" t="s">
        <v>674</v>
      </c>
    </row>
    <row r="506" spans="1:8" ht="15.75" customHeight="1">
      <c r="A506" s="81" t="s">
        <v>2429</v>
      </c>
      <c r="B506" s="81" t="s">
        <v>51</v>
      </c>
      <c r="C506" s="82">
        <v>6097.85</v>
      </c>
      <c r="D506" s="81" t="s">
        <v>196</v>
      </c>
      <c r="E506" s="81" t="s">
        <v>675</v>
      </c>
      <c r="F506" s="83">
        <v>14000</v>
      </c>
      <c r="G506" s="82">
        <v>85369900</v>
      </c>
      <c r="H506" s="84" t="s">
        <v>676</v>
      </c>
    </row>
    <row r="507" spans="1:8" ht="15.75" customHeight="1">
      <c r="A507" s="81" t="s">
        <v>2429</v>
      </c>
      <c r="B507" s="81" t="s">
        <v>44</v>
      </c>
      <c r="C507" s="82">
        <v>6333</v>
      </c>
      <c r="D507" s="81" t="s">
        <v>77</v>
      </c>
      <c r="E507" s="81" t="s">
        <v>677</v>
      </c>
      <c r="F507" s="83">
        <v>14000</v>
      </c>
      <c r="G507" s="82">
        <v>88662000</v>
      </c>
      <c r="H507" s="84" t="s">
        <v>678</v>
      </c>
    </row>
    <row r="508" spans="1:8" ht="15.75" customHeight="1">
      <c r="A508" s="81" t="s">
        <v>2429</v>
      </c>
      <c r="B508" s="81" t="s">
        <v>51</v>
      </c>
      <c r="C508" s="82">
        <v>6346.69</v>
      </c>
      <c r="D508" s="81" t="s">
        <v>63</v>
      </c>
      <c r="E508" s="81" t="s">
        <v>652</v>
      </c>
      <c r="F508" s="83">
        <v>14000</v>
      </c>
      <c r="G508" s="82">
        <v>88853660</v>
      </c>
      <c r="H508" s="84" t="s">
        <v>679</v>
      </c>
    </row>
    <row r="509" spans="1:8" ht="15.75" customHeight="1">
      <c r="A509" s="81" t="s">
        <v>2429</v>
      </c>
      <c r="B509" s="81" t="s">
        <v>44</v>
      </c>
      <c r="C509" s="82">
        <v>6792.31</v>
      </c>
      <c r="D509" s="81" t="s">
        <v>52</v>
      </c>
      <c r="E509" s="81" t="s">
        <v>680</v>
      </c>
      <c r="F509" s="83">
        <v>14000</v>
      </c>
      <c r="G509" s="82">
        <v>95092340</v>
      </c>
      <c r="H509" s="81" t="s">
        <v>681</v>
      </c>
    </row>
    <row r="510" spans="1:8" ht="15.75" customHeight="1">
      <c r="A510" s="81" t="s">
        <v>2429</v>
      </c>
      <c r="B510" s="81" t="s">
        <v>44</v>
      </c>
      <c r="C510" s="82">
        <v>6969</v>
      </c>
      <c r="D510" s="81" t="s">
        <v>47</v>
      </c>
      <c r="E510" s="81" t="s">
        <v>671</v>
      </c>
      <c r="F510" s="83">
        <v>14000</v>
      </c>
      <c r="G510" s="82">
        <v>97566000</v>
      </c>
      <c r="H510" s="81" t="s">
        <v>682</v>
      </c>
    </row>
    <row r="511" spans="1:8" ht="15.75" customHeight="1">
      <c r="A511" s="81" t="s">
        <v>2429</v>
      </c>
      <c r="B511" s="81" t="s">
        <v>51</v>
      </c>
      <c r="C511" s="82">
        <v>6969</v>
      </c>
      <c r="D511" s="81" t="s">
        <v>47</v>
      </c>
      <c r="E511" s="81" t="s">
        <v>213</v>
      </c>
      <c r="F511" s="83">
        <v>14000</v>
      </c>
      <c r="G511" s="82">
        <v>97566000</v>
      </c>
      <c r="H511" s="81" t="s">
        <v>109</v>
      </c>
    </row>
    <row r="512" spans="1:8" ht="15.75" customHeight="1">
      <c r="A512" s="81" t="s">
        <v>2429</v>
      </c>
      <c r="B512" s="81" t="s">
        <v>44</v>
      </c>
      <c r="C512" s="82">
        <v>8320.8700000000008</v>
      </c>
      <c r="D512" s="81" t="s">
        <v>110</v>
      </c>
      <c r="E512" s="81" t="s">
        <v>683</v>
      </c>
      <c r="F512" s="83">
        <v>14000</v>
      </c>
      <c r="G512" s="82">
        <v>116492180</v>
      </c>
      <c r="H512" s="81" t="s">
        <v>684</v>
      </c>
    </row>
    <row r="513" spans="1:8" ht="15.75" customHeight="1">
      <c r="A513" s="81" t="s">
        <v>2429</v>
      </c>
      <c r="B513" s="81" t="s">
        <v>44</v>
      </c>
      <c r="C513" s="82">
        <v>25440.27</v>
      </c>
      <c r="D513" s="81" t="s">
        <v>434</v>
      </c>
      <c r="E513" s="81" t="s">
        <v>685</v>
      </c>
      <c r="F513" s="83">
        <v>14000</v>
      </c>
      <c r="G513" s="82">
        <v>356163780</v>
      </c>
      <c r="H513" s="84" t="s">
        <v>686</v>
      </c>
    </row>
    <row r="514" spans="1:8" ht="15.75" customHeight="1">
      <c r="C514" s="79"/>
      <c r="F514" s="85"/>
      <c r="G514" s="79"/>
    </row>
    <row r="515" spans="1:8" ht="15.75" customHeight="1">
      <c r="A515" s="88" t="s">
        <v>687</v>
      </c>
      <c r="B515" s="89"/>
      <c r="C515" s="89"/>
      <c r="D515" s="89"/>
      <c r="E515" s="89"/>
      <c r="F515" s="89"/>
      <c r="G515" s="89"/>
      <c r="H515" s="90"/>
    </row>
    <row r="516" spans="1:8" ht="15.75" customHeight="1">
      <c r="C516" s="79"/>
      <c r="E516" s="1" t="s">
        <v>2401</v>
      </c>
      <c r="F516" s="80">
        <v>120</v>
      </c>
      <c r="G516" s="79"/>
    </row>
    <row r="517" spans="1:8" ht="15.75" customHeight="1">
      <c r="A517" s="81" t="s">
        <v>17</v>
      </c>
      <c r="B517" s="81" t="s">
        <v>18</v>
      </c>
      <c r="C517" s="81" t="s">
        <v>19</v>
      </c>
      <c r="D517" s="81" t="s">
        <v>23</v>
      </c>
      <c r="E517" s="81" t="s">
        <v>24</v>
      </c>
      <c r="F517" s="81" t="s">
        <v>25</v>
      </c>
      <c r="G517" s="81" t="s">
        <v>26</v>
      </c>
      <c r="H517" s="81" t="s">
        <v>27</v>
      </c>
    </row>
    <row r="518" spans="1:8" ht="15.75" customHeight="1">
      <c r="A518" s="81" t="s">
        <v>2430</v>
      </c>
      <c r="B518" s="81" t="s">
        <v>44</v>
      </c>
      <c r="C518" s="82">
        <v>37760.160000000003</v>
      </c>
      <c r="D518" s="81" t="s">
        <v>63</v>
      </c>
      <c r="E518" s="81" t="s">
        <v>579</v>
      </c>
      <c r="F518" s="83">
        <v>120</v>
      </c>
      <c r="G518" s="82">
        <v>4531219.2</v>
      </c>
      <c r="H518" s="84" t="s">
        <v>689</v>
      </c>
    </row>
    <row r="519" spans="1:8" ht="15.75" customHeight="1">
      <c r="A519" s="81" t="s">
        <v>2430</v>
      </c>
      <c r="B519" s="81" t="s">
        <v>44</v>
      </c>
      <c r="C519" s="82">
        <v>37914.1</v>
      </c>
      <c r="D519" s="81" t="s">
        <v>95</v>
      </c>
      <c r="E519" s="81" t="s">
        <v>690</v>
      </c>
      <c r="F519" s="83">
        <v>120</v>
      </c>
      <c r="G519" s="82">
        <v>4549692</v>
      </c>
      <c r="H519" s="84" t="s">
        <v>691</v>
      </c>
    </row>
    <row r="520" spans="1:8" ht="15.75" customHeight="1">
      <c r="A520" s="81" t="s">
        <v>2430</v>
      </c>
      <c r="B520" s="81" t="s">
        <v>44</v>
      </c>
      <c r="C520" s="82">
        <v>38026.660000000003</v>
      </c>
      <c r="D520" s="81" t="s">
        <v>92</v>
      </c>
      <c r="E520" s="81" t="s">
        <v>585</v>
      </c>
      <c r="F520" s="83">
        <v>120</v>
      </c>
      <c r="G520" s="82">
        <v>4563199.2</v>
      </c>
      <c r="H520" s="81" t="s">
        <v>692</v>
      </c>
    </row>
    <row r="521" spans="1:8" ht="15.75" customHeight="1">
      <c r="A521" s="81" t="s">
        <v>2430</v>
      </c>
      <c r="B521" s="81" t="s">
        <v>44</v>
      </c>
      <c r="C521" s="82">
        <v>38100</v>
      </c>
      <c r="D521" s="81" t="s">
        <v>77</v>
      </c>
      <c r="E521" s="81" t="s">
        <v>693</v>
      </c>
      <c r="F521" s="83">
        <v>120</v>
      </c>
      <c r="G521" s="82">
        <v>4572000</v>
      </c>
      <c r="H521" s="84" t="s">
        <v>694</v>
      </c>
    </row>
    <row r="522" spans="1:8" ht="15.75" customHeight="1">
      <c r="A522" s="81" t="s">
        <v>2430</v>
      </c>
      <c r="B522" s="81" t="s">
        <v>44</v>
      </c>
      <c r="C522" s="82">
        <v>39118.769999999997</v>
      </c>
      <c r="D522" s="81" t="s">
        <v>71</v>
      </c>
      <c r="E522" s="81" t="s">
        <v>695</v>
      </c>
      <c r="F522" s="83">
        <v>120</v>
      </c>
      <c r="G522" s="82">
        <v>4694252.4000000004</v>
      </c>
      <c r="H522" s="84" t="s">
        <v>696</v>
      </c>
    </row>
    <row r="523" spans="1:8" ht="15.75" customHeight="1">
      <c r="A523" s="81" t="s">
        <v>2430</v>
      </c>
      <c r="B523" s="81" t="s">
        <v>44</v>
      </c>
      <c r="C523" s="82">
        <v>39852</v>
      </c>
      <c r="D523" s="81" t="s">
        <v>55</v>
      </c>
      <c r="E523" s="81" t="s">
        <v>671</v>
      </c>
      <c r="F523" s="83">
        <v>120</v>
      </c>
      <c r="G523" s="82">
        <v>4782240</v>
      </c>
      <c r="H523" s="81" t="s">
        <v>698</v>
      </c>
    </row>
    <row r="524" spans="1:8" ht="15.75" customHeight="1">
      <c r="A524" s="81" t="s">
        <v>2430</v>
      </c>
      <c r="B524" s="81" t="s">
        <v>51</v>
      </c>
      <c r="C524" s="82">
        <v>43077.279999999999</v>
      </c>
      <c r="D524" s="81" t="s">
        <v>63</v>
      </c>
      <c r="E524" s="81" t="s">
        <v>671</v>
      </c>
      <c r="F524" s="83">
        <v>120</v>
      </c>
      <c r="G524" s="82">
        <v>5169273.5999999996</v>
      </c>
      <c r="H524" s="84" t="s">
        <v>699</v>
      </c>
    </row>
    <row r="525" spans="1:8" ht="15.75" customHeight="1">
      <c r="A525" s="81" t="s">
        <v>2430</v>
      </c>
      <c r="B525" s="81" t="s">
        <v>44</v>
      </c>
      <c r="C525" s="82">
        <v>44618.82</v>
      </c>
      <c r="D525" s="81" t="s">
        <v>68</v>
      </c>
      <c r="E525" s="81" t="s">
        <v>579</v>
      </c>
      <c r="F525" s="83">
        <v>120</v>
      </c>
      <c r="G525" s="82">
        <v>5354258.4000000004</v>
      </c>
      <c r="H525" s="84" t="s">
        <v>700</v>
      </c>
    </row>
    <row r="526" spans="1:8" ht="15.75" customHeight="1">
      <c r="A526" s="81" t="s">
        <v>2430</v>
      </c>
      <c r="B526" s="81" t="s">
        <v>44</v>
      </c>
      <c r="C526" s="82">
        <v>45756.24</v>
      </c>
      <c r="D526" s="81" t="s">
        <v>189</v>
      </c>
      <c r="E526" s="81" t="s">
        <v>579</v>
      </c>
      <c r="F526" s="83">
        <v>120</v>
      </c>
      <c r="G526" s="82">
        <v>5490748.7999999998</v>
      </c>
      <c r="H526" s="81" t="s">
        <v>701</v>
      </c>
    </row>
    <row r="527" spans="1:8" ht="15.75" customHeight="1">
      <c r="A527" s="81" t="s">
        <v>2430</v>
      </c>
      <c r="B527" s="81" t="s">
        <v>44</v>
      </c>
      <c r="C527" s="82">
        <v>48918</v>
      </c>
      <c r="D527" s="81" t="s">
        <v>47</v>
      </c>
      <c r="E527" s="81" t="s">
        <v>671</v>
      </c>
      <c r="F527" s="83">
        <v>120</v>
      </c>
      <c r="G527" s="82">
        <v>5870160</v>
      </c>
      <c r="H527" s="81" t="s">
        <v>109</v>
      </c>
    </row>
    <row r="528" spans="1:8" ht="15.75" customHeight="1">
      <c r="A528" s="81" t="s">
        <v>2430</v>
      </c>
      <c r="B528" s="81" t="s">
        <v>44</v>
      </c>
      <c r="C528" s="82">
        <v>54180.51</v>
      </c>
      <c r="D528" s="81" t="s">
        <v>110</v>
      </c>
      <c r="E528" s="81" t="s">
        <v>671</v>
      </c>
      <c r="F528" s="83">
        <v>120</v>
      </c>
      <c r="G528" s="82">
        <v>6501661.2000000002</v>
      </c>
      <c r="H528" s="84" t="s">
        <v>702</v>
      </c>
    </row>
    <row r="529" spans="1:8" ht="15.75" customHeight="1">
      <c r="A529" s="81" t="s">
        <v>2430</v>
      </c>
      <c r="B529" s="81" t="s">
        <v>44</v>
      </c>
      <c r="C529" s="82">
        <v>67213.429999999993</v>
      </c>
      <c r="D529" s="81" t="s">
        <v>434</v>
      </c>
      <c r="E529" s="81" t="s">
        <v>703</v>
      </c>
      <c r="F529" s="83">
        <v>120</v>
      </c>
      <c r="G529" s="82">
        <v>8065611.5999999996</v>
      </c>
      <c r="H529" s="84" t="s">
        <v>704</v>
      </c>
    </row>
    <row r="530" spans="1:8" ht="15.75" customHeight="1">
      <c r="C530" s="79"/>
      <c r="F530" s="85"/>
      <c r="G530" s="79"/>
    </row>
    <row r="531" spans="1:8" ht="15.75" customHeight="1">
      <c r="A531" s="88" t="s">
        <v>705</v>
      </c>
      <c r="B531" s="89"/>
      <c r="C531" s="89"/>
      <c r="D531" s="89"/>
      <c r="E531" s="89"/>
      <c r="F531" s="89"/>
      <c r="G531" s="89"/>
      <c r="H531" s="90"/>
    </row>
    <row r="532" spans="1:8" ht="15.75" customHeight="1">
      <c r="C532" s="79"/>
      <c r="E532" s="1" t="s">
        <v>2401</v>
      </c>
      <c r="F532" s="80">
        <v>17300</v>
      </c>
      <c r="G532" s="79"/>
    </row>
    <row r="533" spans="1:8" ht="15.75" customHeight="1">
      <c r="A533" s="81" t="s">
        <v>17</v>
      </c>
      <c r="B533" s="81" t="s">
        <v>18</v>
      </c>
      <c r="C533" s="81" t="s">
        <v>19</v>
      </c>
      <c r="D533" s="81" t="s">
        <v>23</v>
      </c>
      <c r="E533" s="81" t="s">
        <v>24</v>
      </c>
      <c r="F533" s="81" t="s">
        <v>25</v>
      </c>
      <c r="G533" s="81" t="s">
        <v>26</v>
      </c>
      <c r="H533" s="81" t="s">
        <v>27</v>
      </c>
    </row>
    <row r="534" spans="1:8" ht="15.75" customHeight="1">
      <c r="A534" s="81" t="s">
        <v>2431</v>
      </c>
      <c r="B534" s="81" t="s">
        <v>44</v>
      </c>
      <c r="C534" s="82">
        <v>2196.44</v>
      </c>
      <c r="D534" s="81" t="s">
        <v>196</v>
      </c>
      <c r="E534" s="81" t="s">
        <v>707</v>
      </c>
      <c r="F534" s="83">
        <v>17300</v>
      </c>
      <c r="G534" s="82">
        <v>37998412</v>
      </c>
      <c r="H534" s="84" t="s">
        <v>708</v>
      </c>
    </row>
    <row r="535" spans="1:8" ht="15.75" customHeight="1">
      <c r="A535" s="81" t="s">
        <v>2431</v>
      </c>
      <c r="B535" s="81" t="s">
        <v>44</v>
      </c>
      <c r="C535" s="82">
        <v>2240.62</v>
      </c>
      <c r="D535" s="81" t="s">
        <v>63</v>
      </c>
      <c r="E535" s="81" t="s">
        <v>505</v>
      </c>
      <c r="F535" s="83">
        <v>17300</v>
      </c>
      <c r="G535" s="82">
        <v>38762726</v>
      </c>
      <c r="H535" s="81" t="s">
        <v>709</v>
      </c>
    </row>
    <row r="536" spans="1:8" ht="15.75" customHeight="1">
      <c r="A536" s="81" t="s">
        <v>2431</v>
      </c>
      <c r="B536" s="81" t="s">
        <v>75</v>
      </c>
      <c r="C536" s="82">
        <v>2298.56</v>
      </c>
      <c r="D536" s="81" t="s">
        <v>52</v>
      </c>
      <c r="E536" s="81" t="s">
        <v>710</v>
      </c>
      <c r="F536" s="83">
        <v>17300</v>
      </c>
      <c r="G536" s="82">
        <v>39765088</v>
      </c>
      <c r="H536" s="81" t="s">
        <v>711</v>
      </c>
    </row>
    <row r="537" spans="1:8" ht="15.75" customHeight="1">
      <c r="A537" s="81" t="s">
        <v>2431</v>
      </c>
      <c r="B537" s="81" t="s">
        <v>44</v>
      </c>
      <c r="C537" s="82">
        <v>2328.33</v>
      </c>
      <c r="D537" s="81" t="s">
        <v>95</v>
      </c>
      <c r="E537" s="81" t="s">
        <v>712</v>
      </c>
      <c r="F537" s="83">
        <v>17300</v>
      </c>
      <c r="G537" s="82">
        <v>40280109</v>
      </c>
      <c r="H537" s="84" t="s">
        <v>713</v>
      </c>
    </row>
    <row r="538" spans="1:8" ht="15.75" customHeight="1">
      <c r="A538" s="81" t="s">
        <v>2431</v>
      </c>
      <c r="B538" s="81" t="s">
        <v>44</v>
      </c>
      <c r="C538" s="82">
        <v>2418</v>
      </c>
      <c r="D538" s="81" t="s">
        <v>77</v>
      </c>
      <c r="E538" s="81" t="s">
        <v>714</v>
      </c>
      <c r="F538" s="83">
        <v>17300</v>
      </c>
      <c r="G538" s="82">
        <v>41831400</v>
      </c>
      <c r="H538" s="84" t="s">
        <v>715</v>
      </c>
    </row>
    <row r="539" spans="1:8" ht="15.75" customHeight="1">
      <c r="A539" s="81" t="s">
        <v>2431</v>
      </c>
      <c r="B539" s="81" t="s">
        <v>44</v>
      </c>
      <c r="C539" s="82">
        <v>2493</v>
      </c>
      <c r="D539" s="81" t="s">
        <v>479</v>
      </c>
      <c r="E539" s="81" t="s">
        <v>716</v>
      </c>
      <c r="F539" s="83">
        <v>17300</v>
      </c>
      <c r="G539" s="82">
        <v>43128900</v>
      </c>
      <c r="H539" s="84" t="s">
        <v>717</v>
      </c>
    </row>
    <row r="540" spans="1:8" ht="15.75" customHeight="1">
      <c r="A540" s="81" t="s">
        <v>2431</v>
      </c>
      <c r="B540" s="81" t="s">
        <v>44</v>
      </c>
      <c r="C540" s="82">
        <v>2571.25</v>
      </c>
      <c r="D540" s="81" t="s">
        <v>92</v>
      </c>
      <c r="E540" s="81" t="s">
        <v>718</v>
      </c>
      <c r="F540" s="83">
        <v>17300</v>
      </c>
      <c r="G540" s="82">
        <v>44482625</v>
      </c>
      <c r="H540" s="81" t="s">
        <v>719</v>
      </c>
    </row>
    <row r="541" spans="1:8" ht="15.75" customHeight="1">
      <c r="A541" s="81" t="s">
        <v>2431</v>
      </c>
      <c r="B541" s="81" t="s">
        <v>44</v>
      </c>
      <c r="C541" s="82">
        <v>2615.04</v>
      </c>
      <c r="D541" s="81" t="s">
        <v>68</v>
      </c>
      <c r="E541" s="81" t="s">
        <v>505</v>
      </c>
      <c r="F541" s="83">
        <v>17300</v>
      </c>
      <c r="G541" s="82">
        <v>45240192</v>
      </c>
      <c r="H541" s="81" t="s">
        <v>720</v>
      </c>
    </row>
    <row r="542" spans="1:8" ht="15.75" customHeight="1">
      <c r="A542" s="81" t="s">
        <v>2431</v>
      </c>
      <c r="B542" s="81" t="s">
        <v>51</v>
      </c>
      <c r="C542" s="82">
        <v>2741.22</v>
      </c>
      <c r="D542" s="81" t="s">
        <v>52</v>
      </c>
      <c r="E542" s="81" t="s">
        <v>721</v>
      </c>
      <c r="F542" s="83">
        <v>17300</v>
      </c>
      <c r="G542" s="82">
        <v>47423106</v>
      </c>
      <c r="H542" s="81" t="s">
        <v>722</v>
      </c>
    </row>
    <row r="543" spans="1:8" ht="15.75" customHeight="1">
      <c r="A543" s="81" t="s">
        <v>2431</v>
      </c>
      <c r="B543" s="81" t="s">
        <v>44</v>
      </c>
      <c r="C543" s="82">
        <v>3216.58</v>
      </c>
      <c r="D543" s="81" t="s">
        <v>255</v>
      </c>
      <c r="E543" s="81" t="s">
        <v>723</v>
      </c>
      <c r="F543" s="83">
        <v>17300</v>
      </c>
      <c r="G543" s="82">
        <v>55646834</v>
      </c>
      <c r="H543" s="81" t="s">
        <v>724</v>
      </c>
    </row>
    <row r="544" spans="1:8" ht="15.75" customHeight="1">
      <c r="A544" s="81" t="s">
        <v>2431</v>
      </c>
      <c r="B544" s="81" t="s">
        <v>44</v>
      </c>
      <c r="C544" s="82">
        <v>3399.44</v>
      </c>
      <c r="D544" s="81" t="s">
        <v>222</v>
      </c>
      <c r="E544" s="81" t="s">
        <v>725</v>
      </c>
      <c r="F544" s="83">
        <v>17280</v>
      </c>
      <c r="G544" s="82">
        <v>58742323.200000003</v>
      </c>
      <c r="H544" s="84" t="s">
        <v>726</v>
      </c>
    </row>
    <row r="545" spans="1:8" ht="15.75" customHeight="1">
      <c r="A545" s="81" t="s">
        <v>2431</v>
      </c>
      <c r="B545" s="81" t="s">
        <v>44</v>
      </c>
      <c r="C545" s="82">
        <v>4103.09</v>
      </c>
      <c r="D545" s="81" t="s">
        <v>189</v>
      </c>
      <c r="E545" s="81" t="s">
        <v>595</v>
      </c>
      <c r="F545" s="83">
        <v>17300</v>
      </c>
      <c r="G545" s="82">
        <v>70983457</v>
      </c>
      <c r="H545" s="81" t="s">
        <v>727</v>
      </c>
    </row>
    <row r="546" spans="1:8" ht="15.75" customHeight="1">
      <c r="A546" s="81" t="s">
        <v>2431</v>
      </c>
      <c r="B546" s="81" t="s">
        <v>44</v>
      </c>
      <c r="C546" s="82">
        <v>8288</v>
      </c>
      <c r="D546" s="81" t="s">
        <v>47</v>
      </c>
      <c r="E546" s="81" t="s">
        <v>517</v>
      </c>
      <c r="F546" s="83">
        <v>17300</v>
      </c>
      <c r="G546" s="82">
        <v>143382400</v>
      </c>
      <c r="H546" s="81" t="s">
        <v>728</v>
      </c>
    </row>
    <row r="547" spans="1:8" ht="15.75" customHeight="1">
      <c r="A547" s="81" t="s">
        <v>2431</v>
      </c>
      <c r="B547" s="81" t="s">
        <v>75</v>
      </c>
      <c r="C547" s="82">
        <v>12330.81</v>
      </c>
      <c r="D547" s="81" t="s">
        <v>95</v>
      </c>
      <c r="E547" s="81" t="s">
        <v>729</v>
      </c>
      <c r="F547" s="83">
        <v>17300</v>
      </c>
      <c r="G547" s="82">
        <v>213323013</v>
      </c>
      <c r="H547" s="84" t="s">
        <v>730</v>
      </c>
    </row>
    <row r="548" spans="1:8" ht="15.75" customHeight="1">
      <c r="A548" s="81" t="s">
        <v>2431</v>
      </c>
      <c r="B548" s="81" t="s">
        <v>51</v>
      </c>
      <c r="C548" s="82">
        <v>12514.44</v>
      </c>
      <c r="D548" s="81" t="s">
        <v>196</v>
      </c>
      <c r="E548" s="81" t="s">
        <v>731</v>
      </c>
      <c r="F548" s="83">
        <v>17300</v>
      </c>
      <c r="G548" s="82">
        <v>216499812</v>
      </c>
      <c r="H548" s="84" t="s">
        <v>732</v>
      </c>
    </row>
    <row r="549" spans="1:8" ht="15.75" customHeight="1">
      <c r="A549" s="81" t="s">
        <v>2431</v>
      </c>
      <c r="B549" s="81" t="s">
        <v>51</v>
      </c>
      <c r="C549" s="82">
        <v>12733.65</v>
      </c>
      <c r="D549" s="81" t="s">
        <v>63</v>
      </c>
      <c r="E549" s="81" t="s">
        <v>733</v>
      </c>
      <c r="F549" s="83">
        <v>17300</v>
      </c>
      <c r="G549" s="82">
        <v>220292145</v>
      </c>
      <c r="H549" s="84" t="s">
        <v>734</v>
      </c>
    </row>
    <row r="550" spans="1:8" ht="15.75" customHeight="1">
      <c r="A550" s="81" t="s">
        <v>2431</v>
      </c>
      <c r="B550" s="81" t="s">
        <v>51</v>
      </c>
      <c r="C550" s="82">
        <v>58582.48</v>
      </c>
      <c r="D550" s="81" t="s">
        <v>95</v>
      </c>
      <c r="E550" s="81" t="s">
        <v>735</v>
      </c>
      <c r="F550" s="83">
        <v>17300</v>
      </c>
      <c r="G550" s="82">
        <v>1013476904</v>
      </c>
      <c r="H550" s="84" t="s">
        <v>736</v>
      </c>
    </row>
    <row r="551" spans="1:8" ht="15.75" customHeight="1">
      <c r="A551" s="81" t="s">
        <v>2431</v>
      </c>
      <c r="B551" s="81" t="s">
        <v>75</v>
      </c>
      <c r="C551" s="82">
        <v>59132.35</v>
      </c>
      <c r="D551" s="81" t="s">
        <v>63</v>
      </c>
      <c r="E551" s="81" t="s">
        <v>542</v>
      </c>
      <c r="F551" s="83">
        <v>17300</v>
      </c>
      <c r="G551" s="82">
        <v>1022989655</v>
      </c>
      <c r="H551" s="81" t="s">
        <v>737</v>
      </c>
    </row>
    <row r="552" spans="1:8" ht="15.75" customHeight="1">
      <c r="A552" s="81" t="s">
        <v>2431</v>
      </c>
      <c r="B552" s="81" t="s">
        <v>44</v>
      </c>
      <c r="C552" s="82">
        <v>66119.27</v>
      </c>
      <c r="D552" s="81" t="s">
        <v>52</v>
      </c>
      <c r="E552" s="81" t="s">
        <v>738</v>
      </c>
      <c r="F552" s="83">
        <v>17300</v>
      </c>
      <c r="G552" s="82">
        <v>1143863371</v>
      </c>
      <c r="H552" s="81" t="s">
        <v>739</v>
      </c>
    </row>
    <row r="553" spans="1:8" ht="15.75" customHeight="1">
      <c r="C553" s="79"/>
      <c r="F553" s="85"/>
      <c r="G553" s="79"/>
    </row>
    <row r="554" spans="1:8" ht="15.75" customHeight="1">
      <c r="A554" s="88" t="s">
        <v>740</v>
      </c>
      <c r="B554" s="89"/>
      <c r="C554" s="89"/>
      <c r="D554" s="89"/>
      <c r="E554" s="89"/>
      <c r="F554" s="89"/>
      <c r="G554" s="89"/>
      <c r="H554" s="90"/>
    </row>
    <row r="555" spans="1:8" ht="15.75" customHeight="1">
      <c r="C555" s="79"/>
      <c r="E555" s="1" t="s">
        <v>2401</v>
      </c>
      <c r="F555" s="80">
        <v>35000</v>
      </c>
      <c r="G555" s="79"/>
    </row>
    <row r="556" spans="1:8" ht="15.75" customHeight="1">
      <c r="A556" s="81" t="s">
        <v>17</v>
      </c>
      <c r="B556" s="81" t="s">
        <v>18</v>
      </c>
      <c r="C556" s="81" t="s">
        <v>19</v>
      </c>
      <c r="D556" s="81" t="s">
        <v>23</v>
      </c>
      <c r="E556" s="81" t="s">
        <v>24</v>
      </c>
      <c r="F556" s="81" t="s">
        <v>25</v>
      </c>
      <c r="G556" s="81" t="s">
        <v>26</v>
      </c>
      <c r="H556" s="81" t="s">
        <v>27</v>
      </c>
    </row>
    <row r="557" spans="1:8" ht="15.75" customHeight="1">
      <c r="A557" s="81" t="s">
        <v>2432</v>
      </c>
      <c r="B557" s="81" t="s">
        <v>44</v>
      </c>
      <c r="C557" s="82">
        <v>1128.56</v>
      </c>
      <c r="D557" s="81" t="s">
        <v>68</v>
      </c>
      <c r="E557" s="81" t="s">
        <v>742</v>
      </c>
      <c r="F557" s="83">
        <v>35000</v>
      </c>
      <c r="G557" s="82">
        <v>39499600</v>
      </c>
      <c r="H557" s="81" t="s">
        <v>743</v>
      </c>
    </row>
    <row r="558" spans="1:8" ht="15.75" customHeight="1">
      <c r="A558" s="81" t="s">
        <v>2432</v>
      </c>
      <c r="B558" s="81" t="s">
        <v>44</v>
      </c>
      <c r="C558" s="82">
        <v>1244.4100000000001</v>
      </c>
      <c r="D558" s="81" t="s">
        <v>63</v>
      </c>
      <c r="E558" s="81" t="s">
        <v>742</v>
      </c>
      <c r="F558" s="83">
        <v>35000</v>
      </c>
      <c r="G558" s="82">
        <v>43554350</v>
      </c>
      <c r="H558" s="81" t="s">
        <v>744</v>
      </c>
    </row>
    <row r="559" spans="1:8" ht="15.75" customHeight="1">
      <c r="A559" s="81" t="s">
        <v>2432</v>
      </c>
      <c r="B559" s="81" t="s">
        <v>44</v>
      </c>
      <c r="C559" s="82">
        <v>1337.88</v>
      </c>
      <c r="D559" s="81" t="s">
        <v>189</v>
      </c>
      <c r="E559" s="81" t="s">
        <v>742</v>
      </c>
      <c r="F559" s="83">
        <v>35000</v>
      </c>
      <c r="G559" s="82">
        <v>46825800</v>
      </c>
      <c r="H559" s="81" t="s">
        <v>745</v>
      </c>
    </row>
    <row r="560" spans="1:8" ht="15.75" customHeight="1">
      <c r="A560" s="81" t="s">
        <v>2432</v>
      </c>
      <c r="B560" s="81" t="s">
        <v>44</v>
      </c>
      <c r="C560" s="82">
        <v>1451.7</v>
      </c>
      <c r="D560" s="81" t="s">
        <v>110</v>
      </c>
      <c r="E560" s="81" t="s">
        <v>742</v>
      </c>
      <c r="F560" s="83">
        <v>35000</v>
      </c>
      <c r="G560" s="82">
        <v>50809500</v>
      </c>
      <c r="H560" s="84" t="s">
        <v>746</v>
      </c>
    </row>
    <row r="561" spans="1:8" ht="15.75" customHeight="1">
      <c r="A561" s="81" t="s">
        <v>2432</v>
      </c>
      <c r="B561" s="81" t="s">
        <v>44</v>
      </c>
      <c r="C561" s="82">
        <v>2868.97</v>
      </c>
      <c r="D561" s="81" t="s">
        <v>52</v>
      </c>
      <c r="E561" s="81" t="s">
        <v>747</v>
      </c>
      <c r="F561" s="83">
        <v>35000</v>
      </c>
      <c r="G561" s="82">
        <v>100413950</v>
      </c>
      <c r="H561" s="81" t="s">
        <v>748</v>
      </c>
    </row>
    <row r="562" spans="1:8" ht="15.75" customHeight="1">
      <c r="A562" s="81" t="s">
        <v>2432</v>
      </c>
      <c r="B562" s="81" t="s">
        <v>51</v>
      </c>
      <c r="C562" s="82">
        <v>3843.73</v>
      </c>
      <c r="D562" s="81" t="s">
        <v>63</v>
      </c>
      <c r="E562" s="81" t="s">
        <v>749</v>
      </c>
      <c r="F562" s="83">
        <v>35000</v>
      </c>
      <c r="G562" s="82">
        <v>134530550</v>
      </c>
      <c r="H562" s="84" t="s">
        <v>750</v>
      </c>
    </row>
    <row r="563" spans="1:8" ht="15.75" customHeight="1">
      <c r="C563" s="79"/>
      <c r="F563" s="85"/>
      <c r="G563" s="79"/>
    </row>
    <row r="564" spans="1:8" ht="15.75" customHeight="1">
      <c r="A564" s="88" t="s">
        <v>751</v>
      </c>
      <c r="B564" s="89"/>
      <c r="C564" s="89"/>
      <c r="D564" s="89"/>
      <c r="E564" s="89"/>
      <c r="F564" s="89"/>
      <c r="G564" s="89"/>
      <c r="H564" s="90"/>
    </row>
    <row r="565" spans="1:8" ht="15.75" customHeight="1">
      <c r="C565" s="79"/>
      <c r="E565" s="1" t="s">
        <v>2401</v>
      </c>
      <c r="F565" s="80">
        <v>95000</v>
      </c>
      <c r="G565" s="79"/>
    </row>
    <row r="566" spans="1:8" ht="15.75" customHeight="1">
      <c r="A566" s="81" t="s">
        <v>17</v>
      </c>
      <c r="B566" s="81" t="s">
        <v>18</v>
      </c>
      <c r="C566" s="81" t="s">
        <v>19</v>
      </c>
      <c r="D566" s="81" t="s">
        <v>23</v>
      </c>
      <c r="E566" s="81" t="s">
        <v>24</v>
      </c>
      <c r="F566" s="81" t="s">
        <v>25</v>
      </c>
      <c r="G566" s="81" t="s">
        <v>26</v>
      </c>
      <c r="H566" s="81" t="s">
        <v>27</v>
      </c>
    </row>
    <row r="567" spans="1:8" ht="15.75" customHeight="1">
      <c r="A567" s="81" t="s">
        <v>2433</v>
      </c>
      <c r="B567" s="81" t="s">
        <v>44</v>
      </c>
      <c r="C567" s="82">
        <v>1714.05</v>
      </c>
      <c r="D567" s="81" t="s">
        <v>68</v>
      </c>
      <c r="E567" s="81" t="s">
        <v>742</v>
      </c>
      <c r="F567" s="83">
        <v>95000</v>
      </c>
      <c r="G567" s="82">
        <v>162834750</v>
      </c>
      <c r="H567" s="84" t="s">
        <v>753</v>
      </c>
    </row>
    <row r="568" spans="1:8" ht="15.75" customHeight="1">
      <c r="A568" s="81" t="s">
        <v>2433</v>
      </c>
      <c r="B568" s="81" t="s">
        <v>44</v>
      </c>
      <c r="C568" s="82">
        <v>2016.02</v>
      </c>
      <c r="D568" s="81" t="s">
        <v>63</v>
      </c>
      <c r="E568" s="81" t="s">
        <v>742</v>
      </c>
      <c r="F568" s="83">
        <v>95000</v>
      </c>
      <c r="G568" s="82">
        <v>191521900</v>
      </c>
      <c r="H568" s="81" t="s">
        <v>754</v>
      </c>
    </row>
    <row r="569" spans="1:8" ht="15.75" customHeight="1">
      <c r="A569" s="81" t="s">
        <v>2433</v>
      </c>
      <c r="B569" s="81" t="s">
        <v>44</v>
      </c>
      <c r="C569" s="82">
        <v>2099.71</v>
      </c>
      <c r="D569" s="81" t="s">
        <v>189</v>
      </c>
      <c r="E569" s="81" t="s">
        <v>742</v>
      </c>
      <c r="F569" s="83">
        <v>95000</v>
      </c>
      <c r="G569" s="82">
        <v>199472450</v>
      </c>
      <c r="H569" s="81" t="s">
        <v>745</v>
      </c>
    </row>
    <row r="570" spans="1:8" ht="15.75" customHeight="1">
      <c r="A570" s="81" t="s">
        <v>2433</v>
      </c>
      <c r="B570" s="81" t="s">
        <v>44</v>
      </c>
      <c r="C570" s="82">
        <v>2351.87</v>
      </c>
      <c r="D570" s="81" t="s">
        <v>110</v>
      </c>
      <c r="E570" s="81" t="s">
        <v>742</v>
      </c>
      <c r="F570" s="83">
        <v>95000</v>
      </c>
      <c r="G570" s="82">
        <v>223427650</v>
      </c>
      <c r="H570" s="84" t="s">
        <v>755</v>
      </c>
    </row>
    <row r="571" spans="1:8" ht="15.75" customHeight="1">
      <c r="A571" s="81" t="s">
        <v>2433</v>
      </c>
      <c r="B571" s="81" t="s">
        <v>44</v>
      </c>
      <c r="C571" s="82">
        <v>4436.2700000000004</v>
      </c>
      <c r="D571" s="81" t="s">
        <v>52</v>
      </c>
      <c r="E571" s="81" t="s">
        <v>756</v>
      </c>
      <c r="F571" s="83">
        <v>95000</v>
      </c>
      <c r="G571" s="82">
        <v>421445650</v>
      </c>
      <c r="H571" s="81" t="s">
        <v>748</v>
      </c>
    </row>
    <row r="572" spans="1:8" ht="15.75" customHeight="1">
      <c r="A572" s="81" t="s">
        <v>2433</v>
      </c>
      <c r="B572" s="81" t="s">
        <v>51</v>
      </c>
      <c r="C572" s="82">
        <v>5924.61</v>
      </c>
      <c r="D572" s="81" t="s">
        <v>63</v>
      </c>
      <c r="E572" s="81" t="s">
        <v>749</v>
      </c>
      <c r="F572" s="83">
        <v>95000</v>
      </c>
      <c r="G572" s="82">
        <v>562837950</v>
      </c>
      <c r="H572" s="84" t="s">
        <v>757</v>
      </c>
    </row>
    <row r="573" spans="1:8" ht="15.75" customHeight="1">
      <c r="C573" s="79"/>
      <c r="F573" s="85"/>
      <c r="G573" s="79"/>
    </row>
    <row r="574" spans="1:8" ht="15.75" customHeight="1">
      <c r="A574" s="88" t="s">
        <v>758</v>
      </c>
      <c r="B574" s="89"/>
      <c r="C574" s="89"/>
      <c r="D574" s="89"/>
      <c r="E574" s="89"/>
      <c r="F574" s="89"/>
      <c r="G574" s="89"/>
      <c r="H574" s="90"/>
    </row>
    <row r="575" spans="1:8" ht="15.75" customHeight="1">
      <c r="C575" s="79"/>
      <c r="E575" s="1" t="s">
        <v>2401</v>
      </c>
      <c r="F575" s="80">
        <v>24</v>
      </c>
      <c r="G575" s="79"/>
    </row>
    <row r="576" spans="1:8" ht="15.75" customHeight="1">
      <c r="A576" s="81" t="s">
        <v>17</v>
      </c>
      <c r="B576" s="81" t="s">
        <v>18</v>
      </c>
      <c r="C576" s="81" t="s">
        <v>19</v>
      </c>
      <c r="D576" s="81" t="s">
        <v>23</v>
      </c>
      <c r="E576" s="81" t="s">
        <v>24</v>
      </c>
      <c r="F576" s="81" t="s">
        <v>25</v>
      </c>
      <c r="G576" s="81" t="s">
        <v>26</v>
      </c>
      <c r="H576" s="81" t="s">
        <v>27</v>
      </c>
    </row>
    <row r="577" spans="1:8" ht="15.75" customHeight="1">
      <c r="A577" s="81" t="s">
        <v>2434</v>
      </c>
      <c r="B577" s="81" t="s">
        <v>44</v>
      </c>
      <c r="C577" s="82">
        <v>42947.99</v>
      </c>
      <c r="D577" s="81" t="s">
        <v>434</v>
      </c>
      <c r="E577" s="81" t="s">
        <v>760</v>
      </c>
      <c r="F577" s="83">
        <v>24</v>
      </c>
      <c r="G577" s="82">
        <v>1030751.76</v>
      </c>
      <c r="H577" s="84" t="s">
        <v>761</v>
      </c>
    </row>
    <row r="578" spans="1:8" ht="15.75" customHeight="1">
      <c r="A578" s="81" t="s">
        <v>2434</v>
      </c>
      <c r="B578" s="81" t="s">
        <v>44</v>
      </c>
      <c r="C578" s="82">
        <v>1069751.3400000001</v>
      </c>
      <c r="D578" s="81" t="s">
        <v>95</v>
      </c>
      <c r="E578" s="81" t="s">
        <v>763</v>
      </c>
      <c r="F578" s="83">
        <v>24</v>
      </c>
      <c r="G578" s="82">
        <v>25674032.16</v>
      </c>
      <c r="H578" s="84" t="s">
        <v>764</v>
      </c>
    </row>
    <row r="579" spans="1:8" ht="15.75" customHeight="1">
      <c r="A579" s="81" t="s">
        <v>2434</v>
      </c>
      <c r="B579" s="81" t="s">
        <v>44</v>
      </c>
      <c r="C579" s="82">
        <v>1122176.8799999999</v>
      </c>
      <c r="D579" s="81" t="s">
        <v>63</v>
      </c>
      <c r="E579" s="81" t="s">
        <v>765</v>
      </c>
      <c r="F579" s="83">
        <v>24</v>
      </c>
      <c r="G579" s="82">
        <v>26932245.120000001</v>
      </c>
      <c r="H579" s="84" t="s">
        <v>766</v>
      </c>
    </row>
    <row r="580" spans="1:8" ht="15.75" customHeight="1">
      <c r="A580" s="81" t="s">
        <v>2434</v>
      </c>
      <c r="B580" s="81" t="s">
        <v>44</v>
      </c>
      <c r="C580" s="82">
        <v>1287243.8600000001</v>
      </c>
      <c r="D580" s="81" t="s">
        <v>68</v>
      </c>
      <c r="E580" s="81" t="s">
        <v>765</v>
      </c>
      <c r="F580" s="83">
        <v>24</v>
      </c>
      <c r="G580" s="82">
        <v>30893852.640000001</v>
      </c>
      <c r="H580" s="84" t="s">
        <v>767</v>
      </c>
    </row>
    <row r="581" spans="1:8" ht="15.75" customHeight="1">
      <c r="A581" s="81" t="s">
        <v>2434</v>
      </c>
      <c r="B581" s="81" t="s">
        <v>44</v>
      </c>
      <c r="C581" s="82">
        <v>1424000</v>
      </c>
      <c r="D581" s="81" t="s">
        <v>47</v>
      </c>
      <c r="E581" s="81" t="s">
        <v>768</v>
      </c>
      <c r="F581" s="83">
        <v>24</v>
      </c>
      <c r="G581" s="82">
        <v>34176000</v>
      </c>
      <c r="H581" s="81" t="s">
        <v>109</v>
      </c>
    </row>
    <row r="582" spans="1:8" ht="15.75" customHeight="1">
      <c r="C582" s="79"/>
      <c r="F582" s="85"/>
      <c r="G582" s="79"/>
    </row>
    <row r="583" spans="1:8" ht="15.75" customHeight="1">
      <c r="A583" s="88" t="s">
        <v>769</v>
      </c>
      <c r="B583" s="89"/>
      <c r="C583" s="89"/>
      <c r="D583" s="89"/>
      <c r="E583" s="89"/>
      <c r="F583" s="89"/>
      <c r="G583" s="89"/>
      <c r="H583" s="90"/>
    </row>
    <row r="584" spans="1:8" ht="15.75" customHeight="1">
      <c r="C584" s="79"/>
      <c r="E584" s="1" t="s">
        <v>2401</v>
      </c>
      <c r="F584" s="80">
        <v>45</v>
      </c>
      <c r="G584" s="79"/>
    </row>
    <row r="585" spans="1:8" ht="15.75" customHeight="1">
      <c r="A585" s="81" t="s">
        <v>17</v>
      </c>
      <c r="B585" s="81" t="s">
        <v>18</v>
      </c>
      <c r="C585" s="81" t="s">
        <v>19</v>
      </c>
      <c r="D585" s="81" t="s">
        <v>23</v>
      </c>
      <c r="E585" s="81" t="s">
        <v>24</v>
      </c>
      <c r="F585" s="81" t="s">
        <v>25</v>
      </c>
      <c r="G585" s="81" t="s">
        <v>26</v>
      </c>
      <c r="H585" s="81" t="s">
        <v>27</v>
      </c>
    </row>
    <row r="586" spans="1:8" ht="15.75" customHeight="1">
      <c r="A586" s="81" t="s">
        <v>2435</v>
      </c>
      <c r="B586" s="81" t="s">
        <v>44</v>
      </c>
      <c r="C586" s="82">
        <v>32962.879999999997</v>
      </c>
      <c r="D586" s="81" t="s">
        <v>434</v>
      </c>
      <c r="E586" s="81" t="s">
        <v>771</v>
      </c>
      <c r="F586" s="83">
        <v>45</v>
      </c>
      <c r="G586" s="82">
        <v>1483329.6</v>
      </c>
      <c r="H586" s="84" t="s">
        <v>772</v>
      </c>
    </row>
    <row r="587" spans="1:8" ht="15.75" customHeight="1">
      <c r="A587" s="81" t="s">
        <v>2435</v>
      </c>
      <c r="B587" s="81" t="s">
        <v>44</v>
      </c>
      <c r="C587" s="82">
        <v>1283354.71</v>
      </c>
      <c r="D587" s="81" t="s">
        <v>71</v>
      </c>
      <c r="E587" s="81" t="s">
        <v>773</v>
      </c>
      <c r="F587" s="83">
        <v>45</v>
      </c>
      <c r="G587" s="82">
        <v>57750961.950000003</v>
      </c>
      <c r="H587" s="84" t="s">
        <v>774</v>
      </c>
    </row>
    <row r="588" spans="1:8" ht="15.75" customHeight="1">
      <c r="A588" s="81" t="s">
        <v>2435</v>
      </c>
      <c r="B588" s="81" t="s">
        <v>44</v>
      </c>
      <c r="C588" s="82">
        <v>1320788.96</v>
      </c>
      <c r="D588" s="81" t="s">
        <v>95</v>
      </c>
      <c r="E588" s="81" t="s">
        <v>775</v>
      </c>
      <c r="F588" s="83">
        <v>45</v>
      </c>
      <c r="G588" s="82">
        <v>59435503.200000003</v>
      </c>
      <c r="H588" s="84" t="s">
        <v>776</v>
      </c>
    </row>
    <row r="589" spans="1:8" ht="15.75" customHeight="1">
      <c r="A589" s="81" t="s">
        <v>2435</v>
      </c>
      <c r="B589" s="81" t="s">
        <v>44</v>
      </c>
      <c r="C589" s="82">
        <v>1358934.48</v>
      </c>
      <c r="D589" s="81" t="s">
        <v>63</v>
      </c>
      <c r="E589" s="81" t="s">
        <v>777</v>
      </c>
      <c r="F589" s="83">
        <v>45</v>
      </c>
      <c r="G589" s="82">
        <v>61152051.600000001</v>
      </c>
      <c r="H589" s="84" t="s">
        <v>778</v>
      </c>
    </row>
    <row r="590" spans="1:8" ht="15.75" customHeight="1">
      <c r="A590" s="81" t="s">
        <v>2435</v>
      </c>
      <c r="B590" s="81" t="s">
        <v>44</v>
      </c>
      <c r="C590" s="82">
        <v>1365000</v>
      </c>
      <c r="D590" s="81" t="s">
        <v>68</v>
      </c>
      <c r="E590" s="81" t="s">
        <v>777</v>
      </c>
      <c r="F590" s="83">
        <v>45</v>
      </c>
      <c r="G590" s="82">
        <v>61425000</v>
      </c>
      <c r="H590" s="84" t="s">
        <v>779</v>
      </c>
    </row>
    <row r="591" spans="1:8" ht="15.75" customHeight="1">
      <c r="A591" s="81" t="s">
        <v>2435</v>
      </c>
      <c r="B591" s="81" t="s">
        <v>44</v>
      </c>
      <c r="C591" s="82">
        <v>1397452.13</v>
      </c>
      <c r="D591" s="81" t="s">
        <v>52</v>
      </c>
      <c r="E591" s="81" t="s">
        <v>780</v>
      </c>
      <c r="F591" s="83">
        <v>45</v>
      </c>
      <c r="G591" s="82">
        <v>62885345.850000001</v>
      </c>
      <c r="H591" s="81" t="s">
        <v>781</v>
      </c>
    </row>
    <row r="592" spans="1:8" ht="15.75" customHeight="1">
      <c r="A592" s="81" t="s">
        <v>2435</v>
      </c>
      <c r="B592" s="81" t="s">
        <v>44</v>
      </c>
      <c r="C592" s="82">
        <v>1462973.08</v>
      </c>
      <c r="D592" s="81" t="s">
        <v>189</v>
      </c>
      <c r="E592" s="81" t="s">
        <v>777</v>
      </c>
      <c r="F592" s="83">
        <v>45</v>
      </c>
      <c r="G592" s="82">
        <v>65833788.600000001</v>
      </c>
      <c r="H592" s="81" t="s">
        <v>782</v>
      </c>
    </row>
    <row r="593" spans="1:8" ht="15.75" customHeight="1">
      <c r="A593" s="81" t="s">
        <v>2435</v>
      </c>
      <c r="B593" s="81" t="s">
        <v>44</v>
      </c>
      <c r="C593" s="82">
        <v>1489962</v>
      </c>
      <c r="D593" s="81" t="s">
        <v>55</v>
      </c>
      <c r="E593" s="81" t="s">
        <v>783</v>
      </c>
      <c r="F593" s="83">
        <v>45</v>
      </c>
      <c r="G593" s="82">
        <v>67048290</v>
      </c>
      <c r="H593" s="81" t="s">
        <v>784</v>
      </c>
    </row>
    <row r="594" spans="1:8" ht="15.75" customHeight="1">
      <c r="A594" s="81" t="s">
        <v>2435</v>
      </c>
      <c r="B594" s="81" t="s">
        <v>44</v>
      </c>
      <c r="C594" s="82">
        <v>1578801.08</v>
      </c>
      <c r="D594" s="81" t="s">
        <v>47</v>
      </c>
      <c r="E594" s="81" t="s">
        <v>777</v>
      </c>
      <c r="F594" s="83">
        <v>45</v>
      </c>
      <c r="G594" s="82">
        <v>71046048.599999994</v>
      </c>
      <c r="H594" s="81" t="s">
        <v>109</v>
      </c>
    </row>
    <row r="595" spans="1:8" ht="15.75" customHeight="1">
      <c r="C595" s="79"/>
      <c r="F595" s="85"/>
      <c r="G595" s="79"/>
    </row>
    <row r="596" spans="1:8" ht="15.75" customHeight="1">
      <c r="A596" s="88" t="s">
        <v>785</v>
      </c>
      <c r="B596" s="89"/>
      <c r="C596" s="89"/>
      <c r="D596" s="89"/>
      <c r="E596" s="89"/>
      <c r="F596" s="89"/>
      <c r="G596" s="89"/>
      <c r="H596" s="90"/>
    </row>
    <row r="597" spans="1:8" ht="15.75" customHeight="1">
      <c r="C597" s="79"/>
      <c r="E597" s="1" t="s">
        <v>2401</v>
      </c>
      <c r="F597" s="80">
        <v>60</v>
      </c>
      <c r="G597" s="79"/>
    </row>
    <row r="598" spans="1:8" ht="15.75" customHeight="1">
      <c r="A598" s="81" t="s">
        <v>17</v>
      </c>
      <c r="B598" s="81" t="s">
        <v>18</v>
      </c>
      <c r="C598" s="81" t="s">
        <v>19</v>
      </c>
      <c r="D598" s="81" t="s">
        <v>23</v>
      </c>
      <c r="E598" s="81" t="s">
        <v>24</v>
      </c>
      <c r="F598" s="81" t="s">
        <v>25</v>
      </c>
      <c r="G598" s="81" t="s">
        <v>26</v>
      </c>
      <c r="H598" s="81" t="s">
        <v>27</v>
      </c>
    </row>
    <row r="599" spans="1:8" ht="15.75" customHeight="1">
      <c r="A599" s="81" t="s">
        <v>2436</v>
      </c>
      <c r="B599" s="81" t="s">
        <v>44</v>
      </c>
      <c r="C599" s="82">
        <v>229819.2</v>
      </c>
      <c r="D599" s="81" t="s">
        <v>71</v>
      </c>
      <c r="E599" s="81" t="s">
        <v>787</v>
      </c>
      <c r="F599" s="83">
        <v>60</v>
      </c>
      <c r="G599" s="82">
        <v>13789152</v>
      </c>
      <c r="H599" s="84" t="s">
        <v>788</v>
      </c>
    </row>
    <row r="600" spans="1:8" ht="15.75" customHeight="1">
      <c r="A600" s="81" t="s">
        <v>2436</v>
      </c>
      <c r="B600" s="81" t="s">
        <v>51</v>
      </c>
      <c r="C600" s="82">
        <v>231925.84</v>
      </c>
      <c r="D600" s="81" t="s">
        <v>63</v>
      </c>
      <c r="E600" s="81" t="s">
        <v>789</v>
      </c>
      <c r="F600" s="83">
        <v>60</v>
      </c>
      <c r="G600" s="82">
        <v>13915550.4</v>
      </c>
      <c r="H600" s="84" t="s">
        <v>790</v>
      </c>
    </row>
    <row r="601" spans="1:8" ht="15.75" customHeight="1">
      <c r="A601" s="81" t="s">
        <v>2436</v>
      </c>
      <c r="B601" s="81" t="s">
        <v>44</v>
      </c>
      <c r="C601" s="82">
        <v>276150.59999999998</v>
      </c>
      <c r="D601" s="81" t="s">
        <v>63</v>
      </c>
      <c r="E601" s="81" t="s">
        <v>98</v>
      </c>
      <c r="F601" s="83">
        <v>60</v>
      </c>
      <c r="G601" s="82">
        <v>16569036</v>
      </c>
      <c r="H601" s="84" t="s">
        <v>791</v>
      </c>
    </row>
    <row r="602" spans="1:8" ht="15.75" customHeight="1">
      <c r="A602" s="81" t="s">
        <v>2436</v>
      </c>
      <c r="B602" s="81" t="s">
        <v>44</v>
      </c>
      <c r="C602" s="82">
        <v>277160.7</v>
      </c>
      <c r="D602" s="81" t="s">
        <v>68</v>
      </c>
      <c r="E602" s="81" t="s">
        <v>789</v>
      </c>
      <c r="F602" s="83">
        <v>60</v>
      </c>
      <c r="G602" s="82">
        <v>16629642</v>
      </c>
      <c r="H602" s="84" t="s">
        <v>792</v>
      </c>
    </row>
    <row r="603" spans="1:8" ht="15.75" customHeight="1">
      <c r="A603" s="81" t="s">
        <v>2436</v>
      </c>
      <c r="B603" s="81" t="s">
        <v>51</v>
      </c>
      <c r="C603" s="82">
        <v>300174.56</v>
      </c>
      <c r="D603" s="81" t="s">
        <v>52</v>
      </c>
      <c r="E603" s="81" t="s">
        <v>793</v>
      </c>
      <c r="F603" s="83">
        <v>60</v>
      </c>
      <c r="G603" s="82">
        <v>18010473.600000001</v>
      </c>
      <c r="H603" s="81" t="s">
        <v>794</v>
      </c>
    </row>
    <row r="604" spans="1:8" ht="15.75" customHeight="1">
      <c r="A604" s="81" t="s">
        <v>2436</v>
      </c>
      <c r="B604" s="81" t="s">
        <v>44</v>
      </c>
      <c r="C604" s="82">
        <v>413771.6</v>
      </c>
      <c r="D604" s="81" t="s">
        <v>95</v>
      </c>
      <c r="E604" s="81" t="s">
        <v>795</v>
      </c>
      <c r="F604" s="83">
        <v>60</v>
      </c>
      <c r="G604" s="82">
        <v>24826296</v>
      </c>
      <c r="H604" s="84" t="s">
        <v>796</v>
      </c>
    </row>
    <row r="605" spans="1:8" ht="15.75" customHeight="1">
      <c r="A605" s="81" t="s">
        <v>2436</v>
      </c>
      <c r="B605" s="81" t="s">
        <v>44</v>
      </c>
      <c r="C605" s="82">
        <v>414267.15</v>
      </c>
      <c r="D605" s="81" t="s">
        <v>92</v>
      </c>
      <c r="E605" s="81" t="s">
        <v>93</v>
      </c>
      <c r="F605" s="83">
        <v>60</v>
      </c>
      <c r="G605" s="82">
        <v>24856029</v>
      </c>
      <c r="H605" s="81" t="s">
        <v>797</v>
      </c>
    </row>
    <row r="606" spans="1:8" ht="15.75" customHeight="1">
      <c r="A606" s="81" t="s">
        <v>2436</v>
      </c>
      <c r="B606" s="81" t="s">
        <v>44</v>
      </c>
      <c r="C606" s="82">
        <v>474169.62</v>
      </c>
      <c r="D606" s="81" t="s">
        <v>52</v>
      </c>
      <c r="E606" s="81" t="s">
        <v>798</v>
      </c>
      <c r="F606" s="83">
        <v>60</v>
      </c>
      <c r="G606" s="82">
        <v>28450177.199999999</v>
      </c>
      <c r="H606" s="81" t="s">
        <v>799</v>
      </c>
    </row>
    <row r="607" spans="1:8" ht="15.75" customHeight="1">
      <c r="C607" s="79"/>
      <c r="F607" s="85"/>
      <c r="G607" s="79"/>
    </row>
    <row r="608" spans="1:8" ht="15.75" customHeight="1">
      <c r="A608" s="88" t="s">
        <v>800</v>
      </c>
      <c r="B608" s="89"/>
      <c r="C608" s="89"/>
      <c r="D608" s="89"/>
      <c r="E608" s="89"/>
      <c r="F608" s="89"/>
      <c r="G608" s="89"/>
      <c r="H608" s="90"/>
    </row>
    <row r="609" spans="1:8" ht="15.75" customHeight="1">
      <c r="C609" s="79"/>
      <c r="E609" s="1" t="s">
        <v>2401</v>
      </c>
      <c r="F609" s="80">
        <v>420</v>
      </c>
      <c r="G609" s="79"/>
    </row>
    <row r="610" spans="1:8" ht="15.75" customHeight="1">
      <c r="A610" s="81" t="s">
        <v>17</v>
      </c>
      <c r="B610" s="81" t="s">
        <v>18</v>
      </c>
      <c r="C610" s="81" t="s">
        <v>19</v>
      </c>
      <c r="D610" s="81" t="s">
        <v>23</v>
      </c>
      <c r="E610" s="81" t="s">
        <v>24</v>
      </c>
      <c r="F610" s="81" t="s">
        <v>25</v>
      </c>
      <c r="G610" s="81" t="s">
        <v>26</v>
      </c>
      <c r="H610" s="81" t="s">
        <v>27</v>
      </c>
    </row>
    <row r="611" spans="1:8" ht="15.75" customHeight="1">
      <c r="A611" s="81" t="s">
        <v>2437</v>
      </c>
      <c r="B611" s="81" t="s">
        <v>44</v>
      </c>
      <c r="C611" s="82">
        <v>240000</v>
      </c>
      <c r="D611" s="81" t="s">
        <v>95</v>
      </c>
      <c r="E611" s="81" t="s">
        <v>802</v>
      </c>
      <c r="F611" s="83">
        <v>420</v>
      </c>
      <c r="G611" s="82">
        <v>100800000</v>
      </c>
      <c r="H611" s="84" t="s">
        <v>803</v>
      </c>
    </row>
    <row r="612" spans="1:8" ht="15.75" customHeight="1">
      <c r="A612" s="81" t="s">
        <v>2437</v>
      </c>
      <c r="B612" s="81" t="s">
        <v>44</v>
      </c>
      <c r="C612" s="82">
        <v>282843.77</v>
      </c>
      <c r="D612" s="81" t="s">
        <v>71</v>
      </c>
      <c r="E612" s="81" t="s">
        <v>789</v>
      </c>
      <c r="F612" s="83">
        <v>420</v>
      </c>
      <c r="G612" s="82">
        <v>118794383.40000001</v>
      </c>
      <c r="H612" s="84" t="s">
        <v>804</v>
      </c>
    </row>
    <row r="613" spans="1:8" ht="15.75" customHeight="1">
      <c r="A613" s="81" t="s">
        <v>2437</v>
      </c>
      <c r="B613" s="81" t="s">
        <v>51</v>
      </c>
      <c r="C613" s="82">
        <v>282843.77</v>
      </c>
      <c r="D613" s="81" t="s">
        <v>71</v>
      </c>
      <c r="E613" s="81" t="s">
        <v>98</v>
      </c>
      <c r="F613" s="83">
        <v>420</v>
      </c>
      <c r="G613" s="82">
        <v>118794383.40000001</v>
      </c>
      <c r="H613" s="84" t="s">
        <v>805</v>
      </c>
    </row>
    <row r="614" spans="1:8" ht="15.75" customHeight="1">
      <c r="A614" s="81" t="s">
        <v>2437</v>
      </c>
      <c r="B614" s="81" t="s">
        <v>44</v>
      </c>
      <c r="C614" s="82">
        <v>401540.6</v>
      </c>
      <c r="D614" s="81" t="s">
        <v>110</v>
      </c>
      <c r="E614" s="81" t="s">
        <v>806</v>
      </c>
      <c r="F614" s="83">
        <v>420</v>
      </c>
      <c r="G614" s="82">
        <v>168647052</v>
      </c>
      <c r="H614" s="84" t="s">
        <v>807</v>
      </c>
    </row>
    <row r="615" spans="1:8" ht="15.75" customHeight="1">
      <c r="A615" s="81" t="s">
        <v>2437</v>
      </c>
      <c r="B615" s="81" t="s">
        <v>44</v>
      </c>
      <c r="C615" s="82">
        <v>621819.57999999996</v>
      </c>
      <c r="D615" s="81" t="s">
        <v>68</v>
      </c>
      <c r="E615" s="81" t="s">
        <v>789</v>
      </c>
      <c r="F615" s="83">
        <v>420</v>
      </c>
      <c r="G615" s="82">
        <v>261164223.59999999</v>
      </c>
      <c r="H615" s="84" t="s">
        <v>808</v>
      </c>
    </row>
    <row r="616" spans="1:8" ht="15.75" customHeight="1">
      <c r="A616" s="81" t="s">
        <v>2437</v>
      </c>
      <c r="B616" s="81" t="s">
        <v>44</v>
      </c>
      <c r="C616" s="82">
        <v>701318.09</v>
      </c>
      <c r="D616" s="81" t="s">
        <v>92</v>
      </c>
      <c r="E616" s="81" t="s">
        <v>454</v>
      </c>
      <c r="F616" s="83">
        <v>420</v>
      </c>
      <c r="G616" s="82">
        <v>294553597.80000001</v>
      </c>
      <c r="H616" s="81" t="s">
        <v>809</v>
      </c>
    </row>
    <row r="617" spans="1:8" ht="15.75" customHeight="1">
      <c r="A617" s="81" t="s">
        <v>2437</v>
      </c>
      <c r="B617" s="81" t="s">
        <v>51</v>
      </c>
      <c r="C617" s="82">
        <v>1018350.81</v>
      </c>
      <c r="D617" s="81" t="s">
        <v>63</v>
      </c>
      <c r="E617" s="81" t="s">
        <v>789</v>
      </c>
      <c r="F617" s="83">
        <v>420</v>
      </c>
      <c r="G617" s="82">
        <v>427707340.19999999</v>
      </c>
      <c r="H617" s="84" t="s">
        <v>810</v>
      </c>
    </row>
    <row r="618" spans="1:8" ht="15.75" customHeight="1">
      <c r="A618" s="81" t="s">
        <v>2437</v>
      </c>
      <c r="B618" s="81" t="s">
        <v>44</v>
      </c>
      <c r="C618" s="82">
        <v>1018715.48</v>
      </c>
      <c r="D618" s="81" t="s">
        <v>63</v>
      </c>
      <c r="E618" s="81" t="s">
        <v>789</v>
      </c>
      <c r="F618" s="83">
        <v>420</v>
      </c>
      <c r="G618" s="82">
        <v>427860501.60000002</v>
      </c>
      <c r="H618" s="84" t="s">
        <v>811</v>
      </c>
    </row>
    <row r="619" spans="1:8" ht="15.75" customHeight="1">
      <c r="A619" s="81" t="s">
        <v>2437</v>
      </c>
      <c r="B619" s="81" t="s">
        <v>75</v>
      </c>
      <c r="C619" s="82">
        <v>1209006.1299999999</v>
      </c>
      <c r="D619" s="81" t="s">
        <v>63</v>
      </c>
      <c r="E619" s="81" t="s">
        <v>812</v>
      </c>
      <c r="F619" s="83">
        <v>420</v>
      </c>
      <c r="G619" s="82">
        <v>507782574.60000002</v>
      </c>
      <c r="H619" s="81" t="s">
        <v>813</v>
      </c>
    </row>
    <row r="620" spans="1:8" ht="15.75" customHeight="1">
      <c r="A620" s="81" t="s">
        <v>2437</v>
      </c>
      <c r="B620" s="81" t="s">
        <v>44</v>
      </c>
      <c r="C620" s="82">
        <v>1213178.1499999999</v>
      </c>
      <c r="D620" s="81" t="s">
        <v>434</v>
      </c>
      <c r="E620" s="81" t="s">
        <v>814</v>
      </c>
      <c r="F620" s="83">
        <v>420</v>
      </c>
      <c r="G620" s="82">
        <v>509534823</v>
      </c>
      <c r="H620" s="84" t="s">
        <v>815</v>
      </c>
    </row>
    <row r="621" spans="1:8" ht="15.75" customHeight="1">
      <c r="C621" s="79"/>
      <c r="F621" s="85"/>
      <c r="G621" s="79"/>
    </row>
    <row r="622" spans="1:8" ht="15.75" customHeight="1">
      <c r="A622" s="88" t="s">
        <v>816</v>
      </c>
      <c r="B622" s="89"/>
      <c r="C622" s="89"/>
      <c r="D622" s="89"/>
      <c r="E622" s="89"/>
      <c r="F622" s="89"/>
      <c r="G622" s="89"/>
      <c r="H622" s="90"/>
    </row>
    <row r="623" spans="1:8" ht="15.75" customHeight="1">
      <c r="C623" s="79"/>
      <c r="E623" s="1" t="s">
        <v>2401</v>
      </c>
      <c r="F623" s="80">
        <v>720</v>
      </c>
      <c r="G623" s="79"/>
    </row>
    <row r="624" spans="1:8" ht="15.75" customHeight="1">
      <c r="A624" s="81" t="s">
        <v>17</v>
      </c>
      <c r="B624" s="81" t="s">
        <v>18</v>
      </c>
      <c r="C624" s="81" t="s">
        <v>19</v>
      </c>
      <c r="D624" s="81" t="s">
        <v>23</v>
      </c>
      <c r="E624" s="81" t="s">
        <v>24</v>
      </c>
      <c r="F624" s="81" t="s">
        <v>25</v>
      </c>
      <c r="G624" s="81" t="s">
        <v>26</v>
      </c>
      <c r="H624" s="81" t="s">
        <v>27</v>
      </c>
    </row>
    <row r="625" spans="1:8" ht="15.75" customHeight="1">
      <c r="A625" s="81" t="s">
        <v>2438</v>
      </c>
      <c r="B625" s="81" t="s">
        <v>44</v>
      </c>
      <c r="C625" s="82">
        <v>120000</v>
      </c>
      <c r="D625" s="81" t="s">
        <v>95</v>
      </c>
      <c r="E625" s="81" t="s">
        <v>817</v>
      </c>
      <c r="F625" s="83">
        <v>720</v>
      </c>
      <c r="G625" s="82">
        <v>86400000</v>
      </c>
      <c r="H625" s="84" t="s">
        <v>818</v>
      </c>
    </row>
    <row r="626" spans="1:8" ht="15.75" customHeight="1">
      <c r="A626" s="81" t="s">
        <v>2438</v>
      </c>
      <c r="B626" s="81" t="s">
        <v>51</v>
      </c>
      <c r="C626" s="82">
        <v>132760</v>
      </c>
      <c r="D626" s="81" t="s">
        <v>95</v>
      </c>
      <c r="E626" s="81" t="s">
        <v>819</v>
      </c>
      <c r="F626" s="83">
        <v>720</v>
      </c>
      <c r="G626" s="82">
        <v>95587200</v>
      </c>
      <c r="H626" s="84" t="s">
        <v>820</v>
      </c>
    </row>
    <row r="627" spans="1:8" ht="15.75" customHeight="1">
      <c r="A627" s="81" t="s">
        <v>2438</v>
      </c>
      <c r="B627" s="81" t="s">
        <v>44</v>
      </c>
      <c r="C627" s="82">
        <v>145111.15</v>
      </c>
      <c r="D627" s="81" t="s">
        <v>71</v>
      </c>
      <c r="E627" s="81" t="s">
        <v>821</v>
      </c>
      <c r="F627" s="83">
        <v>720</v>
      </c>
      <c r="G627" s="82">
        <v>104480028</v>
      </c>
      <c r="H627" s="84" t="s">
        <v>822</v>
      </c>
    </row>
    <row r="628" spans="1:8" ht="15.75" customHeight="1">
      <c r="A628" s="81" t="s">
        <v>2438</v>
      </c>
      <c r="B628" s="81" t="s">
        <v>44</v>
      </c>
      <c r="C628" s="82">
        <v>350771.35</v>
      </c>
      <c r="D628" s="81" t="s">
        <v>92</v>
      </c>
      <c r="E628" s="81" t="s">
        <v>454</v>
      </c>
      <c r="F628" s="83">
        <v>720</v>
      </c>
      <c r="G628" s="82">
        <v>252555372</v>
      </c>
      <c r="H628" s="81" t="s">
        <v>823</v>
      </c>
    </row>
    <row r="629" spans="1:8" ht="15.75" customHeight="1">
      <c r="A629" s="81" t="s">
        <v>2438</v>
      </c>
      <c r="B629" s="81" t="s">
        <v>51</v>
      </c>
      <c r="C629" s="82">
        <v>507353.58</v>
      </c>
      <c r="D629" s="81" t="s">
        <v>63</v>
      </c>
      <c r="E629" s="81" t="s">
        <v>824</v>
      </c>
      <c r="F629" s="83">
        <v>720</v>
      </c>
      <c r="G629" s="82">
        <v>365294577.60000002</v>
      </c>
      <c r="H629" s="84" t="s">
        <v>825</v>
      </c>
    </row>
    <row r="630" spans="1:8" ht="15.75" customHeight="1">
      <c r="A630" s="81" t="s">
        <v>2438</v>
      </c>
      <c r="B630" s="81" t="s">
        <v>44</v>
      </c>
      <c r="C630" s="82">
        <v>508264.63</v>
      </c>
      <c r="D630" s="81" t="s">
        <v>63</v>
      </c>
      <c r="E630" s="81" t="s">
        <v>789</v>
      </c>
      <c r="F630" s="83">
        <v>720</v>
      </c>
      <c r="G630" s="82">
        <v>365950533.60000002</v>
      </c>
      <c r="H630" s="84" t="s">
        <v>826</v>
      </c>
    </row>
    <row r="631" spans="1:8" ht="15.75" customHeight="1">
      <c r="A631" s="81" t="s">
        <v>2438</v>
      </c>
      <c r="B631" s="81" t="s">
        <v>44</v>
      </c>
      <c r="C631" s="82">
        <v>606588.99</v>
      </c>
      <c r="D631" s="81" t="s">
        <v>434</v>
      </c>
      <c r="E631" s="81" t="s">
        <v>827</v>
      </c>
      <c r="F631" s="83">
        <v>720</v>
      </c>
      <c r="G631" s="82">
        <v>436744072.80000001</v>
      </c>
      <c r="H631" s="84" t="s">
        <v>828</v>
      </c>
    </row>
    <row r="632" spans="1:8" ht="15.75" customHeight="1">
      <c r="A632" s="81" t="s">
        <v>2438</v>
      </c>
      <c r="B632" s="81" t="s">
        <v>44</v>
      </c>
      <c r="C632" s="82">
        <v>1227275.6499999999</v>
      </c>
      <c r="D632" s="81" t="s">
        <v>68</v>
      </c>
      <c r="E632" s="81" t="s">
        <v>789</v>
      </c>
      <c r="F632" s="83">
        <v>720</v>
      </c>
      <c r="G632" s="82">
        <v>883638468</v>
      </c>
      <c r="H632" s="84" t="s">
        <v>829</v>
      </c>
    </row>
    <row r="633" spans="1:8" ht="15.75" customHeight="1">
      <c r="C633" s="79"/>
      <c r="F633" s="85"/>
      <c r="G633" s="79"/>
    </row>
    <row r="634" spans="1:8" ht="15.75" customHeight="1">
      <c r="A634" s="88" t="s">
        <v>830</v>
      </c>
      <c r="B634" s="89"/>
      <c r="C634" s="89"/>
      <c r="D634" s="89"/>
      <c r="E634" s="89"/>
      <c r="F634" s="89"/>
      <c r="G634" s="89"/>
      <c r="H634" s="90"/>
    </row>
    <row r="635" spans="1:8" ht="15.75" customHeight="1">
      <c r="C635" s="79"/>
      <c r="E635" s="1" t="s">
        <v>2401</v>
      </c>
      <c r="F635" s="80">
        <v>300</v>
      </c>
      <c r="G635" s="79"/>
    </row>
    <row r="636" spans="1:8" ht="15.75" customHeight="1">
      <c r="A636" s="81" t="s">
        <v>17</v>
      </c>
      <c r="B636" s="81" t="s">
        <v>18</v>
      </c>
      <c r="C636" s="81" t="s">
        <v>19</v>
      </c>
      <c r="D636" s="81" t="s">
        <v>23</v>
      </c>
      <c r="E636" s="81" t="s">
        <v>24</v>
      </c>
      <c r="F636" s="81" t="s">
        <v>25</v>
      </c>
      <c r="G636" s="81" t="s">
        <v>26</v>
      </c>
      <c r="H636" s="81" t="s">
        <v>27</v>
      </c>
    </row>
    <row r="637" spans="1:8" ht="15.75" customHeight="1">
      <c r="A637" s="81" t="s">
        <v>2439</v>
      </c>
      <c r="B637" s="81" t="s">
        <v>44</v>
      </c>
      <c r="C637" s="82">
        <v>309725.90999999997</v>
      </c>
      <c r="D637" s="81" t="s">
        <v>63</v>
      </c>
      <c r="E637" s="81" t="s">
        <v>824</v>
      </c>
      <c r="F637" s="83">
        <v>300</v>
      </c>
      <c r="G637" s="82">
        <v>92917773</v>
      </c>
      <c r="H637" s="84" t="s">
        <v>832</v>
      </c>
    </row>
    <row r="638" spans="1:8" ht="15.75" customHeight="1">
      <c r="A638" s="81" t="s">
        <v>2439</v>
      </c>
      <c r="B638" s="81" t="s">
        <v>44</v>
      </c>
      <c r="C638" s="82">
        <v>378618.62</v>
      </c>
      <c r="D638" s="81" t="s">
        <v>68</v>
      </c>
      <c r="E638" s="81" t="s">
        <v>789</v>
      </c>
      <c r="F638" s="83">
        <v>300</v>
      </c>
      <c r="G638" s="82">
        <v>113585586</v>
      </c>
      <c r="H638" s="84" t="s">
        <v>833</v>
      </c>
    </row>
    <row r="639" spans="1:8" ht="15.75" customHeight="1">
      <c r="A639" s="81" t="s">
        <v>2439</v>
      </c>
      <c r="B639" s="81" t="s">
        <v>51</v>
      </c>
      <c r="C639" s="82">
        <v>378618.62</v>
      </c>
      <c r="D639" s="81" t="s">
        <v>68</v>
      </c>
      <c r="E639" s="81" t="s">
        <v>834</v>
      </c>
      <c r="F639" s="83">
        <v>300</v>
      </c>
      <c r="G639" s="82">
        <v>113585586</v>
      </c>
      <c r="H639" s="84" t="s">
        <v>835</v>
      </c>
    </row>
    <row r="640" spans="1:8" ht="15.75" customHeight="1">
      <c r="A640" s="81" t="s">
        <v>2439</v>
      </c>
      <c r="B640" s="81" t="s">
        <v>44</v>
      </c>
      <c r="C640" s="82">
        <v>713000</v>
      </c>
      <c r="D640" s="81" t="s">
        <v>71</v>
      </c>
      <c r="E640" s="81" t="s">
        <v>836</v>
      </c>
      <c r="F640" s="83">
        <v>300</v>
      </c>
      <c r="G640" s="82">
        <v>213900000</v>
      </c>
      <c r="H640" s="84" t="s">
        <v>837</v>
      </c>
    </row>
    <row r="641" spans="1:8" ht="15.75" customHeight="1">
      <c r="A641" s="81" t="s">
        <v>2439</v>
      </c>
      <c r="B641" s="81" t="s">
        <v>44</v>
      </c>
      <c r="C641" s="82">
        <v>951720</v>
      </c>
      <c r="D641" s="81" t="s">
        <v>95</v>
      </c>
      <c r="E641" s="81" t="s">
        <v>838</v>
      </c>
      <c r="F641" s="83">
        <v>300</v>
      </c>
      <c r="G641" s="82">
        <v>285516000</v>
      </c>
      <c r="H641" s="84" t="s">
        <v>839</v>
      </c>
    </row>
    <row r="642" spans="1:8" ht="15.75" customHeight="1">
      <c r="A642" s="81" t="s">
        <v>2439</v>
      </c>
      <c r="B642" s="81" t="s">
        <v>44</v>
      </c>
      <c r="C642" s="82">
        <v>1151391.6299999999</v>
      </c>
      <c r="D642" s="81" t="s">
        <v>92</v>
      </c>
      <c r="E642" s="81" t="s">
        <v>93</v>
      </c>
      <c r="F642" s="83">
        <v>300</v>
      </c>
      <c r="G642" s="82">
        <v>345417489</v>
      </c>
      <c r="H642" s="84" t="s">
        <v>840</v>
      </c>
    </row>
    <row r="643" spans="1:8" ht="15.75" customHeight="1">
      <c r="A643" s="81" t="s">
        <v>2439</v>
      </c>
      <c r="B643" s="81" t="s">
        <v>44</v>
      </c>
      <c r="C643" s="82">
        <v>1372415.62</v>
      </c>
      <c r="D643" s="81" t="s">
        <v>52</v>
      </c>
      <c r="E643" s="81" t="s">
        <v>841</v>
      </c>
      <c r="F643" s="83">
        <v>300</v>
      </c>
      <c r="G643" s="82">
        <v>411724686</v>
      </c>
      <c r="H643" s="81" t="s">
        <v>842</v>
      </c>
    </row>
    <row r="644" spans="1:8" ht="15.75" customHeight="1">
      <c r="A644" s="81" t="s">
        <v>2439</v>
      </c>
      <c r="B644" s="81" t="s">
        <v>51</v>
      </c>
      <c r="C644" s="82">
        <v>1558128</v>
      </c>
      <c r="D644" s="81" t="s">
        <v>63</v>
      </c>
      <c r="E644" s="81" t="s">
        <v>98</v>
      </c>
      <c r="F644" s="83">
        <v>300</v>
      </c>
      <c r="G644" s="82">
        <v>467438400</v>
      </c>
      <c r="H644" s="84" t="s">
        <v>843</v>
      </c>
    </row>
    <row r="645" spans="1:8" ht="15.75" customHeight="1">
      <c r="A645" s="81" t="s">
        <v>2439</v>
      </c>
      <c r="B645" s="81" t="s">
        <v>44</v>
      </c>
      <c r="C645" s="82">
        <v>3623502</v>
      </c>
      <c r="D645" s="81" t="s">
        <v>434</v>
      </c>
      <c r="E645" s="81" t="s">
        <v>844</v>
      </c>
      <c r="F645" s="83">
        <v>300</v>
      </c>
      <c r="G645" s="82">
        <v>1087050600</v>
      </c>
      <c r="H645" s="84" t="s">
        <v>845</v>
      </c>
    </row>
    <row r="646" spans="1:8" ht="15.75" customHeight="1">
      <c r="C646" s="79"/>
      <c r="F646" s="85"/>
      <c r="G646" s="79"/>
    </row>
    <row r="647" spans="1:8" ht="15.75" customHeight="1">
      <c r="A647" s="88" t="s">
        <v>846</v>
      </c>
      <c r="B647" s="89"/>
      <c r="C647" s="89"/>
      <c r="D647" s="89"/>
      <c r="E647" s="89"/>
      <c r="F647" s="89"/>
      <c r="G647" s="89"/>
      <c r="H647" s="90"/>
    </row>
    <row r="648" spans="1:8" ht="15.75" customHeight="1">
      <c r="C648" s="79"/>
      <c r="E648" s="1" t="s">
        <v>2401</v>
      </c>
      <c r="F648" s="80">
        <v>180</v>
      </c>
      <c r="G648" s="79"/>
    </row>
    <row r="649" spans="1:8" ht="15.75" customHeight="1">
      <c r="A649" s="81" t="s">
        <v>17</v>
      </c>
      <c r="B649" s="81" t="s">
        <v>18</v>
      </c>
      <c r="C649" s="81" t="s">
        <v>19</v>
      </c>
      <c r="D649" s="81" t="s">
        <v>23</v>
      </c>
      <c r="E649" s="81" t="s">
        <v>24</v>
      </c>
      <c r="F649" s="81" t="s">
        <v>25</v>
      </c>
      <c r="G649" s="81" t="s">
        <v>26</v>
      </c>
      <c r="H649" s="81" t="s">
        <v>27</v>
      </c>
    </row>
    <row r="650" spans="1:8" ht="15.75" customHeight="1">
      <c r="A650" s="81" t="s">
        <v>2440</v>
      </c>
      <c r="B650" s="81" t="s">
        <v>44</v>
      </c>
      <c r="C650" s="82">
        <v>154736.87</v>
      </c>
      <c r="D650" s="81" t="s">
        <v>63</v>
      </c>
      <c r="E650" s="81" t="s">
        <v>824</v>
      </c>
      <c r="F650" s="83">
        <v>180</v>
      </c>
      <c r="G650" s="82">
        <v>27852636.600000001</v>
      </c>
      <c r="H650" s="84" t="s">
        <v>847</v>
      </c>
    </row>
    <row r="651" spans="1:8" ht="15.75" customHeight="1">
      <c r="A651" s="81" t="s">
        <v>2440</v>
      </c>
      <c r="B651" s="81" t="s">
        <v>44</v>
      </c>
      <c r="C651" s="82">
        <v>181173.4</v>
      </c>
      <c r="D651" s="81" t="s">
        <v>434</v>
      </c>
      <c r="E651" s="81" t="s">
        <v>848</v>
      </c>
      <c r="F651" s="83">
        <v>180</v>
      </c>
      <c r="G651" s="82">
        <v>32611212</v>
      </c>
      <c r="H651" s="84" t="s">
        <v>849</v>
      </c>
    </row>
    <row r="652" spans="1:8" ht="15.75" customHeight="1">
      <c r="A652" s="81" t="s">
        <v>2440</v>
      </c>
      <c r="B652" s="81" t="s">
        <v>44</v>
      </c>
      <c r="C652" s="82">
        <v>189307.72</v>
      </c>
      <c r="D652" s="81" t="s">
        <v>68</v>
      </c>
      <c r="E652" s="81" t="s">
        <v>789</v>
      </c>
      <c r="F652" s="83">
        <v>180</v>
      </c>
      <c r="G652" s="82">
        <v>34075389.600000001</v>
      </c>
      <c r="H652" s="84" t="s">
        <v>850</v>
      </c>
    </row>
    <row r="653" spans="1:8" ht="15.75" customHeight="1">
      <c r="A653" s="81" t="s">
        <v>2440</v>
      </c>
      <c r="B653" s="81" t="s">
        <v>51</v>
      </c>
      <c r="C653" s="82">
        <v>189307.72</v>
      </c>
      <c r="D653" s="81" t="s">
        <v>68</v>
      </c>
      <c r="E653" s="81" t="s">
        <v>834</v>
      </c>
      <c r="F653" s="83">
        <v>180</v>
      </c>
      <c r="G653" s="82">
        <v>34075389.600000001</v>
      </c>
      <c r="H653" s="84" t="s">
        <v>851</v>
      </c>
    </row>
    <row r="654" spans="1:8" ht="15.75" customHeight="1">
      <c r="A654" s="81" t="s">
        <v>2440</v>
      </c>
      <c r="B654" s="81" t="s">
        <v>44</v>
      </c>
      <c r="C654" s="82">
        <v>356500</v>
      </c>
      <c r="D654" s="81" t="s">
        <v>71</v>
      </c>
      <c r="E654" s="81" t="s">
        <v>836</v>
      </c>
      <c r="F654" s="83">
        <v>180</v>
      </c>
      <c r="G654" s="82">
        <v>64170000</v>
      </c>
      <c r="H654" s="84" t="s">
        <v>852</v>
      </c>
    </row>
    <row r="655" spans="1:8" ht="15.75" customHeight="1">
      <c r="A655" s="81" t="s">
        <v>2440</v>
      </c>
      <c r="B655" s="81" t="s">
        <v>44</v>
      </c>
      <c r="C655" s="82">
        <v>475860</v>
      </c>
      <c r="D655" s="81" t="s">
        <v>95</v>
      </c>
      <c r="E655" s="81" t="s">
        <v>853</v>
      </c>
      <c r="F655" s="83">
        <v>180</v>
      </c>
      <c r="G655" s="82">
        <v>85654800</v>
      </c>
      <c r="H655" s="84" t="s">
        <v>854</v>
      </c>
    </row>
    <row r="656" spans="1:8" ht="15.75" customHeight="1">
      <c r="A656" s="81" t="s">
        <v>2440</v>
      </c>
      <c r="B656" s="81" t="s">
        <v>51</v>
      </c>
      <c r="C656" s="82">
        <v>779064</v>
      </c>
      <c r="D656" s="81" t="s">
        <v>63</v>
      </c>
      <c r="E656" s="81" t="s">
        <v>98</v>
      </c>
      <c r="F656" s="83">
        <v>180</v>
      </c>
      <c r="G656" s="82">
        <v>140231520</v>
      </c>
      <c r="H656" s="84" t="s">
        <v>855</v>
      </c>
    </row>
    <row r="657" spans="1:8" ht="15.75" customHeight="1">
      <c r="A657" s="81" t="s">
        <v>2440</v>
      </c>
      <c r="B657" s="81" t="s">
        <v>44</v>
      </c>
      <c r="C657" s="82">
        <v>956710.84</v>
      </c>
      <c r="D657" s="81" t="s">
        <v>110</v>
      </c>
      <c r="E657" s="81" t="s">
        <v>806</v>
      </c>
      <c r="F657" s="83">
        <v>180</v>
      </c>
      <c r="G657" s="82">
        <v>172207951.19999999</v>
      </c>
      <c r="H657" s="84" t="s">
        <v>856</v>
      </c>
    </row>
    <row r="658" spans="1:8" ht="15.75" customHeight="1">
      <c r="C658" s="79"/>
      <c r="F658" s="85"/>
      <c r="G658" s="79"/>
    </row>
    <row r="659" spans="1:8" ht="15.75" customHeight="1">
      <c r="A659" s="88" t="s">
        <v>857</v>
      </c>
      <c r="B659" s="89"/>
      <c r="C659" s="89"/>
      <c r="D659" s="89"/>
      <c r="E659" s="89"/>
      <c r="F659" s="89"/>
      <c r="G659" s="89"/>
      <c r="H659" s="90"/>
    </row>
    <row r="660" spans="1:8" ht="15.75" customHeight="1">
      <c r="C660" s="79"/>
      <c r="E660" s="1" t="s">
        <v>2401</v>
      </c>
      <c r="F660" s="80">
        <v>290</v>
      </c>
      <c r="G660" s="79"/>
    </row>
    <row r="661" spans="1:8" ht="15.75" customHeight="1">
      <c r="A661" s="81" t="s">
        <v>17</v>
      </c>
      <c r="B661" s="81" t="s">
        <v>18</v>
      </c>
      <c r="C661" s="81" t="s">
        <v>19</v>
      </c>
      <c r="D661" s="81" t="s">
        <v>23</v>
      </c>
      <c r="E661" s="81" t="s">
        <v>24</v>
      </c>
      <c r="F661" s="81" t="s">
        <v>25</v>
      </c>
      <c r="G661" s="81" t="s">
        <v>26</v>
      </c>
      <c r="H661" s="81" t="s">
        <v>27</v>
      </c>
    </row>
    <row r="662" spans="1:8" ht="15.75" customHeight="1">
      <c r="A662" s="81" t="s">
        <v>2441</v>
      </c>
      <c r="B662" s="81" t="s">
        <v>44</v>
      </c>
      <c r="C662" s="82">
        <v>229677.31</v>
      </c>
      <c r="D662" s="81" t="s">
        <v>110</v>
      </c>
      <c r="E662" s="81" t="s">
        <v>806</v>
      </c>
      <c r="F662" s="83">
        <v>290</v>
      </c>
      <c r="G662" s="82">
        <v>66606419.899999999</v>
      </c>
      <c r="H662" s="84" t="s">
        <v>859</v>
      </c>
    </row>
    <row r="663" spans="1:8" ht="15.75" customHeight="1">
      <c r="A663" s="81" t="s">
        <v>2441</v>
      </c>
      <c r="B663" s="81" t="s">
        <v>44</v>
      </c>
      <c r="C663" s="82">
        <v>443456</v>
      </c>
      <c r="D663" s="81" t="s">
        <v>95</v>
      </c>
      <c r="E663" s="81" t="s">
        <v>860</v>
      </c>
      <c r="F663" s="83">
        <v>290</v>
      </c>
      <c r="G663" s="82">
        <v>128602240</v>
      </c>
      <c r="H663" s="84" t="s">
        <v>861</v>
      </c>
    </row>
    <row r="664" spans="1:8" ht="15.75" customHeight="1">
      <c r="A664" s="81" t="s">
        <v>2441</v>
      </c>
      <c r="B664" s="81" t="s">
        <v>44</v>
      </c>
      <c r="C664" s="82">
        <v>479700</v>
      </c>
      <c r="D664" s="81" t="s">
        <v>71</v>
      </c>
      <c r="E664" s="81" t="s">
        <v>862</v>
      </c>
      <c r="F664" s="83">
        <v>290</v>
      </c>
      <c r="G664" s="82">
        <v>139113000</v>
      </c>
      <c r="H664" s="84" t="s">
        <v>863</v>
      </c>
    </row>
    <row r="665" spans="1:8" ht="15.75" customHeight="1">
      <c r="A665" s="81" t="s">
        <v>2441</v>
      </c>
      <c r="B665" s="81" t="s">
        <v>51</v>
      </c>
      <c r="C665" s="82">
        <v>479700</v>
      </c>
      <c r="D665" s="81" t="s">
        <v>71</v>
      </c>
      <c r="E665" s="81" t="s">
        <v>864</v>
      </c>
      <c r="F665" s="83">
        <v>290</v>
      </c>
      <c r="G665" s="82">
        <v>139113000</v>
      </c>
      <c r="H665" s="84" t="s">
        <v>865</v>
      </c>
    </row>
    <row r="666" spans="1:8" ht="15.75" customHeight="1">
      <c r="A666" s="81" t="s">
        <v>2441</v>
      </c>
      <c r="B666" s="81" t="s">
        <v>44</v>
      </c>
      <c r="C666" s="82">
        <v>517961.62</v>
      </c>
      <c r="D666" s="81" t="s">
        <v>92</v>
      </c>
      <c r="E666" s="81" t="s">
        <v>93</v>
      </c>
      <c r="F666" s="83">
        <v>290</v>
      </c>
      <c r="G666" s="82">
        <v>150208869.80000001</v>
      </c>
      <c r="H666" s="81" t="s">
        <v>866</v>
      </c>
    </row>
    <row r="667" spans="1:8" ht="15.75" customHeight="1">
      <c r="A667" s="81" t="s">
        <v>2441</v>
      </c>
      <c r="B667" s="81" t="s">
        <v>44</v>
      </c>
      <c r="C667" s="82">
        <v>616168.80000000005</v>
      </c>
      <c r="D667" s="81" t="s">
        <v>63</v>
      </c>
      <c r="E667" s="81" t="s">
        <v>98</v>
      </c>
      <c r="F667" s="83">
        <v>290</v>
      </c>
      <c r="G667" s="82">
        <v>178688952</v>
      </c>
      <c r="H667" s="84" t="s">
        <v>867</v>
      </c>
    </row>
    <row r="668" spans="1:8" ht="15.75" customHeight="1">
      <c r="A668" s="81" t="s">
        <v>2441</v>
      </c>
      <c r="B668" s="81" t="s">
        <v>44</v>
      </c>
      <c r="C668" s="82">
        <v>703325.47</v>
      </c>
      <c r="D668" s="81" t="s">
        <v>434</v>
      </c>
      <c r="E668" s="81" t="s">
        <v>868</v>
      </c>
      <c r="F668" s="83">
        <v>290</v>
      </c>
      <c r="G668" s="82">
        <v>203964386.30000001</v>
      </c>
      <c r="H668" s="84" t="s">
        <v>869</v>
      </c>
    </row>
    <row r="669" spans="1:8" ht="15.75" customHeight="1">
      <c r="A669" s="81" t="s">
        <v>2441</v>
      </c>
      <c r="B669" s="81" t="s">
        <v>44</v>
      </c>
      <c r="C669" s="82">
        <v>789473.69</v>
      </c>
      <c r="D669" s="81" t="s">
        <v>68</v>
      </c>
      <c r="E669" s="81" t="s">
        <v>834</v>
      </c>
      <c r="F669" s="83">
        <v>290</v>
      </c>
      <c r="G669" s="82">
        <v>228947370.09999999</v>
      </c>
      <c r="H669" s="84" t="s">
        <v>870</v>
      </c>
    </row>
    <row r="670" spans="1:8" ht="15.75" customHeight="1">
      <c r="C670" s="79"/>
      <c r="F670" s="85"/>
      <c r="G670" s="79"/>
    </row>
    <row r="671" spans="1:8" ht="15.75" customHeight="1">
      <c r="A671" s="88" t="s">
        <v>871</v>
      </c>
      <c r="B671" s="89"/>
      <c r="C671" s="89"/>
      <c r="D671" s="89"/>
      <c r="E671" s="89"/>
      <c r="F671" s="89"/>
      <c r="G671" s="89"/>
      <c r="H671" s="90"/>
    </row>
    <row r="672" spans="1:8" ht="15.75" customHeight="1">
      <c r="C672" s="79"/>
      <c r="E672" s="1" t="s">
        <v>2401</v>
      </c>
      <c r="F672" s="80">
        <v>8500</v>
      </c>
      <c r="G672" s="79"/>
    </row>
    <row r="673" spans="1:8" ht="15.75" customHeight="1">
      <c r="A673" s="81" t="s">
        <v>17</v>
      </c>
      <c r="B673" s="81" t="s">
        <v>18</v>
      </c>
      <c r="C673" s="81" t="s">
        <v>19</v>
      </c>
      <c r="D673" s="81" t="s">
        <v>23</v>
      </c>
      <c r="E673" s="81" t="s">
        <v>24</v>
      </c>
      <c r="F673" s="81" t="s">
        <v>25</v>
      </c>
      <c r="G673" s="81" t="s">
        <v>26</v>
      </c>
      <c r="H673" s="81" t="s">
        <v>27</v>
      </c>
    </row>
    <row r="674" spans="1:8" ht="15.75" customHeight="1">
      <c r="A674" s="81" t="s">
        <v>2442</v>
      </c>
      <c r="B674" s="81" t="s">
        <v>44</v>
      </c>
      <c r="C674" s="82">
        <v>720</v>
      </c>
      <c r="D674" s="81" t="s">
        <v>434</v>
      </c>
      <c r="E674" s="81" t="s">
        <v>873</v>
      </c>
      <c r="F674" s="83">
        <v>8500</v>
      </c>
      <c r="G674" s="82">
        <v>6120000</v>
      </c>
      <c r="H674" s="84" t="s">
        <v>874</v>
      </c>
    </row>
    <row r="675" spans="1:8" ht="15.75" customHeight="1">
      <c r="A675" s="81" t="s">
        <v>2442</v>
      </c>
      <c r="B675" s="81" t="s">
        <v>44</v>
      </c>
      <c r="C675" s="82">
        <v>847.14</v>
      </c>
      <c r="D675" s="81" t="s">
        <v>95</v>
      </c>
      <c r="E675" s="81" t="s">
        <v>875</v>
      </c>
      <c r="F675" s="83">
        <v>8500</v>
      </c>
      <c r="G675" s="82">
        <v>7200690</v>
      </c>
      <c r="H675" s="84" t="s">
        <v>876</v>
      </c>
    </row>
    <row r="676" spans="1:8" ht="15.75" customHeight="1">
      <c r="A676" s="81" t="s">
        <v>2442</v>
      </c>
      <c r="B676" s="81" t="s">
        <v>44</v>
      </c>
      <c r="C676" s="82">
        <v>930.04</v>
      </c>
      <c r="D676" s="81" t="s">
        <v>92</v>
      </c>
      <c r="E676" s="81" t="s">
        <v>877</v>
      </c>
      <c r="F676" s="83">
        <v>8500</v>
      </c>
      <c r="G676" s="82">
        <v>7905340</v>
      </c>
      <c r="H676" s="81" t="s">
        <v>878</v>
      </c>
    </row>
    <row r="677" spans="1:8" ht="15.75" customHeight="1">
      <c r="A677" s="81" t="s">
        <v>2442</v>
      </c>
      <c r="B677" s="81" t="s">
        <v>51</v>
      </c>
      <c r="C677" s="82">
        <v>958.8</v>
      </c>
      <c r="D677" s="81" t="s">
        <v>63</v>
      </c>
      <c r="E677" s="81" t="s">
        <v>879</v>
      </c>
      <c r="F677" s="83">
        <v>8500</v>
      </c>
      <c r="G677" s="82">
        <v>8149800</v>
      </c>
      <c r="H677" s="84" t="s">
        <v>880</v>
      </c>
    </row>
    <row r="678" spans="1:8" ht="15.75" customHeight="1">
      <c r="A678" s="81" t="s">
        <v>2442</v>
      </c>
      <c r="B678" s="81" t="s">
        <v>51</v>
      </c>
      <c r="C678" s="82">
        <v>1016.66</v>
      </c>
      <c r="D678" s="81" t="s">
        <v>95</v>
      </c>
      <c r="E678" s="81" t="s">
        <v>881</v>
      </c>
      <c r="F678" s="83">
        <v>8500</v>
      </c>
      <c r="G678" s="82">
        <v>8641610</v>
      </c>
      <c r="H678" s="84" t="s">
        <v>882</v>
      </c>
    </row>
    <row r="679" spans="1:8" ht="15.75" customHeight="1">
      <c r="A679" s="81" t="s">
        <v>2442</v>
      </c>
      <c r="B679" s="81" t="s">
        <v>44</v>
      </c>
      <c r="C679" s="82">
        <v>1036.22</v>
      </c>
      <c r="D679" s="81" t="s">
        <v>52</v>
      </c>
      <c r="E679" s="81" t="s">
        <v>883</v>
      </c>
      <c r="F679" s="83">
        <v>8500</v>
      </c>
      <c r="G679" s="82">
        <v>8807870</v>
      </c>
      <c r="H679" s="81" t="s">
        <v>884</v>
      </c>
    </row>
    <row r="680" spans="1:8" ht="15.75" customHeight="1">
      <c r="A680" s="81" t="s">
        <v>2442</v>
      </c>
      <c r="B680" s="81" t="s">
        <v>44</v>
      </c>
      <c r="C680" s="82">
        <v>1073.8499999999999</v>
      </c>
      <c r="D680" s="81" t="s">
        <v>71</v>
      </c>
      <c r="E680" s="81" t="s">
        <v>885</v>
      </c>
      <c r="F680" s="83">
        <v>8500</v>
      </c>
      <c r="G680" s="82">
        <v>9127725</v>
      </c>
      <c r="H680" s="84" t="s">
        <v>886</v>
      </c>
    </row>
    <row r="681" spans="1:8" ht="15.75" customHeight="1">
      <c r="A681" s="81" t="s">
        <v>2442</v>
      </c>
      <c r="B681" s="81" t="s">
        <v>44</v>
      </c>
      <c r="C681" s="82">
        <v>1080</v>
      </c>
      <c r="D681" s="81" t="s">
        <v>47</v>
      </c>
      <c r="E681" s="81" t="s">
        <v>517</v>
      </c>
      <c r="F681" s="83">
        <v>8500</v>
      </c>
      <c r="G681" s="82">
        <v>9180000</v>
      </c>
      <c r="H681" s="81" t="s">
        <v>887</v>
      </c>
    </row>
    <row r="682" spans="1:8" ht="15.75" customHeight="1">
      <c r="A682" s="81" t="s">
        <v>2442</v>
      </c>
      <c r="B682" s="81" t="s">
        <v>44</v>
      </c>
      <c r="C682" s="82">
        <v>1173.6099999999999</v>
      </c>
      <c r="D682" s="81" t="s">
        <v>68</v>
      </c>
      <c r="E682" s="81" t="s">
        <v>888</v>
      </c>
      <c r="F682" s="83">
        <v>8500</v>
      </c>
      <c r="G682" s="82">
        <v>9975685</v>
      </c>
      <c r="H682" s="81" t="s">
        <v>889</v>
      </c>
    </row>
    <row r="683" spans="1:8" ht="15.75" customHeight="1">
      <c r="A683" s="81" t="s">
        <v>2442</v>
      </c>
      <c r="B683" s="81" t="s">
        <v>51</v>
      </c>
      <c r="C683" s="82">
        <v>1173.6099999999999</v>
      </c>
      <c r="D683" s="81" t="s">
        <v>68</v>
      </c>
      <c r="E683" s="81" t="s">
        <v>890</v>
      </c>
      <c r="F683" s="83">
        <v>8500</v>
      </c>
      <c r="G683" s="82">
        <v>9975685</v>
      </c>
      <c r="H683" s="84" t="s">
        <v>891</v>
      </c>
    </row>
    <row r="684" spans="1:8" ht="15.75" customHeight="1">
      <c r="A684" s="81" t="s">
        <v>2442</v>
      </c>
      <c r="B684" s="81" t="s">
        <v>44</v>
      </c>
      <c r="C684" s="82">
        <v>1537.8</v>
      </c>
      <c r="D684" s="81" t="s">
        <v>110</v>
      </c>
      <c r="E684" s="81" t="s">
        <v>888</v>
      </c>
      <c r="F684" s="83">
        <v>8500</v>
      </c>
      <c r="G684" s="82">
        <v>13071300</v>
      </c>
      <c r="H684" s="81" t="s">
        <v>892</v>
      </c>
    </row>
    <row r="685" spans="1:8" ht="15.75" customHeight="1">
      <c r="A685" s="81" t="s">
        <v>2442</v>
      </c>
      <c r="B685" s="81" t="s">
        <v>44</v>
      </c>
      <c r="C685" s="82">
        <v>1554.1</v>
      </c>
      <c r="D685" s="81" t="s">
        <v>255</v>
      </c>
      <c r="E685" s="81" t="s">
        <v>723</v>
      </c>
      <c r="F685" s="83">
        <v>8500</v>
      </c>
      <c r="G685" s="82">
        <v>13209850</v>
      </c>
      <c r="H685" s="81" t="s">
        <v>893</v>
      </c>
    </row>
    <row r="686" spans="1:8" ht="15.75" customHeight="1">
      <c r="A686" s="81" t="s">
        <v>2442</v>
      </c>
      <c r="B686" s="81" t="s">
        <v>51</v>
      </c>
      <c r="C686" s="82">
        <v>1741.52</v>
      </c>
      <c r="D686" s="81" t="s">
        <v>52</v>
      </c>
      <c r="E686" s="81" t="s">
        <v>894</v>
      </c>
      <c r="F686" s="83">
        <v>8500</v>
      </c>
      <c r="G686" s="82">
        <v>14802920</v>
      </c>
      <c r="H686" s="81" t="s">
        <v>895</v>
      </c>
    </row>
    <row r="687" spans="1:8" ht="15.75" customHeight="1">
      <c r="A687" s="81" t="s">
        <v>2442</v>
      </c>
      <c r="B687" s="81" t="s">
        <v>44</v>
      </c>
      <c r="C687" s="82">
        <v>2404</v>
      </c>
      <c r="D687" s="81" t="s">
        <v>77</v>
      </c>
      <c r="E687" s="81" t="s">
        <v>896</v>
      </c>
      <c r="F687" s="83">
        <v>8500</v>
      </c>
      <c r="G687" s="82">
        <v>20434000</v>
      </c>
      <c r="H687" s="84" t="s">
        <v>897</v>
      </c>
    </row>
    <row r="688" spans="1:8" ht="15.75" customHeight="1">
      <c r="A688" s="81" t="s">
        <v>2442</v>
      </c>
      <c r="B688" s="81" t="s">
        <v>44</v>
      </c>
      <c r="C688" s="82">
        <v>3025.74</v>
      </c>
      <c r="D688" s="81" t="s">
        <v>189</v>
      </c>
      <c r="E688" s="81" t="s">
        <v>595</v>
      </c>
      <c r="F688" s="83">
        <v>8500</v>
      </c>
      <c r="G688" s="82">
        <v>25718790</v>
      </c>
      <c r="H688" s="81" t="s">
        <v>898</v>
      </c>
    </row>
    <row r="689" spans="1:8" ht="15.75" customHeight="1">
      <c r="A689" s="81" t="s">
        <v>2442</v>
      </c>
      <c r="B689" s="81" t="s">
        <v>44</v>
      </c>
      <c r="C689" s="82">
        <v>3342.9</v>
      </c>
      <c r="D689" s="81" t="s">
        <v>196</v>
      </c>
      <c r="E689" s="81" t="s">
        <v>899</v>
      </c>
      <c r="F689" s="83">
        <v>8500</v>
      </c>
      <c r="G689" s="82">
        <v>28414650</v>
      </c>
      <c r="H689" s="81" t="s">
        <v>900</v>
      </c>
    </row>
    <row r="690" spans="1:8" ht="15.75" customHeight="1">
      <c r="A690" s="81" t="s">
        <v>2442</v>
      </c>
      <c r="B690" s="81" t="s">
        <v>44</v>
      </c>
      <c r="C690" s="82">
        <v>3847.84</v>
      </c>
      <c r="D690" s="81" t="s">
        <v>63</v>
      </c>
      <c r="E690" s="81" t="s">
        <v>901</v>
      </c>
      <c r="F690" s="83">
        <v>8500</v>
      </c>
      <c r="G690" s="82">
        <v>32706640</v>
      </c>
      <c r="H690" s="81" t="s">
        <v>902</v>
      </c>
    </row>
    <row r="691" spans="1:8" ht="15.75" customHeight="1">
      <c r="A691" s="81" t="s">
        <v>2442</v>
      </c>
      <c r="B691" s="81" t="s">
        <v>75</v>
      </c>
      <c r="C691" s="82">
        <v>5110.2700000000004</v>
      </c>
      <c r="D691" s="81" t="s">
        <v>52</v>
      </c>
      <c r="E691" s="81" t="s">
        <v>903</v>
      </c>
      <c r="F691" s="83">
        <v>8500</v>
      </c>
      <c r="G691" s="82">
        <v>43437295</v>
      </c>
      <c r="H691" s="81" t="s">
        <v>904</v>
      </c>
    </row>
    <row r="692" spans="1:8" ht="15.75" customHeight="1">
      <c r="A692" s="81" t="s">
        <v>2442</v>
      </c>
      <c r="B692" s="81" t="s">
        <v>75</v>
      </c>
      <c r="C692" s="82">
        <v>235201.52</v>
      </c>
      <c r="D692" s="81" t="s">
        <v>63</v>
      </c>
      <c r="E692" s="81" t="s">
        <v>574</v>
      </c>
      <c r="F692" s="83">
        <v>8500</v>
      </c>
      <c r="G692" s="82">
        <v>1999212920</v>
      </c>
      <c r="H692" s="81" t="s">
        <v>905</v>
      </c>
    </row>
    <row r="693" spans="1:8" ht="15.75" customHeight="1">
      <c r="A693" s="81" t="s">
        <v>2442</v>
      </c>
      <c r="B693" s="81" t="s">
        <v>294</v>
      </c>
      <c r="C693" s="82">
        <v>249651.27</v>
      </c>
      <c r="D693" s="81" t="s">
        <v>52</v>
      </c>
      <c r="E693" s="81" t="s">
        <v>906</v>
      </c>
      <c r="F693" s="83">
        <v>8500</v>
      </c>
      <c r="G693" s="82">
        <v>2122035795</v>
      </c>
      <c r="H693" s="81" t="s">
        <v>907</v>
      </c>
    </row>
    <row r="694" spans="1:8" ht="15.75" customHeight="1">
      <c r="C694" s="79"/>
      <c r="F694" s="85"/>
      <c r="G694" s="79"/>
    </row>
    <row r="695" spans="1:8" ht="15.75" customHeight="1">
      <c r="A695" s="88" t="s">
        <v>908</v>
      </c>
      <c r="B695" s="89"/>
      <c r="C695" s="89"/>
      <c r="D695" s="89"/>
      <c r="E695" s="89"/>
      <c r="F695" s="89"/>
      <c r="G695" s="89"/>
      <c r="H695" s="90"/>
    </row>
    <row r="696" spans="1:8" ht="15.75" customHeight="1">
      <c r="C696" s="79"/>
      <c r="E696" s="1" t="s">
        <v>2401</v>
      </c>
      <c r="F696" s="80">
        <v>3900</v>
      </c>
      <c r="G696" s="79"/>
    </row>
    <row r="697" spans="1:8" ht="15.75" customHeight="1">
      <c r="A697" s="81" t="s">
        <v>17</v>
      </c>
      <c r="B697" s="81" t="s">
        <v>18</v>
      </c>
      <c r="C697" s="81" t="s">
        <v>19</v>
      </c>
      <c r="D697" s="81" t="s">
        <v>23</v>
      </c>
      <c r="E697" s="81" t="s">
        <v>24</v>
      </c>
      <c r="F697" s="81" t="s">
        <v>25</v>
      </c>
      <c r="G697" s="81" t="s">
        <v>26</v>
      </c>
      <c r="H697" s="81" t="s">
        <v>27</v>
      </c>
    </row>
    <row r="698" spans="1:8" ht="15.75" customHeight="1">
      <c r="A698" s="81" t="s">
        <v>2443</v>
      </c>
      <c r="B698" s="81" t="s">
        <v>44</v>
      </c>
      <c r="C698" s="82">
        <v>6895.21</v>
      </c>
      <c r="D698" s="81" t="s">
        <v>52</v>
      </c>
      <c r="E698" s="81" t="s">
        <v>910</v>
      </c>
      <c r="F698" s="83">
        <v>3900</v>
      </c>
      <c r="G698" s="82">
        <v>26891319</v>
      </c>
      <c r="H698" s="81" t="s">
        <v>911</v>
      </c>
    </row>
    <row r="699" spans="1:8" ht="15.75" customHeight="1">
      <c r="A699" s="81" t="s">
        <v>2443</v>
      </c>
      <c r="B699" s="81" t="s">
        <v>44</v>
      </c>
      <c r="C699" s="82">
        <v>8220</v>
      </c>
      <c r="D699" s="81" t="s">
        <v>68</v>
      </c>
      <c r="E699" s="81" t="s">
        <v>912</v>
      </c>
      <c r="F699" s="83">
        <v>3900</v>
      </c>
      <c r="G699" s="82">
        <v>32058000</v>
      </c>
      <c r="H699" s="81" t="s">
        <v>913</v>
      </c>
    </row>
    <row r="700" spans="1:8" ht="15.75" customHeight="1">
      <c r="A700" s="81" t="s">
        <v>2443</v>
      </c>
      <c r="B700" s="81" t="s">
        <v>44</v>
      </c>
      <c r="C700" s="82">
        <v>8314.32</v>
      </c>
      <c r="D700" s="81" t="s">
        <v>63</v>
      </c>
      <c r="E700" s="81" t="s">
        <v>912</v>
      </c>
      <c r="F700" s="83">
        <v>3900</v>
      </c>
      <c r="G700" s="82">
        <v>32425848</v>
      </c>
      <c r="H700" s="84" t="s">
        <v>914</v>
      </c>
    </row>
    <row r="701" spans="1:8" ht="15.75" customHeight="1">
      <c r="A701" s="81" t="s">
        <v>2443</v>
      </c>
      <c r="B701" s="81" t="s">
        <v>44</v>
      </c>
      <c r="C701" s="82">
        <v>8429.99</v>
      </c>
      <c r="D701" s="81" t="s">
        <v>189</v>
      </c>
      <c r="E701" s="81" t="s">
        <v>912</v>
      </c>
      <c r="F701" s="83">
        <v>3900</v>
      </c>
      <c r="G701" s="82">
        <v>32876961</v>
      </c>
      <c r="H701" s="81" t="s">
        <v>915</v>
      </c>
    </row>
    <row r="702" spans="1:8" ht="15.75" customHeight="1">
      <c r="A702" s="81" t="s">
        <v>2443</v>
      </c>
      <c r="B702" s="81" t="s">
        <v>44</v>
      </c>
      <c r="C702" s="82">
        <v>9346.14</v>
      </c>
      <c r="D702" s="81" t="s">
        <v>434</v>
      </c>
      <c r="E702" s="81" t="s">
        <v>916</v>
      </c>
      <c r="F702" s="83">
        <v>3900</v>
      </c>
      <c r="G702" s="82">
        <v>36449946</v>
      </c>
      <c r="H702" s="84" t="s">
        <v>917</v>
      </c>
    </row>
    <row r="703" spans="1:8" ht="15.75" customHeight="1">
      <c r="A703" s="81" t="s">
        <v>2443</v>
      </c>
      <c r="B703" s="81" t="s">
        <v>44</v>
      </c>
      <c r="C703" s="82">
        <v>9348</v>
      </c>
      <c r="D703" s="81" t="s">
        <v>47</v>
      </c>
      <c r="E703" s="81" t="s">
        <v>912</v>
      </c>
      <c r="F703" s="83">
        <v>3900</v>
      </c>
      <c r="G703" s="82">
        <v>36457200</v>
      </c>
      <c r="H703" s="81" t="s">
        <v>109</v>
      </c>
    </row>
    <row r="704" spans="1:8" ht="15.75" customHeight="1">
      <c r="A704" s="81" t="s">
        <v>2443</v>
      </c>
      <c r="B704" s="81" t="s">
        <v>44</v>
      </c>
      <c r="C704" s="82">
        <v>10229.67</v>
      </c>
      <c r="D704" s="81" t="s">
        <v>110</v>
      </c>
      <c r="E704" s="81" t="s">
        <v>912</v>
      </c>
      <c r="F704" s="83">
        <v>3900</v>
      </c>
      <c r="G704" s="82">
        <v>39895713</v>
      </c>
      <c r="H704" s="81" t="s">
        <v>918</v>
      </c>
    </row>
    <row r="705" spans="1:8" ht="15.75" customHeight="1">
      <c r="C705" s="79"/>
      <c r="F705" s="85"/>
      <c r="G705" s="79"/>
    </row>
    <row r="706" spans="1:8" ht="15.75" customHeight="1">
      <c r="A706" s="88" t="s">
        <v>919</v>
      </c>
      <c r="B706" s="89"/>
      <c r="C706" s="89"/>
      <c r="D706" s="89"/>
      <c r="E706" s="89"/>
      <c r="F706" s="89"/>
      <c r="G706" s="89"/>
      <c r="H706" s="90"/>
    </row>
    <row r="707" spans="1:8" ht="15.75" customHeight="1">
      <c r="C707" s="79"/>
      <c r="E707" s="1" t="s">
        <v>2401</v>
      </c>
      <c r="F707" s="80">
        <v>480</v>
      </c>
      <c r="G707" s="79"/>
    </row>
    <row r="708" spans="1:8" ht="15.75" customHeight="1">
      <c r="A708" s="81" t="s">
        <v>17</v>
      </c>
      <c r="B708" s="81" t="s">
        <v>18</v>
      </c>
      <c r="C708" s="81" t="s">
        <v>19</v>
      </c>
      <c r="D708" s="81" t="s">
        <v>23</v>
      </c>
      <c r="E708" s="81" t="s">
        <v>24</v>
      </c>
      <c r="F708" s="81" t="s">
        <v>25</v>
      </c>
      <c r="G708" s="81" t="s">
        <v>26</v>
      </c>
      <c r="H708" s="81" t="s">
        <v>27</v>
      </c>
    </row>
    <row r="709" spans="1:8" ht="15.75" customHeight="1">
      <c r="A709" s="81" t="s">
        <v>2444</v>
      </c>
      <c r="B709" s="81" t="s">
        <v>44</v>
      </c>
      <c r="C709" s="82">
        <v>17852.34</v>
      </c>
      <c r="D709" s="81" t="s">
        <v>52</v>
      </c>
      <c r="E709" s="81" t="s">
        <v>921</v>
      </c>
      <c r="F709" s="83">
        <v>480</v>
      </c>
      <c r="G709" s="82">
        <v>8569123.1999999993</v>
      </c>
      <c r="H709" s="81" t="s">
        <v>922</v>
      </c>
    </row>
    <row r="710" spans="1:8" ht="15.75" customHeight="1">
      <c r="A710" s="81" t="s">
        <v>2444</v>
      </c>
      <c r="B710" s="81" t="s">
        <v>44</v>
      </c>
      <c r="C710" s="82">
        <v>17968</v>
      </c>
      <c r="D710" s="81" t="s">
        <v>55</v>
      </c>
      <c r="E710" s="81" t="s">
        <v>923</v>
      </c>
      <c r="F710" s="83">
        <v>480</v>
      </c>
      <c r="G710" s="82">
        <v>8624640</v>
      </c>
      <c r="H710" s="81" t="s">
        <v>924</v>
      </c>
    </row>
    <row r="711" spans="1:8" ht="15.75" customHeight="1">
      <c r="A711" s="81" t="s">
        <v>2444</v>
      </c>
      <c r="B711" s="81" t="s">
        <v>44</v>
      </c>
      <c r="C711" s="82">
        <v>18940.13</v>
      </c>
      <c r="D711" s="81" t="s">
        <v>63</v>
      </c>
      <c r="E711" s="81" t="s">
        <v>923</v>
      </c>
      <c r="F711" s="83">
        <v>480</v>
      </c>
      <c r="G711" s="82">
        <v>9091262.4000000004</v>
      </c>
      <c r="H711" s="84" t="s">
        <v>925</v>
      </c>
    </row>
    <row r="712" spans="1:8" ht="15.75" customHeight="1">
      <c r="A712" s="81" t="s">
        <v>2444</v>
      </c>
      <c r="B712" s="81" t="s">
        <v>44</v>
      </c>
      <c r="C712" s="82">
        <v>19107.59</v>
      </c>
      <c r="D712" s="81" t="s">
        <v>189</v>
      </c>
      <c r="E712" s="81" t="s">
        <v>671</v>
      </c>
      <c r="F712" s="83">
        <v>480</v>
      </c>
      <c r="G712" s="82">
        <v>9171643.1999999993</v>
      </c>
      <c r="H712" s="81" t="s">
        <v>926</v>
      </c>
    </row>
    <row r="713" spans="1:8" ht="15.75" customHeight="1">
      <c r="A713" s="81" t="s">
        <v>2444</v>
      </c>
      <c r="B713" s="81" t="s">
        <v>44</v>
      </c>
      <c r="C713" s="82">
        <v>19150</v>
      </c>
      <c r="D713" s="81" t="s">
        <v>77</v>
      </c>
      <c r="E713" s="81" t="s">
        <v>927</v>
      </c>
      <c r="F713" s="83">
        <v>480</v>
      </c>
      <c r="G713" s="82">
        <v>9192000</v>
      </c>
      <c r="H713" s="84" t="s">
        <v>928</v>
      </c>
    </row>
    <row r="714" spans="1:8" ht="15.75" customHeight="1">
      <c r="A714" s="81" t="s">
        <v>2444</v>
      </c>
      <c r="B714" s="81" t="s">
        <v>44</v>
      </c>
      <c r="C714" s="82">
        <v>19465.29</v>
      </c>
      <c r="D714" s="81" t="s">
        <v>71</v>
      </c>
      <c r="E714" s="81" t="s">
        <v>927</v>
      </c>
      <c r="F714" s="83">
        <v>480</v>
      </c>
      <c r="G714" s="82">
        <v>9343339.1999999993</v>
      </c>
      <c r="H714" s="84" t="s">
        <v>929</v>
      </c>
    </row>
    <row r="715" spans="1:8" ht="15.75" customHeight="1">
      <c r="A715" s="81" t="s">
        <v>2444</v>
      </c>
      <c r="B715" s="81" t="s">
        <v>44</v>
      </c>
      <c r="C715" s="82">
        <v>19965</v>
      </c>
      <c r="D715" s="81" t="s">
        <v>68</v>
      </c>
      <c r="E715" s="81" t="s">
        <v>671</v>
      </c>
      <c r="F715" s="83">
        <v>480</v>
      </c>
      <c r="G715" s="82">
        <v>9583200</v>
      </c>
      <c r="H715" s="81" t="s">
        <v>930</v>
      </c>
    </row>
    <row r="716" spans="1:8" ht="15.75" customHeight="1">
      <c r="A716" s="81" t="s">
        <v>2444</v>
      </c>
      <c r="B716" s="81" t="s">
        <v>44</v>
      </c>
      <c r="C716" s="82">
        <v>21444</v>
      </c>
      <c r="D716" s="81" t="s">
        <v>47</v>
      </c>
      <c r="E716" s="81" t="s">
        <v>671</v>
      </c>
      <c r="F716" s="83">
        <v>480</v>
      </c>
      <c r="G716" s="82">
        <v>10293120</v>
      </c>
      <c r="H716" s="81" t="s">
        <v>109</v>
      </c>
    </row>
    <row r="717" spans="1:8" ht="15.75" customHeight="1">
      <c r="A717" s="81" t="s">
        <v>2444</v>
      </c>
      <c r="B717" s="81" t="s">
        <v>44</v>
      </c>
      <c r="C717" s="82">
        <v>22236.240000000002</v>
      </c>
      <c r="D717" s="81" t="s">
        <v>110</v>
      </c>
      <c r="E717" s="81" t="s">
        <v>671</v>
      </c>
      <c r="F717" s="83">
        <v>480</v>
      </c>
      <c r="G717" s="82">
        <v>10673395.199999999</v>
      </c>
      <c r="H717" s="84" t="s">
        <v>931</v>
      </c>
    </row>
    <row r="718" spans="1:8" ht="15.75" customHeight="1">
      <c r="A718" s="81" t="s">
        <v>2444</v>
      </c>
      <c r="B718" s="81" t="s">
        <v>44</v>
      </c>
      <c r="C718" s="82">
        <v>24442.62</v>
      </c>
      <c r="D718" s="81" t="s">
        <v>434</v>
      </c>
      <c r="E718" s="81" t="s">
        <v>932</v>
      </c>
      <c r="F718" s="83">
        <v>480</v>
      </c>
      <c r="G718" s="82">
        <v>11732457.6</v>
      </c>
      <c r="H718" s="84" t="s">
        <v>933</v>
      </c>
    </row>
    <row r="719" spans="1:8" ht="15.75" customHeight="1">
      <c r="C719" s="79"/>
      <c r="F719" s="85"/>
      <c r="G719" s="79"/>
    </row>
    <row r="720" spans="1:8" ht="15.75" customHeight="1">
      <c r="A720" s="88" t="s">
        <v>934</v>
      </c>
      <c r="B720" s="89"/>
      <c r="C720" s="89"/>
      <c r="D720" s="89"/>
      <c r="E720" s="89"/>
      <c r="F720" s="89"/>
      <c r="G720" s="89"/>
      <c r="H720" s="90"/>
    </row>
    <row r="721" spans="1:8" ht="15.75" customHeight="1">
      <c r="C721" s="79"/>
      <c r="E721" s="1" t="s">
        <v>2401</v>
      </c>
      <c r="F721" s="80">
        <v>336</v>
      </c>
      <c r="G721" s="79"/>
    </row>
    <row r="722" spans="1:8" ht="15.75" customHeight="1">
      <c r="A722" s="81" t="s">
        <v>17</v>
      </c>
      <c r="B722" s="81" t="s">
        <v>18</v>
      </c>
      <c r="C722" s="81" t="s">
        <v>19</v>
      </c>
      <c r="D722" s="81" t="s">
        <v>23</v>
      </c>
      <c r="E722" s="81" t="s">
        <v>24</v>
      </c>
      <c r="F722" s="81" t="s">
        <v>25</v>
      </c>
      <c r="G722" s="81" t="s">
        <v>26</v>
      </c>
      <c r="H722" s="81" t="s">
        <v>27</v>
      </c>
    </row>
    <row r="723" spans="1:8" ht="15.75" customHeight="1">
      <c r="A723" s="81" t="s">
        <v>2445</v>
      </c>
      <c r="B723" s="81" t="s">
        <v>44</v>
      </c>
      <c r="C723" s="82">
        <v>16757.939999999999</v>
      </c>
      <c r="D723" s="81" t="s">
        <v>95</v>
      </c>
      <c r="E723" s="81" t="s">
        <v>936</v>
      </c>
      <c r="F723" s="83">
        <v>336</v>
      </c>
      <c r="G723" s="82">
        <v>5630667.8399999999</v>
      </c>
      <c r="H723" s="84" t="s">
        <v>937</v>
      </c>
    </row>
    <row r="724" spans="1:8" ht="15.75" customHeight="1">
      <c r="A724" s="81" t="s">
        <v>2445</v>
      </c>
      <c r="B724" s="81" t="s">
        <v>44</v>
      </c>
      <c r="C724" s="82">
        <v>17219.04</v>
      </c>
      <c r="D724" s="81" t="s">
        <v>434</v>
      </c>
      <c r="E724" s="81" t="s">
        <v>938</v>
      </c>
      <c r="F724" s="83">
        <v>336</v>
      </c>
      <c r="G724" s="82">
        <v>5785597.4400000004</v>
      </c>
      <c r="H724" s="84" t="s">
        <v>939</v>
      </c>
    </row>
    <row r="725" spans="1:8" ht="15.75" customHeight="1">
      <c r="A725" s="81" t="s">
        <v>2445</v>
      </c>
      <c r="B725" s="81" t="s">
        <v>44</v>
      </c>
      <c r="C725" s="82">
        <v>23848.54</v>
      </c>
      <c r="D725" s="81" t="s">
        <v>63</v>
      </c>
      <c r="E725" s="81" t="s">
        <v>879</v>
      </c>
      <c r="F725" s="83">
        <v>336</v>
      </c>
      <c r="G725" s="82">
        <v>8013109.4400000004</v>
      </c>
      <c r="H725" s="84" t="s">
        <v>940</v>
      </c>
    </row>
    <row r="726" spans="1:8" ht="15.75" customHeight="1">
      <c r="A726" s="81" t="s">
        <v>2445</v>
      </c>
      <c r="B726" s="81" t="s">
        <v>44</v>
      </c>
      <c r="C726" s="82">
        <v>24457.439999999999</v>
      </c>
      <c r="D726" s="81" t="s">
        <v>52</v>
      </c>
      <c r="E726" s="81" t="s">
        <v>941</v>
      </c>
      <c r="F726" s="83">
        <v>336</v>
      </c>
      <c r="G726" s="82">
        <v>8217699.8399999999</v>
      </c>
      <c r="H726" s="81" t="s">
        <v>942</v>
      </c>
    </row>
    <row r="727" spans="1:8" ht="15.75" customHeight="1">
      <c r="A727" s="81" t="s">
        <v>2445</v>
      </c>
      <c r="B727" s="81" t="s">
        <v>44</v>
      </c>
      <c r="C727" s="82">
        <v>70356</v>
      </c>
      <c r="D727" s="81" t="s">
        <v>68</v>
      </c>
      <c r="E727" s="81" t="s">
        <v>943</v>
      </c>
      <c r="F727" s="83">
        <v>336</v>
      </c>
      <c r="G727" s="82">
        <v>23639616</v>
      </c>
      <c r="H727" s="84" t="s">
        <v>944</v>
      </c>
    </row>
    <row r="728" spans="1:8" ht="15.75" customHeight="1">
      <c r="A728" s="81" t="s">
        <v>2445</v>
      </c>
      <c r="B728" s="81" t="s">
        <v>51</v>
      </c>
      <c r="C728" s="82">
        <v>70356</v>
      </c>
      <c r="D728" s="81" t="s">
        <v>68</v>
      </c>
      <c r="E728" s="81" t="s">
        <v>733</v>
      </c>
      <c r="F728" s="83">
        <v>336</v>
      </c>
      <c r="G728" s="82">
        <v>23639616</v>
      </c>
      <c r="H728" s="84" t="s">
        <v>945</v>
      </c>
    </row>
    <row r="729" spans="1:8" ht="15.75" customHeight="1">
      <c r="C729" s="79"/>
      <c r="F729" s="85"/>
      <c r="G729" s="79"/>
    </row>
    <row r="730" spans="1:8" ht="15.75" customHeight="1">
      <c r="A730" s="88" t="s">
        <v>946</v>
      </c>
      <c r="B730" s="89"/>
      <c r="C730" s="89"/>
      <c r="D730" s="89"/>
      <c r="E730" s="89"/>
      <c r="F730" s="89"/>
      <c r="G730" s="89"/>
      <c r="H730" s="90"/>
    </row>
    <row r="731" spans="1:8" ht="15.75" customHeight="1">
      <c r="C731" s="79"/>
      <c r="E731" s="1" t="s">
        <v>2401</v>
      </c>
      <c r="F731" s="80">
        <v>24</v>
      </c>
      <c r="G731" s="79"/>
    </row>
    <row r="732" spans="1:8" ht="15.75" customHeight="1">
      <c r="A732" s="81" t="s">
        <v>17</v>
      </c>
      <c r="B732" s="81" t="s">
        <v>18</v>
      </c>
      <c r="C732" s="81" t="s">
        <v>19</v>
      </c>
      <c r="D732" s="81" t="s">
        <v>23</v>
      </c>
      <c r="E732" s="81" t="s">
        <v>24</v>
      </c>
      <c r="F732" s="81" t="s">
        <v>25</v>
      </c>
      <c r="G732" s="81" t="s">
        <v>26</v>
      </c>
      <c r="H732" s="81" t="s">
        <v>27</v>
      </c>
    </row>
    <row r="733" spans="1:8" ht="15.75" customHeight="1">
      <c r="A733" s="81" t="s">
        <v>2446</v>
      </c>
      <c r="B733" s="81" t="s">
        <v>44</v>
      </c>
      <c r="C733" s="82">
        <v>2250367.71</v>
      </c>
      <c r="D733" s="81" t="s">
        <v>68</v>
      </c>
      <c r="E733" s="81" t="s">
        <v>765</v>
      </c>
      <c r="F733" s="83">
        <v>24</v>
      </c>
      <c r="G733" s="82">
        <v>54008825.039999999</v>
      </c>
      <c r="H733" s="84" t="s">
        <v>948</v>
      </c>
    </row>
    <row r="734" spans="1:8" ht="15.75" customHeight="1">
      <c r="A734" s="81" t="s">
        <v>2446</v>
      </c>
      <c r="B734" s="81" t="s">
        <v>44</v>
      </c>
      <c r="C734" s="82">
        <v>2477078.2000000002</v>
      </c>
      <c r="D734" s="81" t="s">
        <v>95</v>
      </c>
      <c r="E734" s="81" t="s">
        <v>949</v>
      </c>
      <c r="F734" s="83">
        <v>24</v>
      </c>
      <c r="G734" s="82">
        <v>59449876.799999997</v>
      </c>
      <c r="H734" s="84" t="s">
        <v>950</v>
      </c>
    </row>
    <row r="735" spans="1:8" ht="15.75" customHeight="1">
      <c r="A735" s="81" t="s">
        <v>2446</v>
      </c>
      <c r="B735" s="81" t="s">
        <v>44</v>
      </c>
      <c r="C735" s="82">
        <v>2560627.0699999998</v>
      </c>
      <c r="D735" s="81" t="s">
        <v>434</v>
      </c>
      <c r="E735" s="81" t="s">
        <v>951</v>
      </c>
      <c r="F735" s="83">
        <v>24</v>
      </c>
      <c r="G735" s="82">
        <v>61455049.68</v>
      </c>
      <c r="H735" s="84" t="s">
        <v>952</v>
      </c>
    </row>
    <row r="736" spans="1:8" ht="15.75" customHeight="1">
      <c r="A736" s="81" t="s">
        <v>2446</v>
      </c>
      <c r="B736" s="81" t="s">
        <v>44</v>
      </c>
      <c r="C736" s="82">
        <v>2646983</v>
      </c>
      <c r="D736" s="81" t="s">
        <v>479</v>
      </c>
      <c r="E736" s="81" t="s">
        <v>953</v>
      </c>
      <c r="F736" s="83">
        <v>24</v>
      </c>
      <c r="G736" s="82">
        <v>63527592</v>
      </c>
      <c r="H736" s="84" t="s">
        <v>954</v>
      </c>
    </row>
    <row r="737" spans="1:8" ht="15.75" customHeight="1">
      <c r="A737" s="81" t="s">
        <v>2446</v>
      </c>
      <c r="B737" s="81" t="s">
        <v>44</v>
      </c>
      <c r="C737" s="82">
        <v>2849698</v>
      </c>
      <c r="D737" s="81" t="s">
        <v>63</v>
      </c>
      <c r="E737" s="81" t="s">
        <v>765</v>
      </c>
      <c r="F737" s="83">
        <v>24</v>
      </c>
      <c r="G737" s="82">
        <v>68392752</v>
      </c>
      <c r="H737" s="84" t="s">
        <v>955</v>
      </c>
    </row>
    <row r="738" spans="1:8" ht="15.75" customHeight="1">
      <c r="A738" s="81" t="s">
        <v>2446</v>
      </c>
      <c r="B738" s="81" t="s">
        <v>44</v>
      </c>
      <c r="C738" s="82">
        <v>3425158.44</v>
      </c>
      <c r="D738" s="81" t="s">
        <v>52</v>
      </c>
      <c r="E738" s="81" t="s">
        <v>956</v>
      </c>
      <c r="F738" s="83">
        <v>24</v>
      </c>
      <c r="G738" s="82">
        <v>82203802.560000002</v>
      </c>
      <c r="H738" s="81" t="s">
        <v>957</v>
      </c>
    </row>
    <row r="739" spans="1:8" ht="15.75" customHeight="1">
      <c r="A739" s="81" t="s">
        <v>2446</v>
      </c>
      <c r="B739" s="81" t="s">
        <v>44</v>
      </c>
      <c r="C739" s="82">
        <v>3758000</v>
      </c>
      <c r="D739" s="81" t="s">
        <v>47</v>
      </c>
      <c r="E739" s="81" t="s">
        <v>768</v>
      </c>
      <c r="F739" s="83">
        <v>24</v>
      </c>
      <c r="G739" s="82">
        <v>90192000</v>
      </c>
      <c r="H739" s="81" t="s">
        <v>109</v>
      </c>
    </row>
    <row r="740" spans="1:8" ht="15.75" customHeight="1">
      <c r="C740" s="79"/>
      <c r="F740" s="85"/>
      <c r="G740" s="79"/>
    </row>
    <row r="741" spans="1:8" ht="15.75" customHeight="1">
      <c r="A741" s="88" t="s">
        <v>958</v>
      </c>
      <c r="B741" s="89"/>
      <c r="C741" s="89"/>
      <c r="D741" s="89"/>
      <c r="E741" s="89"/>
      <c r="F741" s="89"/>
      <c r="G741" s="89"/>
      <c r="H741" s="90"/>
    </row>
    <row r="742" spans="1:8" ht="15.75" customHeight="1">
      <c r="C742" s="79"/>
      <c r="E742" s="1" t="s">
        <v>2401</v>
      </c>
      <c r="F742" s="80">
        <v>800</v>
      </c>
      <c r="G742" s="79"/>
    </row>
    <row r="743" spans="1:8" ht="15.75" customHeight="1">
      <c r="A743" s="81" t="s">
        <v>17</v>
      </c>
      <c r="B743" s="81" t="s">
        <v>18</v>
      </c>
      <c r="C743" s="81" t="s">
        <v>19</v>
      </c>
      <c r="D743" s="81" t="s">
        <v>23</v>
      </c>
      <c r="E743" s="81" t="s">
        <v>24</v>
      </c>
      <c r="F743" s="81" t="s">
        <v>25</v>
      </c>
      <c r="G743" s="81" t="s">
        <v>26</v>
      </c>
      <c r="H743" s="81" t="s">
        <v>27</v>
      </c>
    </row>
    <row r="744" spans="1:8" ht="15.75" customHeight="1">
      <c r="A744" s="81" t="s">
        <v>2447</v>
      </c>
      <c r="B744" s="81" t="s">
        <v>44</v>
      </c>
      <c r="C744" s="82">
        <v>219226.78</v>
      </c>
      <c r="D744" s="81" t="s">
        <v>92</v>
      </c>
      <c r="E744" s="81" t="s">
        <v>454</v>
      </c>
      <c r="F744" s="83">
        <v>800</v>
      </c>
      <c r="G744" s="82">
        <v>175381424</v>
      </c>
      <c r="H744" s="81" t="s">
        <v>960</v>
      </c>
    </row>
    <row r="745" spans="1:8" ht="15.75" customHeight="1">
      <c r="A745" s="81" t="s">
        <v>2447</v>
      </c>
      <c r="B745" s="81" t="s">
        <v>44</v>
      </c>
      <c r="C745" s="82">
        <v>232138</v>
      </c>
      <c r="D745" s="81" t="s">
        <v>77</v>
      </c>
      <c r="E745" s="81" t="s">
        <v>961</v>
      </c>
      <c r="F745" s="83">
        <v>800</v>
      </c>
      <c r="G745" s="82">
        <v>185710400</v>
      </c>
      <c r="H745" s="84" t="s">
        <v>962</v>
      </c>
    </row>
    <row r="746" spans="1:8" ht="15.75" customHeight="1">
      <c r="A746" s="81" t="s">
        <v>2447</v>
      </c>
      <c r="B746" s="81" t="s">
        <v>44</v>
      </c>
      <c r="C746" s="82">
        <v>254247.07</v>
      </c>
      <c r="D746" s="81" t="s">
        <v>434</v>
      </c>
      <c r="E746" s="81" t="s">
        <v>963</v>
      </c>
      <c r="F746" s="83">
        <v>800</v>
      </c>
      <c r="G746" s="82">
        <v>203397656</v>
      </c>
      <c r="H746" s="84" t="s">
        <v>964</v>
      </c>
    </row>
    <row r="747" spans="1:8" ht="15.75" customHeight="1">
      <c r="A747" s="81" t="s">
        <v>2447</v>
      </c>
      <c r="B747" s="81" t="s">
        <v>44</v>
      </c>
      <c r="C747" s="82">
        <v>257179.51</v>
      </c>
      <c r="D747" s="81" t="s">
        <v>95</v>
      </c>
      <c r="E747" s="81" t="s">
        <v>965</v>
      </c>
      <c r="F747" s="83">
        <v>800</v>
      </c>
      <c r="G747" s="82">
        <v>205743608</v>
      </c>
      <c r="H747" s="84" t="s">
        <v>966</v>
      </c>
    </row>
    <row r="748" spans="1:8" ht="15.75" customHeight="1">
      <c r="A748" s="81" t="s">
        <v>2447</v>
      </c>
      <c r="B748" s="81" t="s">
        <v>44</v>
      </c>
      <c r="C748" s="82">
        <v>261021.38</v>
      </c>
      <c r="D748" s="81" t="s">
        <v>71</v>
      </c>
      <c r="E748" s="81" t="s">
        <v>967</v>
      </c>
      <c r="F748" s="83">
        <v>800</v>
      </c>
      <c r="G748" s="82">
        <v>208817104</v>
      </c>
      <c r="H748" s="84" t="s">
        <v>968</v>
      </c>
    </row>
    <row r="749" spans="1:8" ht="15.75" customHeight="1">
      <c r="A749" s="81" t="s">
        <v>2447</v>
      </c>
      <c r="B749" s="81" t="s">
        <v>44</v>
      </c>
      <c r="C749" s="82">
        <v>267412.33</v>
      </c>
      <c r="D749" s="81" t="s">
        <v>52</v>
      </c>
      <c r="E749" s="81" t="s">
        <v>969</v>
      </c>
      <c r="F749" s="83">
        <v>800</v>
      </c>
      <c r="G749" s="82">
        <v>213929864</v>
      </c>
      <c r="H749" s="81" t="s">
        <v>970</v>
      </c>
    </row>
    <row r="750" spans="1:8" ht="15.75" customHeight="1">
      <c r="A750" s="81" t="s">
        <v>2447</v>
      </c>
      <c r="B750" s="81" t="s">
        <v>44</v>
      </c>
      <c r="C750" s="82">
        <v>282602.38</v>
      </c>
      <c r="D750" s="81" t="s">
        <v>445</v>
      </c>
      <c r="E750" s="81" t="s">
        <v>971</v>
      </c>
      <c r="F750" s="83">
        <v>800</v>
      </c>
      <c r="G750" s="82">
        <v>226081904</v>
      </c>
      <c r="H750" s="84" t="s">
        <v>972</v>
      </c>
    </row>
    <row r="751" spans="1:8" ht="15.75" customHeight="1">
      <c r="A751" s="81" t="s">
        <v>2447</v>
      </c>
      <c r="B751" s="81" t="s">
        <v>44</v>
      </c>
      <c r="C751" s="82">
        <v>290993.71999999997</v>
      </c>
      <c r="D751" s="81" t="s">
        <v>68</v>
      </c>
      <c r="E751" s="81" t="s">
        <v>447</v>
      </c>
      <c r="F751" s="83">
        <v>800</v>
      </c>
      <c r="G751" s="82">
        <v>232794976</v>
      </c>
      <c r="H751" s="84" t="s">
        <v>973</v>
      </c>
    </row>
    <row r="752" spans="1:8" ht="15.75" customHeight="1">
      <c r="A752" s="81" t="s">
        <v>2447</v>
      </c>
      <c r="B752" s="81" t="s">
        <v>51</v>
      </c>
      <c r="C752" s="82">
        <v>424206</v>
      </c>
      <c r="D752" s="81" t="s">
        <v>63</v>
      </c>
      <c r="E752" s="81" t="s">
        <v>974</v>
      </c>
      <c r="F752" s="83">
        <v>800</v>
      </c>
      <c r="G752" s="82">
        <v>339364800</v>
      </c>
      <c r="H752" s="84" t="s">
        <v>975</v>
      </c>
    </row>
    <row r="753" spans="1:8" ht="15.75" customHeight="1">
      <c r="A753" s="81" t="s">
        <v>2447</v>
      </c>
      <c r="B753" s="81" t="s">
        <v>51</v>
      </c>
      <c r="C753" s="82">
        <v>1037521.1</v>
      </c>
      <c r="D753" s="81" t="s">
        <v>95</v>
      </c>
      <c r="E753" s="81" t="s">
        <v>976</v>
      </c>
      <c r="F753" s="83">
        <v>800</v>
      </c>
      <c r="G753" s="82">
        <v>830016880</v>
      </c>
      <c r="H753" s="81" t="s">
        <v>977</v>
      </c>
    </row>
    <row r="754" spans="1:8" ht="15.75" customHeight="1">
      <c r="A754" s="81" t="s">
        <v>2447</v>
      </c>
      <c r="B754" s="81" t="s">
        <v>44</v>
      </c>
      <c r="C754" s="82">
        <v>1193592.43</v>
      </c>
      <c r="D754" s="81" t="s">
        <v>63</v>
      </c>
      <c r="E754" s="81" t="s">
        <v>978</v>
      </c>
      <c r="F754" s="83">
        <v>800</v>
      </c>
      <c r="G754" s="82">
        <v>954873944</v>
      </c>
      <c r="H754" s="84" t="s">
        <v>979</v>
      </c>
    </row>
    <row r="755" spans="1:8" ht="15.75" customHeight="1">
      <c r="C755" s="79"/>
      <c r="F755" s="85"/>
      <c r="G755" s="79"/>
    </row>
    <row r="756" spans="1:8" ht="15.75" customHeight="1">
      <c r="A756" s="88" t="s">
        <v>980</v>
      </c>
      <c r="B756" s="89"/>
      <c r="C756" s="89"/>
      <c r="D756" s="89"/>
      <c r="E756" s="89"/>
      <c r="F756" s="89"/>
      <c r="G756" s="89"/>
      <c r="H756" s="90"/>
    </row>
    <row r="757" spans="1:8" ht="15.75" customHeight="1">
      <c r="C757" s="79"/>
      <c r="E757" s="1" t="s">
        <v>2401</v>
      </c>
      <c r="F757" s="80">
        <v>60</v>
      </c>
      <c r="G757" s="79"/>
    </row>
    <row r="758" spans="1:8" ht="15.75" customHeight="1">
      <c r="A758" s="81" t="s">
        <v>17</v>
      </c>
      <c r="B758" s="81" t="s">
        <v>18</v>
      </c>
      <c r="C758" s="81" t="s">
        <v>19</v>
      </c>
      <c r="D758" s="81" t="s">
        <v>23</v>
      </c>
      <c r="E758" s="81" t="s">
        <v>24</v>
      </c>
      <c r="F758" s="81" t="s">
        <v>25</v>
      </c>
      <c r="G758" s="81" t="s">
        <v>26</v>
      </c>
      <c r="H758" s="81" t="s">
        <v>27</v>
      </c>
    </row>
    <row r="759" spans="1:8" ht="15.75" customHeight="1">
      <c r="A759" s="81" t="s">
        <v>2448</v>
      </c>
      <c r="B759" s="81" t="s">
        <v>44</v>
      </c>
      <c r="C759" s="82">
        <v>274841.17</v>
      </c>
      <c r="D759" s="81" t="s">
        <v>52</v>
      </c>
      <c r="E759" s="81" t="s">
        <v>982</v>
      </c>
      <c r="F759" s="83">
        <v>60</v>
      </c>
      <c r="G759" s="82">
        <v>16490470.199999999</v>
      </c>
      <c r="H759" s="81" t="s">
        <v>983</v>
      </c>
    </row>
    <row r="760" spans="1:8" ht="15.75" customHeight="1">
      <c r="A760" s="81" t="s">
        <v>2448</v>
      </c>
      <c r="B760" s="81" t="s">
        <v>44</v>
      </c>
      <c r="C760" s="82">
        <v>292570</v>
      </c>
      <c r="D760" s="81" t="s">
        <v>95</v>
      </c>
      <c r="E760" s="81" t="s">
        <v>984</v>
      </c>
      <c r="F760" s="83">
        <v>60</v>
      </c>
      <c r="G760" s="82">
        <v>17554200</v>
      </c>
      <c r="H760" s="84" t="s">
        <v>985</v>
      </c>
    </row>
    <row r="761" spans="1:8" ht="15.75" customHeight="1">
      <c r="A761" s="81" t="s">
        <v>2448</v>
      </c>
      <c r="B761" s="81" t="s">
        <v>44</v>
      </c>
      <c r="C761" s="82">
        <v>385713.68</v>
      </c>
      <c r="D761" s="81" t="s">
        <v>68</v>
      </c>
      <c r="E761" s="81" t="s">
        <v>102</v>
      </c>
      <c r="F761" s="83">
        <v>60</v>
      </c>
      <c r="G761" s="82">
        <v>23142820.800000001</v>
      </c>
      <c r="H761" s="84" t="s">
        <v>986</v>
      </c>
    </row>
    <row r="762" spans="1:8" ht="15.75" customHeight="1">
      <c r="C762" s="79"/>
      <c r="F762" s="85"/>
      <c r="G762" s="79"/>
    </row>
    <row r="763" spans="1:8" ht="15.75" customHeight="1">
      <c r="A763" s="88" t="s">
        <v>987</v>
      </c>
      <c r="B763" s="89"/>
      <c r="C763" s="89"/>
      <c r="D763" s="89"/>
      <c r="E763" s="89"/>
      <c r="F763" s="89"/>
      <c r="G763" s="89"/>
      <c r="H763" s="90"/>
    </row>
    <row r="764" spans="1:8" ht="15.75" customHeight="1">
      <c r="C764" s="79"/>
      <c r="E764" s="1" t="s">
        <v>2401</v>
      </c>
      <c r="F764" s="80">
        <v>5500</v>
      </c>
      <c r="G764" s="79"/>
    </row>
    <row r="765" spans="1:8" ht="15.75" customHeight="1">
      <c r="A765" s="81" t="s">
        <v>17</v>
      </c>
      <c r="B765" s="81" t="s">
        <v>18</v>
      </c>
      <c r="C765" s="81" t="s">
        <v>19</v>
      </c>
      <c r="D765" s="81" t="s">
        <v>23</v>
      </c>
      <c r="E765" s="81" t="s">
        <v>24</v>
      </c>
      <c r="F765" s="81" t="s">
        <v>25</v>
      </c>
      <c r="G765" s="81" t="s">
        <v>26</v>
      </c>
      <c r="H765" s="81" t="s">
        <v>27</v>
      </c>
    </row>
    <row r="766" spans="1:8" ht="15.75" customHeight="1">
      <c r="A766" s="81" t="s">
        <v>2449</v>
      </c>
      <c r="B766" s="81" t="s">
        <v>44</v>
      </c>
      <c r="C766" s="82">
        <v>549682.32999999996</v>
      </c>
      <c r="D766" s="81" t="s">
        <v>52</v>
      </c>
      <c r="E766" s="81" t="s">
        <v>982</v>
      </c>
      <c r="F766" s="83">
        <v>5500</v>
      </c>
      <c r="G766" s="82">
        <v>3023252815</v>
      </c>
      <c r="H766" s="81" t="s">
        <v>983</v>
      </c>
    </row>
    <row r="767" spans="1:8" ht="15.75" customHeight="1">
      <c r="A767" s="81" t="s">
        <v>2449</v>
      </c>
      <c r="B767" s="81" t="s">
        <v>44</v>
      </c>
      <c r="C767" s="82">
        <v>585140</v>
      </c>
      <c r="D767" s="81" t="s">
        <v>95</v>
      </c>
      <c r="E767" s="81" t="s">
        <v>988</v>
      </c>
      <c r="F767" s="83">
        <v>5500</v>
      </c>
      <c r="G767" s="82">
        <v>3218270000</v>
      </c>
      <c r="H767" s="84" t="s">
        <v>989</v>
      </c>
    </row>
    <row r="768" spans="1:8" ht="15.75" customHeight="1">
      <c r="A768" s="81" t="s">
        <v>2449</v>
      </c>
      <c r="B768" s="81" t="s">
        <v>44</v>
      </c>
      <c r="C768" s="82">
        <v>643750</v>
      </c>
      <c r="D768" s="81" t="s">
        <v>68</v>
      </c>
      <c r="E768" s="81" t="s">
        <v>517</v>
      </c>
      <c r="F768" s="83">
        <v>5500</v>
      </c>
      <c r="G768" s="82">
        <v>3540625000</v>
      </c>
      <c r="H768" s="84" t="s">
        <v>990</v>
      </c>
    </row>
    <row r="769" spans="1:8" ht="15.75" customHeight="1">
      <c r="A769" s="81" t="s">
        <v>2449</v>
      </c>
      <c r="B769" s="81" t="s">
        <v>51</v>
      </c>
      <c r="C769" s="82">
        <v>643750</v>
      </c>
      <c r="D769" s="81" t="s">
        <v>68</v>
      </c>
      <c r="E769" s="81" t="s">
        <v>834</v>
      </c>
      <c r="F769" s="83">
        <v>5500</v>
      </c>
      <c r="G769" s="82">
        <v>3540625000</v>
      </c>
      <c r="H769" s="84" t="s">
        <v>991</v>
      </c>
    </row>
    <row r="770" spans="1:8" ht="15.75" customHeight="1">
      <c r="A770" s="81" t="s">
        <v>2449</v>
      </c>
      <c r="B770" s="81" t="s">
        <v>44</v>
      </c>
      <c r="C770" s="82">
        <v>667954.63</v>
      </c>
      <c r="D770" s="81" t="s">
        <v>63</v>
      </c>
      <c r="E770" s="81" t="s">
        <v>824</v>
      </c>
      <c r="F770" s="83">
        <v>5500</v>
      </c>
      <c r="G770" s="82">
        <v>3673750465</v>
      </c>
      <c r="H770" s="81" t="s">
        <v>992</v>
      </c>
    </row>
    <row r="771" spans="1:8" ht="15.75" customHeight="1">
      <c r="A771" s="81" t="s">
        <v>2449</v>
      </c>
      <c r="B771" s="81" t="s">
        <v>44</v>
      </c>
      <c r="C771" s="82">
        <v>674336.75</v>
      </c>
      <c r="D771" s="81" t="s">
        <v>434</v>
      </c>
      <c r="E771" s="81" t="s">
        <v>993</v>
      </c>
      <c r="F771" s="83">
        <v>5500</v>
      </c>
      <c r="G771" s="82">
        <v>3708852125</v>
      </c>
      <c r="H771" s="84" t="s">
        <v>994</v>
      </c>
    </row>
    <row r="772" spans="1:8" ht="15.75" customHeight="1">
      <c r="A772" s="81" t="s">
        <v>2449</v>
      </c>
      <c r="B772" s="81" t="s">
        <v>44</v>
      </c>
      <c r="C772" s="82">
        <v>680997.65</v>
      </c>
      <c r="D772" s="81" t="s">
        <v>92</v>
      </c>
      <c r="E772" s="81" t="s">
        <v>93</v>
      </c>
      <c r="F772" s="83">
        <v>5500</v>
      </c>
      <c r="G772" s="82">
        <v>3745487075</v>
      </c>
      <c r="H772" s="84" t="s">
        <v>995</v>
      </c>
    </row>
    <row r="773" spans="1:8" ht="15.75" customHeight="1">
      <c r="A773" s="81" t="s">
        <v>2449</v>
      </c>
      <c r="B773" s="81" t="s">
        <v>51</v>
      </c>
      <c r="C773" s="82">
        <v>717395</v>
      </c>
      <c r="D773" s="81" t="s">
        <v>95</v>
      </c>
      <c r="E773" s="81" t="s">
        <v>996</v>
      </c>
      <c r="F773" s="83">
        <v>5500</v>
      </c>
      <c r="G773" s="82">
        <v>3945672500</v>
      </c>
      <c r="H773" s="84" t="s">
        <v>997</v>
      </c>
    </row>
    <row r="774" spans="1:8" ht="15.75" customHeight="1">
      <c r="A774" s="81" t="s">
        <v>2449</v>
      </c>
      <c r="B774" s="81" t="s">
        <v>44</v>
      </c>
      <c r="C774" s="82">
        <v>746175</v>
      </c>
      <c r="D774" s="81" t="s">
        <v>479</v>
      </c>
      <c r="E774" s="81" t="s">
        <v>998</v>
      </c>
      <c r="F774" s="83">
        <v>5500</v>
      </c>
      <c r="G774" s="82">
        <v>4103962500</v>
      </c>
      <c r="H774" s="84" t="s">
        <v>999</v>
      </c>
    </row>
    <row r="775" spans="1:8" ht="15.75" customHeight="1">
      <c r="A775" s="81" t="s">
        <v>2449</v>
      </c>
      <c r="B775" s="81" t="s">
        <v>51</v>
      </c>
      <c r="C775" s="82">
        <v>766313.75</v>
      </c>
      <c r="D775" s="81" t="s">
        <v>63</v>
      </c>
      <c r="E775" s="81" t="s">
        <v>777</v>
      </c>
      <c r="F775" s="83">
        <v>5500</v>
      </c>
      <c r="G775" s="82">
        <v>4214725625</v>
      </c>
      <c r="H775" s="84" t="s">
        <v>1000</v>
      </c>
    </row>
    <row r="776" spans="1:8" ht="15.75" customHeight="1">
      <c r="A776" s="81" t="s">
        <v>2449</v>
      </c>
      <c r="B776" s="81" t="s">
        <v>44</v>
      </c>
      <c r="C776" s="82">
        <v>766351.35999999999</v>
      </c>
      <c r="D776" s="81" t="s">
        <v>110</v>
      </c>
      <c r="E776" s="81" t="s">
        <v>1001</v>
      </c>
      <c r="F776" s="83">
        <v>5500</v>
      </c>
      <c r="G776" s="82">
        <v>4214932480</v>
      </c>
      <c r="H776" s="84" t="s">
        <v>1002</v>
      </c>
    </row>
    <row r="777" spans="1:8" ht="15.75" customHeight="1">
      <c r="A777" s="81" t="s">
        <v>2449</v>
      </c>
      <c r="B777" s="81" t="s">
        <v>44</v>
      </c>
      <c r="C777" s="82">
        <v>792600</v>
      </c>
      <c r="D777" s="81" t="s">
        <v>71</v>
      </c>
      <c r="E777" s="81" t="s">
        <v>1003</v>
      </c>
      <c r="F777" s="83">
        <v>5500</v>
      </c>
      <c r="G777" s="82">
        <v>4359300000</v>
      </c>
      <c r="H777" s="84" t="s">
        <v>1004</v>
      </c>
    </row>
    <row r="778" spans="1:8" ht="15.75" customHeight="1">
      <c r="A778" s="81" t="s">
        <v>2449</v>
      </c>
      <c r="B778" s="81" t="s">
        <v>51</v>
      </c>
      <c r="C778" s="82">
        <v>799037</v>
      </c>
      <c r="D778" s="81" t="s">
        <v>479</v>
      </c>
      <c r="E778" s="81" t="s">
        <v>1005</v>
      </c>
      <c r="F778" s="83">
        <v>5500</v>
      </c>
      <c r="G778" s="82">
        <v>4394703500</v>
      </c>
      <c r="H778" s="84" t="s">
        <v>1006</v>
      </c>
    </row>
    <row r="779" spans="1:8" ht="15.75" customHeight="1">
      <c r="A779" s="81" t="s">
        <v>2449</v>
      </c>
      <c r="B779" s="81" t="s">
        <v>44</v>
      </c>
      <c r="C779" s="82">
        <v>828126</v>
      </c>
      <c r="D779" s="81" t="s">
        <v>55</v>
      </c>
      <c r="E779" s="81" t="s">
        <v>777</v>
      </c>
      <c r="F779" s="83">
        <v>458</v>
      </c>
      <c r="G779" s="82">
        <v>379281708</v>
      </c>
      <c r="H779" s="81" t="s">
        <v>1007</v>
      </c>
    </row>
    <row r="780" spans="1:8" ht="15.75" customHeight="1">
      <c r="C780" s="79"/>
      <c r="F780" s="85"/>
      <c r="G780" s="79"/>
    </row>
    <row r="781" spans="1:8" ht="15.75" customHeight="1">
      <c r="A781" s="88" t="s">
        <v>1008</v>
      </c>
      <c r="B781" s="89"/>
      <c r="C781" s="89"/>
      <c r="D781" s="89"/>
      <c r="E781" s="89"/>
      <c r="F781" s="89"/>
      <c r="G781" s="89"/>
      <c r="H781" s="90"/>
    </row>
    <row r="782" spans="1:8" ht="15.75" customHeight="1">
      <c r="C782" s="79"/>
      <c r="E782" s="1" t="s">
        <v>2401</v>
      </c>
      <c r="F782" s="80">
        <v>400</v>
      </c>
      <c r="G782" s="79"/>
    </row>
    <row r="783" spans="1:8" ht="15.75" customHeight="1">
      <c r="A783" s="81" t="s">
        <v>17</v>
      </c>
      <c r="B783" s="81" t="s">
        <v>18</v>
      </c>
      <c r="C783" s="81" t="s">
        <v>19</v>
      </c>
      <c r="D783" s="81" t="s">
        <v>23</v>
      </c>
      <c r="E783" s="81" t="s">
        <v>24</v>
      </c>
      <c r="F783" s="81" t="s">
        <v>25</v>
      </c>
      <c r="G783" s="81" t="s">
        <v>26</v>
      </c>
      <c r="H783" s="81" t="s">
        <v>27</v>
      </c>
    </row>
    <row r="784" spans="1:8" ht="15.75" customHeight="1">
      <c r="A784" s="81" t="s">
        <v>2450</v>
      </c>
      <c r="B784" s="81" t="s">
        <v>44</v>
      </c>
      <c r="C784" s="82">
        <v>1099364.6599999999</v>
      </c>
      <c r="D784" s="81" t="s">
        <v>52</v>
      </c>
      <c r="E784" s="81" t="s">
        <v>982</v>
      </c>
      <c r="F784" s="83">
        <v>400</v>
      </c>
      <c r="G784" s="82">
        <v>439745864</v>
      </c>
      <c r="H784" s="81" t="s">
        <v>983</v>
      </c>
    </row>
    <row r="785" spans="1:8" ht="15.75" customHeight="1">
      <c r="A785" s="81" t="s">
        <v>2450</v>
      </c>
      <c r="B785" s="81" t="s">
        <v>44</v>
      </c>
      <c r="C785" s="82">
        <v>1170280</v>
      </c>
      <c r="D785" s="81" t="s">
        <v>95</v>
      </c>
      <c r="E785" s="81" t="s">
        <v>1009</v>
      </c>
      <c r="F785" s="83">
        <v>400</v>
      </c>
      <c r="G785" s="82">
        <v>468112000</v>
      </c>
      <c r="H785" s="84" t="s">
        <v>1010</v>
      </c>
    </row>
    <row r="786" spans="1:8" ht="15.75" customHeight="1">
      <c r="A786" s="81" t="s">
        <v>2450</v>
      </c>
      <c r="B786" s="81" t="s">
        <v>44</v>
      </c>
      <c r="C786" s="82">
        <v>1287500</v>
      </c>
      <c r="D786" s="81" t="s">
        <v>68</v>
      </c>
      <c r="E786" s="81" t="s">
        <v>517</v>
      </c>
      <c r="F786" s="83">
        <v>400</v>
      </c>
      <c r="G786" s="82">
        <v>515000000</v>
      </c>
      <c r="H786" s="84" t="s">
        <v>1011</v>
      </c>
    </row>
    <row r="787" spans="1:8" ht="15.75" customHeight="1">
      <c r="A787" s="81" t="s">
        <v>2450</v>
      </c>
      <c r="B787" s="81" t="s">
        <v>51</v>
      </c>
      <c r="C787" s="82">
        <v>1287500</v>
      </c>
      <c r="D787" s="81" t="s">
        <v>68</v>
      </c>
      <c r="E787" s="81" t="s">
        <v>834</v>
      </c>
      <c r="F787" s="83">
        <v>400</v>
      </c>
      <c r="G787" s="82">
        <v>515000000</v>
      </c>
      <c r="H787" s="84" t="s">
        <v>1012</v>
      </c>
    </row>
    <row r="788" spans="1:8" ht="15.75" customHeight="1">
      <c r="A788" s="81" t="s">
        <v>2450</v>
      </c>
      <c r="B788" s="81" t="s">
        <v>44</v>
      </c>
      <c r="C788" s="82">
        <v>1328860.68</v>
      </c>
      <c r="D788" s="81" t="s">
        <v>63</v>
      </c>
      <c r="E788" s="81" t="s">
        <v>824</v>
      </c>
      <c r="F788" s="83">
        <v>400</v>
      </c>
      <c r="G788" s="82">
        <v>531544272</v>
      </c>
      <c r="H788" s="81" t="s">
        <v>1013</v>
      </c>
    </row>
    <row r="789" spans="1:8" ht="15.75" customHeight="1">
      <c r="A789" s="81" t="s">
        <v>2450</v>
      </c>
      <c r="B789" s="81" t="s">
        <v>44</v>
      </c>
      <c r="C789" s="82">
        <v>1348730.36</v>
      </c>
      <c r="D789" s="81" t="s">
        <v>434</v>
      </c>
      <c r="E789" s="81" t="s">
        <v>1014</v>
      </c>
      <c r="F789" s="83">
        <v>400</v>
      </c>
      <c r="G789" s="82">
        <v>539492144</v>
      </c>
      <c r="H789" s="84" t="s">
        <v>1015</v>
      </c>
    </row>
    <row r="790" spans="1:8" ht="15.75" customHeight="1">
      <c r="A790" s="81" t="s">
        <v>2450</v>
      </c>
      <c r="B790" s="81" t="s">
        <v>44</v>
      </c>
      <c r="C790" s="82">
        <v>1361993.05</v>
      </c>
      <c r="D790" s="81" t="s">
        <v>92</v>
      </c>
      <c r="E790" s="81" t="s">
        <v>93</v>
      </c>
      <c r="F790" s="83">
        <v>400</v>
      </c>
      <c r="G790" s="82">
        <v>544797220</v>
      </c>
      <c r="H790" s="84" t="s">
        <v>1016</v>
      </c>
    </row>
    <row r="791" spans="1:8" ht="15.75" customHeight="1">
      <c r="A791" s="81" t="s">
        <v>2450</v>
      </c>
      <c r="B791" s="81" t="s">
        <v>51</v>
      </c>
      <c r="C791" s="82">
        <v>1434790</v>
      </c>
      <c r="D791" s="81" t="s">
        <v>95</v>
      </c>
      <c r="E791" s="81" t="s">
        <v>996</v>
      </c>
      <c r="F791" s="83">
        <v>400</v>
      </c>
      <c r="G791" s="82">
        <v>573916000</v>
      </c>
      <c r="H791" s="84" t="s">
        <v>1017</v>
      </c>
    </row>
    <row r="792" spans="1:8" ht="15.75" customHeight="1">
      <c r="A792" s="81" t="s">
        <v>2450</v>
      </c>
      <c r="B792" s="81" t="s">
        <v>44</v>
      </c>
      <c r="C792" s="82">
        <v>1492012</v>
      </c>
      <c r="D792" s="81" t="s">
        <v>479</v>
      </c>
      <c r="E792" s="81" t="s">
        <v>998</v>
      </c>
      <c r="F792" s="83">
        <v>400</v>
      </c>
      <c r="G792" s="82">
        <v>596804800</v>
      </c>
      <c r="H792" s="84" t="s">
        <v>999</v>
      </c>
    </row>
    <row r="793" spans="1:8" ht="15.75" customHeight="1">
      <c r="A793" s="81" t="s">
        <v>2450</v>
      </c>
      <c r="B793" s="81" t="s">
        <v>51</v>
      </c>
      <c r="C793" s="82">
        <v>1532627.5</v>
      </c>
      <c r="D793" s="81" t="s">
        <v>63</v>
      </c>
      <c r="E793" s="81" t="s">
        <v>783</v>
      </c>
      <c r="F793" s="83">
        <v>400</v>
      </c>
      <c r="G793" s="82">
        <v>613051000</v>
      </c>
      <c r="H793" s="84" t="s">
        <v>1018</v>
      </c>
    </row>
    <row r="794" spans="1:8" ht="15.75" customHeight="1">
      <c r="A794" s="81" t="s">
        <v>2450</v>
      </c>
      <c r="B794" s="81" t="s">
        <v>44</v>
      </c>
      <c r="C794" s="82">
        <v>1532700.21</v>
      </c>
      <c r="D794" s="81" t="s">
        <v>110</v>
      </c>
      <c r="E794" s="81" t="s">
        <v>806</v>
      </c>
      <c r="F794" s="83">
        <v>400</v>
      </c>
      <c r="G794" s="82">
        <v>613080084</v>
      </c>
      <c r="H794" s="84" t="s">
        <v>1019</v>
      </c>
    </row>
    <row r="795" spans="1:8" ht="15.75" customHeight="1">
      <c r="A795" s="81" t="s">
        <v>2450</v>
      </c>
      <c r="B795" s="81" t="s">
        <v>44</v>
      </c>
      <c r="C795" s="82">
        <v>1585320</v>
      </c>
      <c r="D795" s="81" t="s">
        <v>71</v>
      </c>
      <c r="E795" s="81" t="s">
        <v>1003</v>
      </c>
      <c r="F795" s="83">
        <v>400</v>
      </c>
      <c r="G795" s="82">
        <v>634128000</v>
      </c>
      <c r="H795" s="84" t="s">
        <v>1020</v>
      </c>
    </row>
    <row r="796" spans="1:8" ht="15.75" customHeight="1">
      <c r="A796" s="81" t="s">
        <v>2450</v>
      </c>
      <c r="B796" s="81" t="s">
        <v>44</v>
      </c>
      <c r="C796" s="82">
        <v>1656251</v>
      </c>
      <c r="D796" s="81" t="s">
        <v>55</v>
      </c>
      <c r="E796" s="81" t="s">
        <v>783</v>
      </c>
      <c r="F796" s="83">
        <v>34</v>
      </c>
      <c r="G796" s="82">
        <v>56312534</v>
      </c>
      <c r="H796" s="81" t="s">
        <v>1007</v>
      </c>
    </row>
    <row r="797" spans="1:8" ht="15.75" customHeight="1">
      <c r="A797" s="81" t="s">
        <v>2450</v>
      </c>
      <c r="B797" s="81" t="s">
        <v>51</v>
      </c>
      <c r="C797" s="82">
        <v>2198072</v>
      </c>
      <c r="D797" s="81" t="s">
        <v>479</v>
      </c>
      <c r="E797" s="81" t="s">
        <v>1005</v>
      </c>
      <c r="F797" s="83">
        <v>400</v>
      </c>
      <c r="G797" s="82">
        <v>879228800</v>
      </c>
      <c r="H797" s="84" t="s">
        <v>1006</v>
      </c>
    </row>
    <row r="798" spans="1:8" ht="15.75" customHeight="1">
      <c r="C798" s="79"/>
      <c r="F798" s="85"/>
      <c r="G798" s="79"/>
    </row>
    <row r="799" spans="1:8" ht="15.75" customHeight="1">
      <c r="A799" s="88" t="s">
        <v>1021</v>
      </c>
      <c r="B799" s="89"/>
      <c r="C799" s="89"/>
      <c r="D799" s="89"/>
      <c r="E799" s="89"/>
      <c r="F799" s="89"/>
      <c r="G799" s="89"/>
      <c r="H799" s="90"/>
    </row>
    <row r="800" spans="1:8" ht="15.75" customHeight="1">
      <c r="C800" s="79"/>
      <c r="E800" s="1" t="s">
        <v>2401</v>
      </c>
      <c r="F800" s="80">
        <v>144</v>
      </c>
      <c r="G800" s="79"/>
    </row>
    <row r="801" spans="1:8" ht="15.75" customHeight="1">
      <c r="A801" s="81" t="s">
        <v>17</v>
      </c>
      <c r="B801" s="81" t="s">
        <v>18</v>
      </c>
      <c r="C801" s="81" t="s">
        <v>19</v>
      </c>
      <c r="D801" s="81" t="s">
        <v>23</v>
      </c>
      <c r="E801" s="81" t="s">
        <v>24</v>
      </c>
      <c r="F801" s="81" t="s">
        <v>25</v>
      </c>
      <c r="G801" s="81" t="s">
        <v>26</v>
      </c>
      <c r="H801" s="81" t="s">
        <v>27</v>
      </c>
    </row>
    <row r="802" spans="1:8" ht="15.75" customHeight="1">
      <c r="A802" s="81" t="s">
        <v>2451</v>
      </c>
      <c r="B802" s="81" t="s">
        <v>44</v>
      </c>
      <c r="C802" s="82">
        <v>29000</v>
      </c>
      <c r="D802" s="81" t="s">
        <v>77</v>
      </c>
      <c r="E802" s="81" t="s">
        <v>1023</v>
      </c>
      <c r="F802" s="83">
        <v>144</v>
      </c>
      <c r="G802" s="82">
        <v>4176000</v>
      </c>
      <c r="H802" s="84" t="s">
        <v>1024</v>
      </c>
    </row>
    <row r="803" spans="1:8" ht="15.75" customHeight="1">
      <c r="A803" s="81" t="s">
        <v>2451</v>
      </c>
      <c r="B803" s="81" t="s">
        <v>51</v>
      </c>
      <c r="C803" s="82">
        <v>29659.98</v>
      </c>
      <c r="D803" s="81" t="s">
        <v>52</v>
      </c>
      <c r="E803" s="81" t="s">
        <v>1025</v>
      </c>
      <c r="F803" s="83">
        <v>144</v>
      </c>
      <c r="G803" s="82">
        <v>4271037.12</v>
      </c>
      <c r="H803" s="81" t="s">
        <v>1026</v>
      </c>
    </row>
    <row r="804" spans="1:8" ht="15.75" customHeight="1">
      <c r="A804" s="81" t="s">
        <v>2451</v>
      </c>
      <c r="B804" s="81" t="s">
        <v>44</v>
      </c>
      <c r="C804" s="82">
        <v>30208.33</v>
      </c>
      <c r="D804" s="81" t="s">
        <v>92</v>
      </c>
      <c r="E804" s="81" t="s">
        <v>718</v>
      </c>
      <c r="F804" s="83">
        <v>144</v>
      </c>
      <c r="G804" s="82">
        <v>4349999.5199999996</v>
      </c>
      <c r="H804" s="81" t="s">
        <v>1027</v>
      </c>
    </row>
    <row r="805" spans="1:8" ht="15.75" customHeight="1">
      <c r="A805" s="81" t="s">
        <v>2451</v>
      </c>
      <c r="B805" s="81" t="s">
        <v>44</v>
      </c>
      <c r="C805" s="82">
        <v>36649.360000000001</v>
      </c>
      <c r="D805" s="81" t="s">
        <v>434</v>
      </c>
      <c r="E805" s="81" t="s">
        <v>1028</v>
      </c>
      <c r="F805" s="83">
        <v>144</v>
      </c>
      <c r="G805" s="82">
        <v>5277507.84</v>
      </c>
      <c r="H805" s="84" t="s">
        <v>1029</v>
      </c>
    </row>
    <row r="806" spans="1:8" ht="15.75" customHeight="1">
      <c r="A806" s="81" t="s">
        <v>2451</v>
      </c>
      <c r="B806" s="81" t="s">
        <v>44</v>
      </c>
      <c r="C806" s="82">
        <v>68344.259999999995</v>
      </c>
      <c r="D806" s="81" t="s">
        <v>95</v>
      </c>
      <c r="E806" s="81" t="s">
        <v>1030</v>
      </c>
      <c r="F806" s="83">
        <v>144</v>
      </c>
      <c r="G806" s="82">
        <v>9841573.4399999995</v>
      </c>
      <c r="H806" s="84" t="s">
        <v>1031</v>
      </c>
    </row>
    <row r="807" spans="1:8" ht="15.75" customHeight="1">
      <c r="A807" s="81" t="s">
        <v>2451</v>
      </c>
      <c r="B807" s="81" t="s">
        <v>44</v>
      </c>
      <c r="C807" s="82">
        <v>427136.67</v>
      </c>
      <c r="D807" s="81" t="s">
        <v>68</v>
      </c>
      <c r="E807" s="81" t="s">
        <v>890</v>
      </c>
      <c r="F807" s="83">
        <v>144</v>
      </c>
      <c r="G807" s="82">
        <v>61507680.479999997</v>
      </c>
      <c r="H807" s="84" t="s">
        <v>1032</v>
      </c>
    </row>
    <row r="808" spans="1:8" ht="15.75" customHeight="1">
      <c r="A808" s="81" t="s">
        <v>2451</v>
      </c>
      <c r="B808" s="81" t="s">
        <v>44</v>
      </c>
      <c r="C808" s="82">
        <v>476645.54</v>
      </c>
      <c r="D808" s="81" t="s">
        <v>63</v>
      </c>
      <c r="E808" s="81" t="s">
        <v>1033</v>
      </c>
      <c r="F808" s="83">
        <v>144</v>
      </c>
      <c r="G808" s="82">
        <v>68636957.760000005</v>
      </c>
      <c r="H808" s="84" t="s">
        <v>1034</v>
      </c>
    </row>
    <row r="809" spans="1:8" ht="15.75" customHeight="1">
      <c r="A809" s="81" t="s">
        <v>2451</v>
      </c>
      <c r="B809" s="81" t="s">
        <v>44</v>
      </c>
      <c r="C809" s="82">
        <v>516321.27</v>
      </c>
      <c r="D809" s="81" t="s">
        <v>52</v>
      </c>
      <c r="E809" s="81" t="s">
        <v>1035</v>
      </c>
      <c r="F809" s="83">
        <v>144</v>
      </c>
      <c r="G809" s="82">
        <v>74350262.879999995</v>
      </c>
      <c r="H809" s="81" t="s">
        <v>1036</v>
      </c>
    </row>
    <row r="810" spans="1:8" ht="15.75" customHeight="1">
      <c r="A810" s="81" t="s">
        <v>2451</v>
      </c>
      <c r="B810" s="81" t="s">
        <v>44</v>
      </c>
      <c r="C810" s="82">
        <v>583718</v>
      </c>
      <c r="D810" s="81" t="s">
        <v>110</v>
      </c>
      <c r="E810" s="81" t="s">
        <v>890</v>
      </c>
      <c r="F810" s="83">
        <v>144</v>
      </c>
      <c r="G810" s="82">
        <v>84055392</v>
      </c>
      <c r="H810" s="84" t="s">
        <v>1037</v>
      </c>
    </row>
    <row r="811" spans="1:8" ht="15.75" customHeight="1">
      <c r="A811" s="81" t="s">
        <v>2451</v>
      </c>
      <c r="B811" s="81" t="s">
        <v>51</v>
      </c>
      <c r="C811" s="82">
        <v>1370511.06</v>
      </c>
      <c r="D811" s="81" t="s">
        <v>63</v>
      </c>
      <c r="E811" s="81" t="s">
        <v>1038</v>
      </c>
      <c r="F811" s="83">
        <v>144</v>
      </c>
      <c r="G811" s="82">
        <v>197353592.63999999</v>
      </c>
      <c r="H811" s="84" t="s">
        <v>1039</v>
      </c>
    </row>
    <row r="812" spans="1:8" ht="15.75" customHeight="1">
      <c r="C812" s="79"/>
      <c r="F812" s="85"/>
      <c r="G812" s="79"/>
    </row>
    <row r="813" spans="1:8" ht="15.75" customHeight="1">
      <c r="A813" s="88" t="s">
        <v>1040</v>
      </c>
      <c r="B813" s="89"/>
      <c r="C813" s="89"/>
      <c r="D813" s="89"/>
      <c r="E813" s="89"/>
      <c r="F813" s="89"/>
      <c r="G813" s="89"/>
      <c r="H813" s="90"/>
    </row>
    <row r="814" spans="1:8" ht="15.75" customHeight="1">
      <c r="C814" s="79"/>
      <c r="E814" s="1" t="s">
        <v>2401</v>
      </c>
      <c r="F814" s="80">
        <v>220</v>
      </c>
      <c r="G814" s="79"/>
    </row>
    <row r="815" spans="1:8" ht="15.75" customHeight="1">
      <c r="A815" s="81" t="s">
        <v>17</v>
      </c>
      <c r="B815" s="81" t="s">
        <v>18</v>
      </c>
      <c r="C815" s="81" t="s">
        <v>19</v>
      </c>
      <c r="D815" s="81" t="s">
        <v>23</v>
      </c>
      <c r="E815" s="81" t="s">
        <v>24</v>
      </c>
      <c r="F815" s="81" t="s">
        <v>25</v>
      </c>
      <c r="G815" s="81" t="s">
        <v>26</v>
      </c>
      <c r="H815" s="81" t="s">
        <v>27</v>
      </c>
    </row>
    <row r="816" spans="1:8" ht="15.75" customHeight="1">
      <c r="A816" s="81" t="s">
        <v>2452</v>
      </c>
      <c r="B816" s="81" t="s">
        <v>44</v>
      </c>
      <c r="C816" s="82">
        <v>570173.51</v>
      </c>
      <c r="D816" s="81" t="s">
        <v>95</v>
      </c>
      <c r="E816" s="81" t="s">
        <v>1042</v>
      </c>
      <c r="F816" s="83">
        <v>220</v>
      </c>
      <c r="G816" s="82">
        <v>125438172.2</v>
      </c>
      <c r="H816" s="81" t="s">
        <v>1043</v>
      </c>
    </row>
    <row r="817" spans="1:8" ht="15.75" customHeight="1">
      <c r="A817" s="81" t="s">
        <v>2452</v>
      </c>
      <c r="B817" s="81" t="s">
        <v>44</v>
      </c>
      <c r="C817" s="82">
        <v>576297.21</v>
      </c>
      <c r="D817" s="81" t="s">
        <v>196</v>
      </c>
      <c r="E817" s="84" t="s">
        <v>1044</v>
      </c>
      <c r="F817" s="83">
        <v>220</v>
      </c>
      <c r="G817" s="82">
        <v>126785386.2</v>
      </c>
      <c r="H817" s="81" t="s">
        <v>1045</v>
      </c>
    </row>
    <row r="818" spans="1:8" ht="15.75" customHeight="1">
      <c r="A818" s="81" t="s">
        <v>2452</v>
      </c>
      <c r="B818" s="81" t="s">
        <v>44</v>
      </c>
      <c r="C818" s="82">
        <v>576344.35</v>
      </c>
      <c r="D818" s="81" t="s">
        <v>434</v>
      </c>
      <c r="E818" s="81" t="s">
        <v>1046</v>
      </c>
      <c r="F818" s="83">
        <v>220</v>
      </c>
      <c r="G818" s="82">
        <v>126795757</v>
      </c>
      <c r="H818" s="84" t="s">
        <v>1047</v>
      </c>
    </row>
    <row r="819" spans="1:8" ht="15.75" customHeight="1">
      <c r="A819" s="81" t="s">
        <v>2452</v>
      </c>
      <c r="B819" s="81" t="s">
        <v>44</v>
      </c>
      <c r="C819" s="82">
        <v>581236.31999999995</v>
      </c>
      <c r="D819" s="81" t="s">
        <v>52</v>
      </c>
      <c r="E819" s="81" t="s">
        <v>1048</v>
      </c>
      <c r="F819" s="83">
        <v>220</v>
      </c>
      <c r="G819" s="82">
        <v>127871990.40000001</v>
      </c>
      <c r="H819" s="81" t="s">
        <v>1049</v>
      </c>
    </row>
    <row r="820" spans="1:8" ht="15.75" customHeight="1">
      <c r="A820" s="81" t="s">
        <v>2452</v>
      </c>
      <c r="B820" s="81" t="s">
        <v>44</v>
      </c>
      <c r="C820" s="82">
        <v>583011.52</v>
      </c>
      <c r="D820" s="81" t="s">
        <v>63</v>
      </c>
      <c r="E820" s="81" t="s">
        <v>1050</v>
      </c>
      <c r="F820" s="83">
        <v>220</v>
      </c>
      <c r="G820" s="82">
        <v>128262534.40000001</v>
      </c>
      <c r="H820" s="84" t="s">
        <v>1051</v>
      </c>
    </row>
    <row r="821" spans="1:8" ht="15.75" customHeight="1">
      <c r="A821" s="81" t="s">
        <v>2452</v>
      </c>
      <c r="B821" s="81" t="s">
        <v>44</v>
      </c>
      <c r="C821" s="82">
        <v>586640.61</v>
      </c>
      <c r="D821" s="81" t="s">
        <v>71</v>
      </c>
      <c r="E821" s="81" t="s">
        <v>1052</v>
      </c>
      <c r="F821" s="83">
        <v>220</v>
      </c>
      <c r="G821" s="82">
        <v>129060934.2</v>
      </c>
      <c r="H821" s="84" t="s">
        <v>1053</v>
      </c>
    </row>
    <row r="822" spans="1:8" ht="15.75" customHeight="1">
      <c r="A822" s="81" t="s">
        <v>2452</v>
      </c>
      <c r="B822" s="81" t="s">
        <v>44</v>
      </c>
      <c r="C822" s="82">
        <v>620166.99</v>
      </c>
      <c r="D822" s="81" t="s">
        <v>222</v>
      </c>
      <c r="E822" s="81" t="s">
        <v>1054</v>
      </c>
      <c r="F822" s="83">
        <v>220</v>
      </c>
      <c r="G822" s="82">
        <v>136436737.80000001</v>
      </c>
      <c r="H822" s="84" t="s">
        <v>1055</v>
      </c>
    </row>
    <row r="823" spans="1:8" ht="15.75" customHeight="1">
      <c r="A823" s="81" t="s">
        <v>2452</v>
      </c>
      <c r="B823" s="81" t="s">
        <v>44</v>
      </c>
      <c r="C823" s="82">
        <v>654719</v>
      </c>
      <c r="D823" s="81" t="s">
        <v>77</v>
      </c>
      <c r="E823" s="81" t="s">
        <v>1056</v>
      </c>
      <c r="F823" s="83">
        <v>220</v>
      </c>
      <c r="G823" s="82">
        <v>144038180</v>
      </c>
      <c r="H823" s="84" t="s">
        <v>1057</v>
      </c>
    </row>
    <row r="824" spans="1:8" ht="15.75" customHeight="1">
      <c r="A824" s="81" t="s">
        <v>2452</v>
      </c>
      <c r="B824" s="81" t="s">
        <v>44</v>
      </c>
      <c r="C824" s="82">
        <v>659739.79</v>
      </c>
      <c r="D824" s="81" t="s">
        <v>68</v>
      </c>
      <c r="E824" s="81" t="s">
        <v>513</v>
      </c>
      <c r="F824" s="83">
        <v>220</v>
      </c>
      <c r="G824" s="82">
        <v>145142753.80000001</v>
      </c>
      <c r="H824" s="84" t="s">
        <v>1058</v>
      </c>
    </row>
    <row r="825" spans="1:8" ht="15.75" customHeight="1">
      <c r="A825" s="81" t="s">
        <v>2452</v>
      </c>
      <c r="B825" s="81" t="s">
        <v>44</v>
      </c>
      <c r="C825" s="82">
        <v>778000</v>
      </c>
      <c r="D825" s="81" t="s">
        <v>47</v>
      </c>
      <c r="E825" s="81" t="s">
        <v>1059</v>
      </c>
      <c r="F825" s="83">
        <v>220</v>
      </c>
      <c r="G825" s="82">
        <v>171160000</v>
      </c>
      <c r="H825" s="81" t="s">
        <v>109</v>
      </c>
    </row>
    <row r="826" spans="1:8" ht="15.75" customHeight="1">
      <c r="C826" s="79"/>
      <c r="F826" s="85"/>
      <c r="G826" s="79"/>
    </row>
    <row r="827" spans="1:8" ht="15.75" customHeight="1">
      <c r="A827" s="88" t="s">
        <v>1060</v>
      </c>
      <c r="B827" s="89"/>
      <c r="C827" s="89"/>
      <c r="D827" s="89"/>
      <c r="E827" s="89"/>
      <c r="F827" s="89"/>
      <c r="G827" s="89"/>
      <c r="H827" s="90"/>
    </row>
    <row r="828" spans="1:8" ht="15.75" customHeight="1">
      <c r="C828" s="79"/>
      <c r="E828" s="1" t="s">
        <v>2401</v>
      </c>
      <c r="F828" s="80">
        <v>130</v>
      </c>
      <c r="G828" s="79"/>
    </row>
    <row r="829" spans="1:8" ht="15.75" customHeight="1">
      <c r="A829" s="81" t="s">
        <v>17</v>
      </c>
      <c r="B829" s="81" t="s">
        <v>18</v>
      </c>
      <c r="C829" s="81" t="s">
        <v>19</v>
      </c>
      <c r="D829" s="81" t="s">
        <v>23</v>
      </c>
      <c r="E829" s="81" t="s">
        <v>24</v>
      </c>
      <c r="F829" s="81" t="s">
        <v>25</v>
      </c>
      <c r="G829" s="81" t="s">
        <v>26</v>
      </c>
      <c r="H829" s="81" t="s">
        <v>27</v>
      </c>
    </row>
    <row r="830" spans="1:8" ht="15.75" customHeight="1">
      <c r="A830" s="81" t="s">
        <v>2453</v>
      </c>
      <c r="B830" s="81" t="s">
        <v>44</v>
      </c>
      <c r="C830" s="82">
        <v>94557.27</v>
      </c>
      <c r="D830" s="81" t="s">
        <v>95</v>
      </c>
      <c r="E830" s="81" t="s">
        <v>1062</v>
      </c>
      <c r="F830" s="83">
        <v>130</v>
      </c>
      <c r="G830" s="82">
        <v>12292445.1</v>
      </c>
      <c r="H830" s="84" t="s">
        <v>1063</v>
      </c>
    </row>
    <row r="831" spans="1:8" ht="15.75" customHeight="1">
      <c r="A831" s="81" t="s">
        <v>2453</v>
      </c>
      <c r="B831" s="81" t="s">
        <v>44</v>
      </c>
      <c r="C831" s="82">
        <v>95580.64</v>
      </c>
      <c r="D831" s="81" t="s">
        <v>434</v>
      </c>
      <c r="E831" s="81" t="s">
        <v>1064</v>
      </c>
      <c r="F831" s="83">
        <v>130</v>
      </c>
      <c r="G831" s="82">
        <v>12425483.199999999</v>
      </c>
      <c r="H831" s="84" t="s">
        <v>1065</v>
      </c>
    </row>
    <row r="832" spans="1:8" ht="15.75" customHeight="1">
      <c r="A832" s="81" t="s">
        <v>2453</v>
      </c>
      <c r="B832" s="81" t="s">
        <v>44</v>
      </c>
      <c r="C832" s="82">
        <v>95683.76</v>
      </c>
      <c r="D832" s="81" t="s">
        <v>196</v>
      </c>
      <c r="E832" s="81" t="s">
        <v>1066</v>
      </c>
      <c r="F832" s="83">
        <v>130</v>
      </c>
      <c r="G832" s="82">
        <v>12438888.800000001</v>
      </c>
      <c r="H832" s="84" t="s">
        <v>1067</v>
      </c>
    </row>
    <row r="833" spans="1:8" ht="15.75" customHeight="1">
      <c r="A833" s="81" t="s">
        <v>2453</v>
      </c>
      <c r="B833" s="81" t="s">
        <v>44</v>
      </c>
      <c r="C833" s="82">
        <v>96686.31</v>
      </c>
      <c r="D833" s="81" t="s">
        <v>63</v>
      </c>
      <c r="E833" s="81" t="s">
        <v>1059</v>
      </c>
      <c r="F833" s="83">
        <v>130</v>
      </c>
      <c r="G833" s="82">
        <v>12569220.300000001</v>
      </c>
      <c r="H833" s="81" t="s">
        <v>1068</v>
      </c>
    </row>
    <row r="834" spans="1:8" ht="15.75" customHeight="1">
      <c r="A834" s="81" t="s">
        <v>2453</v>
      </c>
      <c r="B834" s="81" t="s">
        <v>44</v>
      </c>
      <c r="C834" s="82">
        <v>96974.11</v>
      </c>
      <c r="D834" s="81" t="s">
        <v>52</v>
      </c>
      <c r="E834" s="81" t="s">
        <v>1048</v>
      </c>
      <c r="F834" s="83">
        <v>130</v>
      </c>
      <c r="G834" s="82">
        <v>12606634.300000001</v>
      </c>
      <c r="H834" s="81" t="s">
        <v>1049</v>
      </c>
    </row>
    <row r="835" spans="1:8" ht="15.75" customHeight="1">
      <c r="A835" s="81" t="s">
        <v>2453</v>
      </c>
      <c r="B835" s="81" t="s">
        <v>44</v>
      </c>
      <c r="C835" s="82">
        <v>97288.16</v>
      </c>
      <c r="D835" s="81" t="s">
        <v>71</v>
      </c>
      <c r="E835" s="81" t="s">
        <v>1052</v>
      </c>
      <c r="F835" s="83">
        <v>130</v>
      </c>
      <c r="G835" s="82">
        <v>12647460.800000001</v>
      </c>
      <c r="H835" s="84" t="s">
        <v>1069</v>
      </c>
    </row>
    <row r="836" spans="1:8" ht="15.75" customHeight="1">
      <c r="A836" s="81" t="s">
        <v>2453</v>
      </c>
      <c r="B836" s="81" t="s">
        <v>44</v>
      </c>
      <c r="C836" s="82">
        <v>108578</v>
      </c>
      <c r="D836" s="81" t="s">
        <v>77</v>
      </c>
      <c r="E836" s="81" t="s">
        <v>1056</v>
      </c>
      <c r="F836" s="83">
        <v>130</v>
      </c>
      <c r="G836" s="82">
        <v>14115140</v>
      </c>
      <c r="H836" s="84" t="s">
        <v>1070</v>
      </c>
    </row>
    <row r="837" spans="1:8" ht="15.75" customHeight="1">
      <c r="A837" s="81" t="s">
        <v>2453</v>
      </c>
      <c r="B837" s="81" t="s">
        <v>44</v>
      </c>
      <c r="C837" s="82">
        <v>113787.34</v>
      </c>
      <c r="D837" s="81" t="s">
        <v>68</v>
      </c>
      <c r="E837" s="81" t="s">
        <v>513</v>
      </c>
      <c r="F837" s="83">
        <v>130</v>
      </c>
      <c r="G837" s="82">
        <v>14792354.199999999</v>
      </c>
      <c r="H837" s="84" t="s">
        <v>1071</v>
      </c>
    </row>
    <row r="838" spans="1:8" ht="15.75" customHeight="1">
      <c r="A838" s="81" t="s">
        <v>2453</v>
      </c>
      <c r="B838" s="81" t="s">
        <v>44</v>
      </c>
      <c r="C838" s="82">
        <v>134124</v>
      </c>
      <c r="D838" s="81" t="s">
        <v>47</v>
      </c>
      <c r="E838" s="81" t="s">
        <v>513</v>
      </c>
      <c r="F838" s="83">
        <v>130</v>
      </c>
      <c r="G838" s="82">
        <v>17436120</v>
      </c>
      <c r="H838" s="81" t="s">
        <v>1072</v>
      </c>
    </row>
    <row r="839" spans="1:8" ht="15.75" customHeight="1">
      <c r="C839" s="79"/>
      <c r="F839" s="85"/>
      <c r="G839" s="79"/>
    </row>
    <row r="840" spans="1:8" ht="15.75" customHeight="1">
      <c r="A840" s="88" t="s">
        <v>1073</v>
      </c>
      <c r="B840" s="89"/>
      <c r="C840" s="89"/>
      <c r="D840" s="89"/>
      <c r="E840" s="89"/>
      <c r="F840" s="89"/>
      <c r="G840" s="89"/>
      <c r="H840" s="90"/>
    </row>
    <row r="841" spans="1:8" ht="15.75" customHeight="1">
      <c r="C841" s="79"/>
      <c r="E841" s="1" t="s">
        <v>2401</v>
      </c>
      <c r="F841" s="80">
        <v>250</v>
      </c>
      <c r="G841" s="79"/>
    </row>
    <row r="842" spans="1:8" ht="15.75" customHeight="1">
      <c r="A842" s="81" t="s">
        <v>17</v>
      </c>
      <c r="B842" s="81" t="s">
        <v>18</v>
      </c>
      <c r="C842" s="81" t="s">
        <v>19</v>
      </c>
      <c r="D842" s="81" t="s">
        <v>23</v>
      </c>
      <c r="E842" s="81" t="s">
        <v>24</v>
      </c>
      <c r="F842" s="81" t="s">
        <v>25</v>
      </c>
      <c r="G842" s="81" t="s">
        <v>26</v>
      </c>
      <c r="H842" s="81" t="s">
        <v>27</v>
      </c>
    </row>
    <row r="843" spans="1:8" ht="15.75" customHeight="1">
      <c r="A843" s="81" t="s">
        <v>2454</v>
      </c>
      <c r="B843" s="81" t="s">
        <v>44</v>
      </c>
      <c r="C843" s="82">
        <v>215622</v>
      </c>
      <c r="D843" s="81" t="s">
        <v>55</v>
      </c>
      <c r="E843" s="81" t="s">
        <v>923</v>
      </c>
      <c r="F843" s="83">
        <v>250</v>
      </c>
      <c r="G843" s="82">
        <v>53905500</v>
      </c>
      <c r="H843" s="81" t="s">
        <v>1075</v>
      </c>
    </row>
    <row r="844" spans="1:8" ht="15.75" customHeight="1">
      <c r="A844" s="81" t="s">
        <v>2454</v>
      </c>
      <c r="B844" s="81" t="s">
        <v>44</v>
      </c>
      <c r="C844" s="82">
        <v>217465.32</v>
      </c>
      <c r="D844" s="81" t="s">
        <v>52</v>
      </c>
      <c r="E844" s="81" t="s">
        <v>1076</v>
      </c>
      <c r="F844" s="83">
        <v>250</v>
      </c>
      <c r="G844" s="82">
        <v>54366330</v>
      </c>
      <c r="H844" s="81" t="s">
        <v>1077</v>
      </c>
    </row>
    <row r="845" spans="1:8" ht="15.75" customHeight="1">
      <c r="A845" s="81" t="s">
        <v>2454</v>
      </c>
      <c r="B845" s="81" t="s">
        <v>44</v>
      </c>
      <c r="C845" s="82">
        <v>222729.54</v>
      </c>
      <c r="D845" s="81" t="s">
        <v>63</v>
      </c>
      <c r="E845" s="81" t="s">
        <v>923</v>
      </c>
      <c r="F845" s="83">
        <v>250</v>
      </c>
      <c r="G845" s="82">
        <v>55682385</v>
      </c>
      <c r="H845" s="84" t="s">
        <v>1078</v>
      </c>
    </row>
    <row r="846" spans="1:8" ht="15.75" customHeight="1">
      <c r="A846" s="81" t="s">
        <v>2454</v>
      </c>
      <c r="B846" s="81" t="s">
        <v>44</v>
      </c>
      <c r="C846" s="82">
        <v>229298.02</v>
      </c>
      <c r="D846" s="81" t="s">
        <v>189</v>
      </c>
      <c r="E846" s="81" t="s">
        <v>671</v>
      </c>
      <c r="F846" s="83">
        <v>250</v>
      </c>
      <c r="G846" s="82">
        <v>57324505</v>
      </c>
      <c r="H846" s="81" t="s">
        <v>1079</v>
      </c>
    </row>
    <row r="847" spans="1:8" ht="15.75" customHeight="1">
      <c r="A847" s="81" t="s">
        <v>2454</v>
      </c>
      <c r="B847" s="81" t="s">
        <v>44</v>
      </c>
      <c r="C847" s="82">
        <v>233590.5</v>
      </c>
      <c r="D847" s="81" t="s">
        <v>71</v>
      </c>
      <c r="E847" s="81" t="s">
        <v>671</v>
      </c>
      <c r="F847" s="83">
        <v>250</v>
      </c>
      <c r="G847" s="82">
        <v>58397625</v>
      </c>
      <c r="H847" s="84" t="s">
        <v>1080</v>
      </c>
    </row>
    <row r="848" spans="1:8" ht="15.75" customHeight="1">
      <c r="A848" s="81" t="s">
        <v>2454</v>
      </c>
      <c r="B848" s="81" t="s">
        <v>44</v>
      </c>
      <c r="C848" s="82">
        <v>249562.5</v>
      </c>
      <c r="D848" s="81" t="s">
        <v>92</v>
      </c>
      <c r="E848" s="81" t="s">
        <v>1081</v>
      </c>
      <c r="F848" s="83">
        <v>250</v>
      </c>
      <c r="G848" s="82">
        <v>62390625</v>
      </c>
      <c r="H848" s="84" t="s">
        <v>1082</v>
      </c>
    </row>
    <row r="849" spans="1:8" ht="15.75" customHeight="1">
      <c r="A849" s="81" t="s">
        <v>2454</v>
      </c>
      <c r="B849" s="81" t="s">
        <v>44</v>
      </c>
      <c r="C849" s="82">
        <v>256789</v>
      </c>
      <c r="D849" s="81" t="s">
        <v>47</v>
      </c>
      <c r="E849" s="81" t="s">
        <v>671</v>
      </c>
      <c r="F849" s="83">
        <v>250</v>
      </c>
      <c r="G849" s="82">
        <v>64197250</v>
      </c>
      <c r="H849" s="81" t="s">
        <v>109</v>
      </c>
    </row>
    <row r="850" spans="1:8" ht="15.75" customHeight="1">
      <c r="A850" s="81" t="s">
        <v>2454</v>
      </c>
      <c r="B850" s="81" t="s">
        <v>44</v>
      </c>
      <c r="C850" s="82">
        <v>257921.06</v>
      </c>
      <c r="D850" s="81" t="s">
        <v>68</v>
      </c>
      <c r="E850" s="81" t="s">
        <v>671</v>
      </c>
      <c r="F850" s="83">
        <v>250</v>
      </c>
      <c r="G850" s="82">
        <v>64480265</v>
      </c>
      <c r="H850" s="84" t="s">
        <v>1083</v>
      </c>
    </row>
    <row r="851" spans="1:8" ht="15.75" customHeight="1">
      <c r="A851" s="81" t="s">
        <v>2454</v>
      </c>
      <c r="B851" s="81" t="s">
        <v>44</v>
      </c>
      <c r="C851" s="82">
        <v>274100</v>
      </c>
      <c r="D851" s="81" t="s">
        <v>77</v>
      </c>
      <c r="E851" s="81" t="s">
        <v>1084</v>
      </c>
      <c r="F851" s="83">
        <v>250</v>
      </c>
      <c r="G851" s="82">
        <v>68525000</v>
      </c>
      <c r="H851" s="84" t="s">
        <v>1085</v>
      </c>
    </row>
    <row r="852" spans="1:8" ht="15.75" customHeight="1">
      <c r="A852" s="81" t="s">
        <v>2454</v>
      </c>
      <c r="B852" s="81" t="s">
        <v>44</v>
      </c>
      <c r="C852" s="82">
        <v>311219.65999999997</v>
      </c>
      <c r="D852" s="81" t="s">
        <v>110</v>
      </c>
      <c r="E852" s="81" t="s">
        <v>671</v>
      </c>
      <c r="F852" s="83">
        <v>250</v>
      </c>
      <c r="G852" s="82">
        <v>77804915</v>
      </c>
      <c r="H852" s="84" t="s">
        <v>1086</v>
      </c>
    </row>
    <row r="853" spans="1:8" ht="15.75" customHeight="1">
      <c r="A853" s="81" t="s">
        <v>2454</v>
      </c>
      <c r="B853" s="81" t="s">
        <v>44</v>
      </c>
      <c r="C853" s="82">
        <v>1019216.8</v>
      </c>
      <c r="D853" s="81" t="s">
        <v>434</v>
      </c>
      <c r="E853" s="81" t="s">
        <v>1087</v>
      </c>
      <c r="F853" s="83">
        <v>250</v>
      </c>
      <c r="G853" s="82">
        <v>254804200</v>
      </c>
      <c r="H853" s="84" t="s">
        <v>1088</v>
      </c>
    </row>
    <row r="854" spans="1:8" ht="15.75" customHeight="1">
      <c r="C854" s="79"/>
      <c r="F854" s="85"/>
      <c r="G854" s="79"/>
    </row>
    <row r="855" spans="1:8" ht="15.75" customHeight="1">
      <c r="A855" s="88" t="s">
        <v>1089</v>
      </c>
      <c r="B855" s="89"/>
      <c r="C855" s="89"/>
      <c r="D855" s="89"/>
      <c r="E855" s="89"/>
      <c r="F855" s="89"/>
      <c r="G855" s="89"/>
      <c r="H855" s="90"/>
    </row>
    <row r="856" spans="1:8" ht="15.75" customHeight="1">
      <c r="C856" s="79"/>
      <c r="E856" s="1" t="s">
        <v>2401</v>
      </c>
      <c r="F856" s="80">
        <v>2800</v>
      </c>
      <c r="G856" s="79"/>
    </row>
    <row r="857" spans="1:8" ht="15.75" customHeight="1">
      <c r="A857" s="81" t="s">
        <v>17</v>
      </c>
      <c r="B857" s="81" t="s">
        <v>18</v>
      </c>
      <c r="C857" s="81" t="s">
        <v>19</v>
      </c>
      <c r="D857" s="81" t="s">
        <v>23</v>
      </c>
      <c r="E857" s="81" t="s">
        <v>24</v>
      </c>
      <c r="F857" s="81" t="s">
        <v>25</v>
      </c>
      <c r="G857" s="81" t="s">
        <v>26</v>
      </c>
      <c r="H857" s="81" t="s">
        <v>27</v>
      </c>
    </row>
    <row r="858" spans="1:8" ht="15.75" customHeight="1">
      <c r="A858" s="81" t="s">
        <v>2455</v>
      </c>
      <c r="B858" s="81" t="s">
        <v>44</v>
      </c>
      <c r="C858" s="82">
        <v>15421.13</v>
      </c>
      <c r="D858" s="81" t="s">
        <v>52</v>
      </c>
      <c r="E858" s="81" t="s">
        <v>1091</v>
      </c>
      <c r="F858" s="83">
        <v>2800</v>
      </c>
      <c r="G858" s="82">
        <v>43179164</v>
      </c>
      <c r="H858" s="81" t="s">
        <v>1092</v>
      </c>
    </row>
    <row r="859" spans="1:8" ht="15.75" customHeight="1">
      <c r="A859" s="81" t="s">
        <v>2455</v>
      </c>
      <c r="B859" s="81" t="s">
        <v>44</v>
      </c>
      <c r="C859" s="82">
        <v>16531</v>
      </c>
      <c r="D859" s="81" t="s">
        <v>55</v>
      </c>
      <c r="E859" s="81" t="s">
        <v>923</v>
      </c>
      <c r="F859" s="83">
        <v>2800</v>
      </c>
      <c r="G859" s="82">
        <v>46286800</v>
      </c>
      <c r="H859" s="81" t="s">
        <v>1093</v>
      </c>
    </row>
    <row r="860" spans="1:8" ht="15.75" customHeight="1">
      <c r="A860" s="81" t="s">
        <v>2455</v>
      </c>
      <c r="B860" s="81" t="s">
        <v>44</v>
      </c>
      <c r="C860" s="82">
        <v>17118.78</v>
      </c>
      <c r="D860" s="81" t="s">
        <v>63</v>
      </c>
      <c r="E860" s="81" t="s">
        <v>923</v>
      </c>
      <c r="F860" s="83">
        <v>2800</v>
      </c>
      <c r="G860" s="82">
        <v>47932584</v>
      </c>
      <c r="H860" s="84" t="s">
        <v>1094</v>
      </c>
    </row>
    <row r="861" spans="1:8" ht="15.75" customHeight="1">
      <c r="A861" s="81" t="s">
        <v>2455</v>
      </c>
      <c r="B861" s="81" t="s">
        <v>44</v>
      </c>
      <c r="C861" s="82">
        <v>17220.87</v>
      </c>
      <c r="D861" s="81" t="s">
        <v>68</v>
      </c>
      <c r="E861" s="81" t="s">
        <v>671</v>
      </c>
      <c r="F861" s="83">
        <v>2800</v>
      </c>
      <c r="G861" s="82">
        <v>48218436</v>
      </c>
      <c r="H861" s="81" t="s">
        <v>1095</v>
      </c>
    </row>
    <row r="862" spans="1:8" ht="15.75" customHeight="1">
      <c r="A862" s="81" t="s">
        <v>2455</v>
      </c>
      <c r="B862" s="81" t="s">
        <v>44</v>
      </c>
      <c r="C862" s="82">
        <v>17578.939999999999</v>
      </c>
      <c r="D862" s="81" t="s">
        <v>189</v>
      </c>
      <c r="E862" s="81" t="s">
        <v>671</v>
      </c>
      <c r="F862" s="83">
        <v>2800</v>
      </c>
      <c r="G862" s="82">
        <v>49221032</v>
      </c>
      <c r="H862" s="81" t="s">
        <v>1096</v>
      </c>
    </row>
    <row r="863" spans="1:8" ht="15.75" customHeight="1">
      <c r="A863" s="81" t="s">
        <v>2455</v>
      </c>
      <c r="B863" s="81" t="s">
        <v>44</v>
      </c>
      <c r="C863" s="82">
        <v>17754.96</v>
      </c>
      <c r="D863" s="81" t="s">
        <v>71</v>
      </c>
      <c r="E863" s="81" t="s">
        <v>671</v>
      </c>
      <c r="F863" s="83">
        <v>2800</v>
      </c>
      <c r="G863" s="82">
        <v>49713888</v>
      </c>
      <c r="H863" s="84" t="s">
        <v>1097</v>
      </c>
    </row>
    <row r="864" spans="1:8" ht="15.75" customHeight="1">
      <c r="A864" s="81" t="s">
        <v>2455</v>
      </c>
      <c r="B864" s="81" t="s">
        <v>44</v>
      </c>
      <c r="C864" s="82">
        <v>19724</v>
      </c>
      <c r="D864" s="81" t="s">
        <v>47</v>
      </c>
      <c r="E864" s="81" t="s">
        <v>671</v>
      </c>
      <c r="F864" s="83">
        <v>2800</v>
      </c>
      <c r="G864" s="82">
        <v>55227200</v>
      </c>
      <c r="H864" s="81" t="s">
        <v>1098</v>
      </c>
    </row>
    <row r="865" spans="1:8" ht="15.75" customHeight="1">
      <c r="A865" s="81" t="s">
        <v>2455</v>
      </c>
      <c r="B865" s="81" t="s">
        <v>44</v>
      </c>
      <c r="C865" s="82">
        <v>19942.28</v>
      </c>
      <c r="D865" s="81" t="s">
        <v>95</v>
      </c>
      <c r="E865" s="81" t="s">
        <v>1099</v>
      </c>
      <c r="F865" s="83">
        <v>2800</v>
      </c>
      <c r="G865" s="82">
        <v>55838384</v>
      </c>
      <c r="H865" s="84" t="s">
        <v>1100</v>
      </c>
    </row>
    <row r="866" spans="1:8" ht="15.75" customHeight="1">
      <c r="A866" s="81" t="s">
        <v>2455</v>
      </c>
      <c r="B866" s="81" t="s">
        <v>44</v>
      </c>
      <c r="C866" s="82">
        <v>20156.8</v>
      </c>
      <c r="D866" s="81" t="s">
        <v>434</v>
      </c>
      <c r="E866" s="81" t="s">
        <v>1101</v>
      </c>
      <c r="F866" s="83">
        <v>2800</v>
      </c>
      <c r="G866" s="82">
        <v>56439040</v>
      </c>
      <c r="H866" s="84" t="s">
        <v>1102</v>
      </c>
    </row>
    <row r="867" spans="1:8" ht="15.75" customHeight="1">
      <c r="A867" s="81" t="s">
        <v>2455</v>
      </c>
      <c r="B867" s="81" t="s">
        <v>51</v>
      </c>
      <c r="C867" s="82">
        <v>20338.240000000002</v>
      </c>
      <c r="D867" s="81" t="s">
        <v>63</v>
      </c>
      <c r="E867" s="81" t="s">
        <v>557</v>
      </c>
      <c r="F867" s="83">
        <v>2800</v>
      </c>
      <c r="G867" s="82">
        <v>56947072</v>
      </c>
      <c r="H867" s="84" t="s">
        <v>1103</v>
      </c>
    </row>
    <row r="868" spans="1:8" ht="15.75" customHeight="1">
      <c r="A868" s="81" t="s">
        <v>2455</v>
      </c>
      <c r="B868" s="81" t="s">
        <v>44</v>
      </c>
      <c r="C868" s="82">
        <v>20513.59</v>
      </c>
      <c r="D868" s="81" t="s">
        <v>110</v>
      </c>
      <c r="E868" s="81" t="s">
        <v>671</v>
      </c>
      <c r="F868" s="83">
        <v>2800</v>
      </c>
      <c r="G868" s="82">
        <v>57438052</v>
      </c>
      <c r="H868" s="84" t="s">
        <v>1104</v>
      </c>
    </row>
    <row r="869" spans="1:8" ht="15.75" customHeight="1">
      <c r="C869" s="79"/>
      <c r="F869" s="85"/>
      <c r="G869" s="79"/>
    </row>
    <row r="870" spans="1:8" ht="15.75" customHeight="1">
      <c r="A870" s="88" t="s">
        <v>1105</v>
      </c>
      <c r="B870" s="89"/>
      <c r="C870" s="89"/>
      <c r="D870" s="89"/>
      <c r="E870" s="89"/>
      <c r="F870" s="89"/>
      <c r="G870" s="89"/>
      <c r="H870" s="90"/>
    </row>
    <row r="871" spans="1:8" ht="15.75" customHeight="1">
      <c r="C871" s="79"/>
      <c r="E871" s="1" t="s">
        <v>2401</v>
      </c>
      <c r="F871" s="80">
        <v>1400</v>
      </c>
      <c r="G871" s="79"/>
    </row>
    <row r="872" spans="1:8" ht="15.75" customHeight="1">
      <c r="A872" s="81" t="s">
        <v>17</v>
      </c>
      <c r="B872" s="81" t="s">
        <v>18</v>
      </c>
      <c r="C872" s="81" t="s">
        <v>19</v>
      </c>
      <c r="D872" s="81" t="s">
        <v>23</v>
      </c>
      <c r="E872" s="81" t="s">
        <v>24</v>
      </c>
      <c r="F872" s="81" t="s">
        <v>25</v>
      </c>
      <c r="G872" s="81" t="s">
        <v>26</v>
      </c>
      <c r="H872" s="81" t="s">
        <v>27</v>
      </c>
    </row>
    <row r="873" spans="1:8" ht="15.75" customHeight="1">
      <c r="A873" s="81" t="s">
        <v>2456</v>
      </c>
      <c r="B873" s="81" t="s">
        <v>44</v>
      </c>
      <c r="C873" s="82">
        <v>3616.26</v>
      </c>
      <c r="D873" s="81" t="s">
        <v>434</v>
      </c>
      <c r="E873" s="81" t="s">
        <v>1106</v>
      </c>
      <c r="F873" s="83">
        <v>1400</v>
      </c>
      <c r="G873" s="82">
        <v>5062764</v>
      </c>
      <c r="H873" s="84" t="s">
        <v>1107</v>
      </c>
    </row>
    <row r="874" spans="1:8" ht="15.75" customHeight="1">
      <c r="A874" s="81" t="s">
        <v>2456</v>
      </c>
      <c r="B874" s="81" t="s">
        <v>44</v>
      </c>
      <c r="C874" s="82">
        <v>3736</v>
      </c>
      <c r="D874" s="81" t="s">
        <v>55</v>
      </c>
      <c r="E874" s="81" t="s">
        <v>923</v>
      </c>
      <c r="F874" s="83">
        <v>1400</v>
      </c>
      <c r="G874" s="82">
        <v>5230400</v>
      </c>
      <c r="H874" s="81" t="s">
        <v>1093</v>
      </c>
    </row>
    <row r="875" spans="1:8" ht="15.75" customHeight="1">
      <c r="A875" s="81" t="s">
        <v>2456</v>
      </c>
      <c r="B875" s="81" t="s">
        <v>44</v>
      </c>
      <c r="C875" s="82">
        <v>3741.21</v>
      </c>
      <c r="D875" s="81" t="s">
        <v>52</v>
      </c>
      <c r="E875" s="81" t="s">
        <v>1091</v>
      </c>
      <c r="F875" s="83">
        <v>1400</v>
      </c>
      <c r="G875" s="82">
        <v>5237694</v>
      </c>
      <c r="H875" s="81" t="s">
        <v>1092</v>
      </c>
    </row>
    <row r="876" spans="1:8" ht="15.75" customHeight="1">
      <c r="A876" s="81" t="s">
        <v>2456</v>
      </c>
      <c r="B876" s="81" t="s">
        <v>44</v>
      </c>
      <c r="C876" s="82">
        <v>3899.05</v>
      </c>
      <c r="D876" s="81" t="s">
        <v>63</v>
      </c>
      <c r="E876" s="81" t="s">
        <v>923</v>
      </c>
      <c r="F876" s="83">
        <v>1400</v>
      </c>
      <c r="G876" s="82">
        <v>5458670</v>
      </c>
      <c r="H876" s="84" t="s">
        <v>1108</v>
      </c>
    </row>
    <row r="877" spans="1:8" ht="15.75" customHeight="1">
      <c r="A877" s="81" t="s">
        <v>2456</v>
      </c>
      <c r="B877" s="81" t="s">
        <v>44</v>
      </c>
      <c r="C877" s="82">
        <v>3974.94</v>
      </c>
      <c r="D877" s="81" t="s">
        <v>189</v>
      </c>
      <c r="E877" s="81" t="s">
        <v>671</v>
      </c>
      <c r="F877" s="83">
        <v>1400</v>
      </c>
      <c r="G877" s="82">
        <v>5564916</v>
      </c>
      <c r="H877" s="81" t="s">
        <v>1096</v>
      </c>
    </row>
    <row r="878" spans="1:8" ht="15.75" customHeight="1">
      <c r="A878" s="81" t="s">
        <v>2456</v>
      </c>
      <c r="B878" s="81" t="s">
        <v>44</v>
      </c>
      <c r="C878" s="82">
        <v>4048.9</v>
      </c>
      <c r="D878" s="81" t="s">
        <v>71</v>
      </c>
      <c r="E878" s="81" t="s">
        <v>671</v>
      </c>
      <c r="F878" s="83">
        <v>1400</v>
      </c>
      <c r="G878" s="82">
        <v>5668460</v>
      </c>
      <c r="H878" s="84" t="s">
        <v>1109</v>
      </c>
    </row>
    <row r="879" spans="1:8" ht="15.75" customHeight="1">
      <c r="A879" s="81" t="s">
        <v>2456</v>
      </c>
      <c r="B879" s="81" t="s">
        <v>44</v>
      </c>
      <c r="C879" s="82">
        <v>4152.72</v>
      </c>
      <c r="D879" s="81" t="s">
        <v>68</v>
      </c>
      <c r="E879" s="81" t="s">
        <v>671</v>
      </c>
      <c r="F879" s="83">
        <v>1400</v>
      </c>
      <c r="G879" s="82">
        <v>5813808</v>
      </c>
      <c r="H879" s="84" t="s">
        <v>1110</v>
      </c>
    </row>
    <row r="880" spans="1:8" ht="15.75" customHeight="1">
      <c r="A880" s="81" t="s">
        <v>2456</v>
      </c>
      <c r="B880" s="81" t="s">
        <v>44</v>
      </c>
      <c r="C880" s="82">
        <v>4361.55</v>
      </c>
      <c r="D880" s="81" t="s">
        <v>110</v>
      </c>
      <c r="E880" s="81" t="s">
        <v>671</v>
      </c>
      <c r="F880" s="83">
        <v>1400</v>
      </c>
      <c r="G880" s="82">
        <v>6106170</v>
      </c>
      <c r="H880" s="81" t="s">
        <v>1111</v>
      </c>
    </row>
    <row r="881" spans="1:8" ht="15.75" customHeight="1">
      <c r="A881" s="81" t="s">
        <v>2456</v>
      </c>
      <c r="B881" s="81" t="s">
        <v>44</v>
      </c>
      <c r="C881" s="82">
        <v>4458</v>
      </c>
      <c r="D881" s="81" t="s">
        <v>47</v>
      </c>
      <c r="E881" s="81" t="s">
        <v>671</v>
      </c>
      <c r="F881" s="83">
        <v>1400</v>
      </c>
      <c r="G881" s="82">
        <v>6241200</v>
      </c>
      <c r="H881" s="81" t="s">
        <v>1098</v>
      </c>
    </row>
    <row r="882" spans="1:8" ht="15.75" customHeight="1">
      <c r="A882" s="81" t="s">
        <v>2456</v>
      </c>
      <c r="B882" s="81" t="s">
        <v>51</v>
      </c>
      <c r="C882" s="82">
        <v>16196.52</v>
      </c>
      <c r="D882" s="81" t="s">
        <v>63</v>
      </c>
      <c r="E882" s="81" t="s">
        <v>974</v>
      </c>
      <c r="F882" s="83">
        <v>1400</v>
      </c>
      <c r="G882" s="82">
        <v>22675128</v>
      </c>
      <c r="H882" s="81" t="s">
        <v>1112</v>
      </c>
    </row>
    <row r="883" spans="1:8" ht="15.75" customHeight="1">
      <c r="A883" s="81" t="s">
        <v>2456</v>
      </c>
      <c r="B883" s="81" t="s">
        <v>44</v>
      </c>
      <c r="C883" s="82">
        <v>18528.060000000001</v>
      </c>
      <c r="D883" s="81" t="s">
        <v>95</v>
      </c>
      <c r="E883" s="81" t="s">
        <v>1113</v>
      </c>
      <c r="F883" s="83">
        <v>1400</v>
      </c>
      <c r="G883" s="82">
        <v>25939284</v>
      </c>
      <c r="H883" s="84" t="s">
        <v>1114</v>
      </c>
    </row>
    <row r="884" spans="1:8" ht="15.75" customHeight="1">
      <c r="C884" s="79"/>
      <c r="F884" s="85"/>
      <c r="G884" s="79"/>
    </row>
    <row r="885" spans="1:8" ht="15.75" customHeight="1">
      <c r="A885" s="88" t="s">
        <v>1115</v>
      </c>
      <c r="B885" s="89"/>
      <c r="C885" s="89"/>
      <c r="D885" s="89"/>
      <c r="E885" s="89"/>
      <c r="F885" s="89"/>
      <c r="G885" s="89"/>
      <c r="H885" s="90"/>
    </row>
    <row r="886" spans="1:8" ht="15.75" customHeight="1">
      <c r="C886" s="79"/>
      <c r="E886" s="1" t="s">
        <v>2401</v>
      </c>
      <c r="F886" s="80">
        <v>120</v>
      </c>
      <c r="G886" s="79"/>
    </row>
    <row r="887" spans="1:8" ht="15.75" customHeight="1">
      <c r="A887" s="81" t="s">
        <v>17</v>
      </c>
      <c r="B887" s="81" t="s">
        <v>18</v>
      </c>
      <c r="C887" s="81" t="s">
        <v>19</v>
      </c>
      <c r="D887" s="81" t="s">
        <v>23</v>
      </c>
      <c r="E887" s="81" t="s">
        <v>24</v>
      </c>
      <c r="F887" s="81" t="s">
        <v>25</v>
      </c>
      <c r="G887" s="81" t="s">
        <v>26</v>
      </c>
      <c r="H887" s="81" t="s">
        <v>27</v>
      </c>
    </row>
    <row r="888" spans="1:8" ht="15.75" customHeight="1">
      <c r="A888" s="81" t="s">
        <v>2457</v>
      </c>
      <c r="B888" s="81" t="s">
        <v>44</v>
      </c>
      <c r="C888" s="82">
        <v>980284.44</v>
      </c>
      <c r="D888" s="81" t="s">
        <v>434</v>
      </c>
      <c r="E888" s="81" t="s">
        <v>1117</v>
      </c>
      <c r="F888" s="83">
        <v>50</v>
      </c>
      <c r="G888" s="82">
        <v>49014222</v>
      </c>
      <c r="H888" s="84" t="s">
        <v>1118</v>
      </c>
    </row>
    <row r="889" spans="1:8" ht="15.75" customHeight="1">
      <c r="A889" s="81" t="s">
        <v>2457</v>
      </c>
      <c r="B889" s="81" t="s">
        <v>44</v>
      </c>
      <c r="C889" s="82">
        <v>991721.56</v>
      </c>
      <c r="D889" s="81" t="s">
        <v>95</v>
      </c>
      <c r="E889" s="81" t="s">
        <v>1119</v>
      </c>
      <c r="F889" s="83">
        <v>120</v>
      </c>
      <c r="G889" s="82">
        <v>119006587.2</v>
      </c>
      <c r="H889" s="84" t="s">
        <v>1120</v>
      </c>
    </row>
    <row r="890" spans="1:8" ht="15.75" customHeight="1">
      <c r="A890" s="81" t="s">
        <v>2457</v>
      </c>
      <c r="B890" s="81" t="s">
        <v>44</v>
      </c>
      <c r="C890" s="82">
        <v>999987.42</v>
      </c>
      <c r="D890" s="81" t="s">
        <v>52</v>
      </c>
      <c r="E890" s="81" t="s">
        <v>1121</v>
      </c>
      <c r="F890" s="83">
        <v>120</v>
      </c>
      <c r="G890" s="82">
        <v>119998490.40000001</v>
      </c>
      <c r="H890" s="81" t="s">
        <v>1122</v>
      </c>
    </row>
    <row r="891" spans="1:8" ht="15.75" customHeight="1">
      <c r="A891" s="81" t="s">
        <v>2457</v>
      </c>
      <c r="B891" s="81" t="s">
        <v>44</v>
      </c>
      <c r="C891" s="82">
        <v>1077288.6499999999</v>
      </c>
      <c r="D891" s="81" t="s">
        <v>63</v>
      </c>
      <c r="E891" s="81" t="s">
        <v>1123</v>
      </c>
      <c r="F891" s="83">
        <v>120</v>
      </c>
      <c r="G891" s="82">
        <v>129274638</v>
      </c>
      <c r="H891" s="84" t="s">
        <v>1124</v>
      </c>
    </row>
    <row r="892" spans="1:8" ht="15.75" customHeight="1">
      <c r="A892" s="81" t="s">
        <v>2457</v>
      </c>
      <c r="B892" s="81" t="s">
        <v>44</v>
      </c>
      <c r="C892" s="82">
        <v>1392984.27</v>
      </c>
      <c r="D892" s="81" t="s">
        <v>68</v>
      </c>
      <c r="E892" s="81" t="s">
        <v>595</v>
      </c>
      <c r="F892" s="83">
        <v>120</v>
      </c>
      <c r="G892" s="82">
        <v>167158112.40000001</v>
      </c>
      <c r="H892" s="84" t="s">
        <v>1125</v>
      </c>
    </row>
    <row r="893" spans="1:8" ht="15.75" customHeight="1">
      <c r="C893" s="79"/>
      <c r="F893" s="85"/>
      <c r="G893" s="79"/>
    </row>
    <row r="894" spans="1:8" ht="15.75" customHeight="1">
      <c r="A894" s="88" t="s">
        <v>1126</v>
      </c>
      <c r="B894" s="89"/>
      <c r="C894" s="89"/>
      <c r="D894" s="89"/>
      <c r="E894" s="89"/>
      <c r="F894" s="89"/>
      <c r="G894" s="89"/>
      <c r="H894" s="90"/>
    </row>
    <row r="895" spans="1:8" ht="15.75" customHeight="1">
      <c r="C895" s="79"/>
      <c r="E895" s="1" t="s">
        <v>2401</v>
      </c>
      <c r="F895" s="80">
        <v>9000</v>
      </c>
      <c r="G895" s="79"/>
    </row>
    <row r="896" spans="1:8" ht="15.75" customHeight="1">
      <c r="A896" s="81" t="s">
        <v>17</v>
      </c>
      <c r="B896" s="81" t="s">
        <v>18</v>
      </c>
      <c r="C896" s="81" t="s">
        <v>19</v>
      </c>
      <c r="D896" s="81" t="s">
        <v>23</v>
      </c>
      <c r="E896" s="81" t="s">
        <v>24</v>
      </c>
      <c r="F896" s="81" t="s">
        <v>25</v>
      </c>
      <c r="G896" s="81" t="s">
        <v>26</v>
      </c>
      <c r="H896" s="81" t="s">
        <v>27</v>
      </c>
    </row>
    <row r="897" spans="1:8" ht="15.75" customHeight="1">
      <c r="A897" s="81" t="s">
        <v>2458</v>
      </c>
      <c r="B897" s="81" t="s">
        <v>44</v>
      </c>
      <c r="C897" s="82">
        <v>440.73</v>
      </c>
      <c r="D897" s="81" t="s">
        <v>63</v>
      </c>
      <c r="E897" s="81" t="s">
        <v>1128</v>
      </c>
      <c r="F897" s="83">
        <v>9000</v>
      </c>
      <c r="G897" s="82">
        <v>3966570</v>
      </c>
      <c r="H897" s="81" t="s">
        <v>1129</v>
      </c>
    </row>
    <row r="898" spans="1:8" ht="15.75" customHeight="1">
      <c r="A898" s="81" t="s">
        <v>2458</v>
      </c>
      <c r="B898" s="81" t="s">
        <v>44</v>
      </c>
      <c r="C898" s="82">
        <v>447.63</v>
      </c>
      <c r="D898" s="81" t="s">
        <v>196</v>
      </c>
      <c r="E898" s="81" t="s">
        <v>1130</v>
      </c>
      <c r="F898" s="83">
        <v>9000</v>
      </c>
      <c r="G898" s="82">
        <v>4028670</v>
      </c>
      <c r="H898" s="84" t="s">
        <v>1131</v>
      </c>
    </row>
    <row r="899" spans="1:8" ht="15.75" customHeight="1">
      <c r="A899" s="81" t="s">
        <v>2458</v>
      </c>
      <c r="B899" s="81" t="s">
        <v>44</v>
      </c>
      <c r="C899" s="82">
        <v>582.86</v>
      </c>
      <c r="D899" s="81" t="s">
        <v>95</v>
      </c>
      <c r="E899" s="81" t="s">
        <v>1132</v>
      </c>
      <c r="F899" s="83">
        <v>9000</v>
      </c>
      <c r="G899" s="82">
        <v>5245740</v>
      </c>
      <c r="H899" s="84" t="s">
        <v>1133</v>
      </c>
    </row>
    <row r="900" spans="1:8" ht="15.75" customHeight="1">
      <c r="A900" s="81" t="s">
        <v>2458</v>
      </c>
      <c r="B900" s="81" t="s">
        <v>51</v>
      </c>
      <c r="C900" s="82">
        <v>586.96</v>
      </c>
      <c r="D900" s="81" t="s">
        <v>63</v>
      </c>
      <c r="E900" s="81" t="s">
        <v>513</v>
      </c>
      <c r="F900" s="83">
        <v>9000</v>
      </c>
      <c r="G900" s="82">
        <v>5282640</v>
      </c>
      <c r="H900" s="81" t="s">
        <v>1134</v>
      </c>
    </row>
    <row r="901" spans="1:8" ht="15.75" customHeight="1">
      <c r="A901" s="81" t="s">
        <v>2458</v>
      </c>
      <c r="B901" s="81" t="s">
        <v>44</v>
      </c>
      <c r="C901" s="82">
        <v>589.16999999999996</v>
      </c>
      <c r="D901" s="81" t="s">
        <v>434</v>
      </c>
      <c r="E901" s="81" t="s">
        <v>1135</v>
      </c>
      <c r="F901" s="83">
        <v>9000</v>
      </c>
      <c r="G901" s="82">
        <v>5302530</v>
      </c>
      <c r="H901" s="84" t="s">
        <v>1136</v>
      </c>
    </row>
    <row r="902" spans="1:8" ht="15.75" customHeight="1">
      <c r="A902" s="81" t="s">
        <v>2458</v>
      </c>
      <c r="B902" s="81" t="s">
        <v>51</v>
      </c>
      <c r="C902" s="82">
        <v>594.38</v>
      </c>
      <c r="D902" s="81" t="s">
        <v>196</v>
      </c>
      <c r="E902" s="81" t="s">
        <v>1137</v>
      </c>
      <c r="F902" s="83">
        <v>9000</v>
      </c>
      <c r="G902" s="82">
        <v>5349420</v>
      </c>
      <c r="H902" s="84" t="s">
        <v>1138</v>
      </c>
    </row>
    <row r="903" spans="1:8" ht="15.75" customHeight="1">
      <c r="A903" s="81" t="s">
        <v>2458</v>
      </c>
      <c r="B903" s="81" t="s">
        <v>44</v>
      </c>
      <c r="C903" s="82">
        <v>615.47</v>
      </c>
      <c r="D903" s="81" t="s">
        <v>71</v>
      </c>
      <c r="E903" s="81" t="s">
        <v>1139</v>
      </c>
      <c r="F903" s="83">
        <v>9000</v>
      </c>
      <c r="G903" s="82">
        <v>5539230</v>
      </c>
      <c r="H903" s="84" t="s">
        <v>1140</v>
      </c>
    </row>
    <row r="904" spans="1:8" ht="15.75" customHeight="1">
      <c r="A904" s="81" t="s">
        <v>2458</v>
      </c>
      <c r="B904" s="81" t="s">
        <v>51</v>
      </c>
      <c r="C904" s="82">
        <v>633.91</v>
      </c>
      <c r="D904" s="81" t="s">
        <v>95</v>
      </c>
      <c r="E904" s="81" t="s">
        <v>1141</v>
      </c>
      <c r="F904" s="83">
        <v>9000</v>
      </c>
      <c r="G904" s="82">
        <v>5705190</v>
      </c>
      <c r="H904" s="84" t="s">
        <v>1142</v>
      </c>
    </row>
    <row r="905" spans="1:8" ht="15.75" customHeight="1">
      <c r="A905" s="81" t="s">
        <v>2458</v>
      </c>
      <c r="B905" s="81" t="s">
        <v>44</v>
      </c>
      <c r="C905" s="82">
        <v>714.23</v>
      </c>
      <c r="D905" s="81" t="s">
        <v>52</v>
      </c>
      <c r="E905" s="81" t="s">
        <v>1143</v>
      </c>
      <c r="F905" s="83">
        <v>9000</v>
      </c>
      <c r="G905" s="82">
        <v>6428070</v>
      </c>
      <c r="H905" s="81" t="s">
        <v>1144</v>
      </c>
    </row>
    <row r="906" spans="1:8" ht="15.75" customHeight="1">
      <c r="A906" s="81" t="s">
        <v>2458</v>
      </c>
      <c r="B906" s="81" t="s">
        <v>44</v>
      </c>
      <c r="C906" s="82">
        <v>809.31</v>
      </c>
      <c r="D906" s="81" t="s">
        <v>68</v>
      </c>
      <c r="E906" s="81" t="s">
        <v>513</v>
      </c>
      <c r="F906" s="83">
        <v>9000</v>
      </c>
      <c r="G906" s="82">
        <v>7283790</v>
      </c>
      <c r="H906" s="81" t="s">
        <v>1145</v>
      </c>
    </row>
    <row r="907" spans="1:8" ht="15.75" customHeight="1">
      <c r="A907" s="81" t="s">
        <v>2458</v>
      </c>
      <c r="B907" s="81" t="s">
        <v>44</v>
      </c>
      <c r="C907" s="82">
        <v>828</v>
      </c>
      <c r="D907" s="81" t="s">
        <v>47</v>
      </c>
      <c r="E907" s="81" t="s">
        <v>513</v>
      </c>
      <c r="F907" s="83">
        <v>9000</v>
      </c>
      <c r="G907" s="82">
        <v>7452000</v>
      </c>
      <c r="H907" s="81" t="s">
        <v>1146</v>
      </c>
    </row>
    <row r="908" spans="1:8" ht="15.75" customHeight="1">
      <c r="A908" s="81" t="s">
        <v>2458</v>
      </c>
      <c r="B908" s="81" t="s">
        <v>44</v>
      </c>
      <c r="C908" s="82">
        <v>1217</v>
      </c>
      <c r="D908" s="81" t="s">
        <v>77</v>
      </c>
      <c r="E908" s="81" t="s">
        <v>1135</v>
      </c>
      <c r="F908" s="83">
        <v>9000</v>
      </c>
      <c r="G908" s="82">
        <v>10953000</v>
      </c>
      <c r="H908" s="84" t="s">
        <v>1147</v>
      </c>
    </row>
    <row r="909" spans="1:8" ht="15.75" customHeight="1">
      <c r="C909" s="79"/>
      <c r="F909" s="85"/>
      <c r="G909" s="79"/>
    </row>
    <row r="910" spans="1:8" ht="15.75" customHeight="1">
      <c r="A910" s="88" t="s">
        <v>1148</v>
      </c>
      <c r="B910" s="89"/>
      <c r="C910" s="89"/>
      <c r="D910" s="89"/>
      <c r="E910" s="89"/>
      <c r="F910" s="89"/>
      <c r="G910" s="89"/>
      <c r="H910" s="90"/>
    </row>
    <row r="911" spans="1:8" ht="15.75" customHeight="1">
      <c r="C911" s="79"/>
      <c r="E911" s="1" t="s">
        <v>2401</v>
      </c>
      <c r="F911" s="80">
        <v>2400</v>
      </c>
      <c r="G911" s="79"/>
    </row>
    <row r="912" spans="1:8" ht="15.75" customHeight="1">
      <c r="A912" s="81" t="s">
        <v>17</v>
      </c>
      <c r="B912" s="81" t="s">
        <v>18</v>
      </c>
      <c r="C912" s="81" t="s">
        <v>19</v>
      </c>
      <c r="D912" s="81" t="s">
        <v>23</v>
      </c>
      <c r="E912" s="81" t="s">
        <v>24</v>
      </c>
      <c r="F912" s="81" t="s">
        <v>25</v>
      </c>
      <c r="G912" s="81" t="s">
        <v>26</v>
      </c>
      <c r="H912" s="81" t="s">
        <v>27</v>
      </c>
    </row>
    <row r="913" spans="1:8" ht="15.75" customHeight="1">
      <c r="A913" s="81" t="s">
        <v>2459</v>
      </c>
      <c r="B913" s="81" t="s">
        <v>44</v>
      </c>
      <c r="C913" s="82">
        <v>2045.05</v>
      </c>
      <c r="D913" s="81" t="s">
        <v>63</v>
      </c>
      <c r="E913" s="81" t="s">
        <v>491</v>
      </c>
      <c r="F913" s="83">
        <v>2400</v>
      </c>
      <c r="G913" s="82">
        <v>4908120</v>
      </c>
      <c r="H913" s="81" t="s">
        <v>1149</v>
      </c>
    </row>
    <row r="914" spans="1:8" ht="15.75" customHeight="1">
      <c r="A914" s="81" t="s">
        <v>2459</v>
      </c>
      <c r="B914" s="81" t="s">
        <v>44</v>
      </c>
      <c r="C914" s="82">
        <v>2075.2199999999998</v>
      </c>
      <c r="D914" s="81" t="s">
        <v>196</v>
      </c>
      <c r="E914" s="81" t="s">
        <v>1150</v>
      </c>
      <c r="F914" s="83">
        <v>2400</v>
      </c>
      <c r="G914" s="82">
        <v>4980528</v>
      </c>
      <c r="H914" s="84" t="s">
        <v>1151</v>
      </c>
    </row>
    <row r="915" spans="1:8" ht="15.75" customHeight="1">
      <c r="A915" s="81" t="s">
        <v>2459</v>
      </c>
      <c r="B915" s="81" t="s">
        <v>44</v>
      </c>
      <c r="C915" s="82">
        <v>2734.39</v>
      </c>
      <c r="D915" s="81" t="s">
        <v>95</v>
      </c>
      <c r="E915" s="81" t="s">
        <v>1152</v>
      </c>
      <c r="F915" s="83">
        <v>2400</v>
      </c>
      <c r="G915" s="82">
        <v>6562536</v>
      </c>
      <c r="H915" s="84" t="s">
        <v>1153</v>
      </c>
    </row>
    <row r="916" spans="1:8" ht="15.75" customHeight="1">
      <c r="A916" s="81" t="s">
        <v>2459</v>
      </c>
      <c r="B916" s="81" t="s">
        <v>75</v>
      </c>
      <c r="C916" s="82">
        <v>3079.82</v>
      </c>
      <c r="D916" s="81" t="s">
        <v>52</v>
      </c>
      <c r="E916" s="81" t="s">
        <v>1154</v>
      </c>
      <c r="F916" s="83">
        <v>2400</v>
      </c>
      <c r="G916" s="82">
        <v>7391568</v>
      </c>
      <c r="H916" s="81" t="s">
        <v>1144</v>
      </c>
    </row>
    <row r="917" spans="1:8" ht="15.75" customHeight="1">
      <c r="A917" s="81" t="s">
        <v>2459</v>
      </c>
      <c r="B917" s="81" t="s">
        <v>51</v>
      </c>
      <c r="C917" s="82">
        <v>6635.69</v>
      </c>
      <c r="D917" s="81" t="s">
        <v>95</v>
      </c>
      <c r="E917" s="81" t="s">
        <v>1155</v>
      </c>
      <c r="F917" s="83">
        <v>2400</v>
      </c>
      <c r="G917" s="82">
        <v>15925656</v>
      </c>
      <c r="H917" s="84" t="s">
        <v>1156</v>
      </c>
    </row>
    <row r="918" spans="1:8" ht="15.75" customHeight="1">
      <c r="A918" s="81" t="s">
        <v>2459</v>
      </c>
      <c r="B918" s="81" t="s">
        <v>51</v>
      </c>
      <c r="C918" s="82">
        <v>6695.6</v>
      </c>
      <c r="D918" s="81" t="s">
        <v>63</v>
      </c>
      <c r="E918" s="81" t="s">
        <v>513</v>
      </c>
      <c r="F918" s="83">
        <v>2400</v>
      </c>
      <c r="G918" s="82">
        <v>16069440</v>
      </c>
      <c r="H918" s="84" t="s">
        <v>1157</v>
      </c>
    </row>
    <row r="919" spans="1:8" ht="15.75" customHeight="1">
      <c r="A919" s="81" t="s">
        <v>2459</v>
      </c>
      <c r="B919" s="81" t="s">
        <v>51</v>
      </c>
      <c r="C919" s="82">
        <v>6766.84</v>
      </c>
      <c r="D919" s="81" t="s">
        <v>196</v>
      </c>
      <c r="E919" s="84" t="s">
        <v>1158</v>
      </c>
      <c r="F919" s="83">
        <v>2400</v>
      </c>
      <c r="G919" s="82">
        <v>16240416</v>
      </c>
      <c r="H919" s="84" t="s">
        <v>1159</v>
      </c>
    </row>
    <row r="920" spans="1:8" ht="15.75" customHeight="1">
      <c r="A920" s="81" t="s">
        <v>2459</v>
      </c>
      <c r="B920" s="81" t="s">
        <v>51</v>
      </c>
      <c r="C920" s="82">
        <v>6974.12</v>
      </c>
      <c r="D920" s="81" t="s">
        <v>52</v>
      </c>
      <c r="E920" s="81" t="s">
        <v>1160</v>
      </c>
      <c r="F920" s="83">
        <v>2400</v>
      </c>
      <c r="G920" s="82">
        <v>16737888</v>
      </c>
      <c r="H920" s="81" t="s">
        <v>1161</v>
      </c>
    </row>
    <row r="921" spans="1:8" ht="15.75" customHeight="1">
      <c r="A921" s="81" t="s">
        <v>2459</v>
      </c>
      <c r="B921" s="81" t="s">
        <v>44</v>
      </c>
      <c r="C921" s="82">
        <v>7007</v>
      </c>
      <c r="D921" s="81" t="s">
        <v>71</v>
      </c>
      <c r="E921" s="81" t="s">
        <v>1139</v>
      </c>
      <c r="F921" s="83">
        <v>2400</v>
      </c>
      <c r="G921" s="82">
        <v>16816800</v>
      </c>
      <c r="H921" s="84" t="s">
        <v>1162</v>
      </c>
    </row>
    <row r="922" spans="1:8" ht="15.75" customHeight="1">
      <c r="A922" s="81" t="s">
        <v>2459</v>
      </c>
      <c r="B922" s="81" t="s">
        <v>44</v>
      </c>
      <c r="C922" s="82">
        <v>8421.66</v>
      </c>
      <c r="D922" s="81" t="s">
        <v>434</v>
      </c>
      <c r="E922" s="81" t="s">
        <v>1163</v>
      </c>
      <c r="F922" s="83">
        <v>2400</v>
      </c>
      <c r="G922" s="82">
        <v>20211984</v>
      </c>
      <c r="H922" s="84" t="s">
        <v>1164</v>
      </c>
    </row>
    <row r="923" spans="1:8" ht="15.75" customHeight="1">
      <c r="A923" s="81" t="s">
        <v>2459</v>
      </c>
      <c r="B923" s="81" t="s">
        <v>44</v>
      </c>
      <c r="C923" s="82">
        <v>9213.68</v>
      </c>
      <c r="D923" s="81" t="s">
        <v>68</v>
      </c>
      <c r="E923" s="81" t="s">
        <v>513</v>
      </c>
      <c r="F923" s="83">
        <v>2400</v>
      </c>
      <c r="G923" s="82">
        <v>22112832</v>
      </c>
      <c r="H923" s="81" t="s">
        <v>1165</v>
      </c>
    </row>
    <row r="924" spans="1:8" ht="15.75" customHeight="1">
      <c r="A924" s="81" t="s">
        <v>2459</v>
      </c>
      <c r="B924" s="81" t="s">
        <v>44</v>
      </c>
      <c r="C924" s="82">
        <v>14926.33</v>
      </c>
      <c r="D924" s="81" t="s">
        <v>52</v>
      </c>
      <c r="E924" s="81" t="s">
        <v>1166</v>
      </c>
      <c r="F924" s="83">
        <v>2400</v>
      </c>
      <c r="G924" s="82">
        <v>35823192</v>
      </c>
      <c r="H924" s="81" t="s">
        <v>1167</v>
      </c>
    </row>
    <row r="925" spans="1:8" ht="15.75" customHeight="1">
      <c r="A925" s="81" t="s">
        <v>2459</v>
      </c>
      <c r="B925" s="81" t="s">
        <v>44</v>
      </c>
      <c r="C925" s="82">
        <v>16811</v>
      </c>
      <c r="D925" s="81" t="s">
        <v>77</v>
      </c>
      <c r="E925" s="81" t="s">
        <v>1135</v>
      </c>
      <c r="F925" s="83">
        <v>2400</v>
      </c>
      <c r="G925" s="82">
        <v>40346400</v>
      </c>
      <c r="H925" s="84" t="s">
        <v>1168</v>
      </c>
    </row>
    <row r="926" spans="1:8" ht="15.75" customHeight="1">
      <c r="A926" s="81" t="s">
        <v>2459</v>
      </c>
      <c r="B926" s="81" t="s">
        <v>75</v>
      </c>
      <c r="C926" s="82">
        <v>21918.3</v>
      </c>
      <c r="D926" s="81" t="s">
        <v>63</v>
      </c>
      <c r="E926" s="81" t="s">
        <v>1123</v>
      </c>
      <c r="F926" s="83">
        <v>2400</v>
      </c>
      <c r="G926" s="82">
        <v>52603920</v>
      </c>
      <c r="H926" s="81" t="s">
        <v>1169</v>
      </c>
    </row>
    <row r="927" spans="1:8" ht="15.75" customHeight="1">
      <c r="A927" s="81" t="s">
        <v>2459</v>
      </c>
      <c r="B927" s="81" t="s">
        <v>75</v>
      </c>
      <c r="C927" s="82">
        <v>28109.73</v>
      </c>
      <c r="D927" s="81" t="s">
        <v>95</v>
      </c>
      <c r="E927" s="81" t="s">
        <v>1170</v>
      </c>
      <c r="F927" s="83">
        <v>2400</v>
      </c>
      <c r="G927" s="82">
        <v>67463352</v>
      </c>
      <c r="H927" s="84" t="s">
        <v>1171</v>
      </c>
    </row>
    <row r="928" spans="1:8" ht="15.75" customHeight="1">
      <c r="A928" s="81" t="s">
        <v>2459</v>
      </c>
      <c r="B928" s="81" t="s">
        <v>75</v>
      </c>
      <c r="C928" s="82">
        <v>28883.5</v>
      </c>
      <c r="D928" s="81" t="s">
        <v>196</v>
      </c>
      <c r="E928" s="81" t="s">
        <v>1172</v>
      </c>
      <c r="F928" s="83">
        <v>2400</v>
      </c>
      <c r="G928" s="82">
        <v>69320400</v>
      </c>
      <c r="H928" s="84" t="s">
        <v>1173</v>
      </c>
    </row>
    <row r="929" spans="1:8" ht="15.75" customHeight="1">
      <c r="A929" s="81" t="s">
        <v>2459</v>
      </c>
      <c r="B929" s="81" t="s">
        <v>294</v>
      </c>
      <c r="C929" s="82">
        <v>29087.87</v>
      </c>
      <c r="D929" s="81" t="s">
        <v>63</v>
      </c>
      <c r="E929" s="81" t="s">
        <v>733</v>
      </c>
      <c r="F929" s="83">
        <v>2400</v>
      </c>
      <c r="G929" s="82">
        <v>69810888</v>
      </c>
      <c r="H929" s="81" t="s">
        <v>1174</v>
      </c>
    </row>
    <row r="930" spans="1:8" ht="15.75" customHeight="1">
      <c r="C930" s="79"/>
      <c r="F930" s="85"/>
      <c r="G930" s="79"/>
    </row>
    <row r="931" spans="1:8" ht="15.75" customHeight="1">
      <c r="A931" s="88" t="s">
        <v>1175</v>
      </c>
      <c r="B931" s="89"/>
      <c r="C931" s="89"/>
      <c r="D931" s="89"/>
      <c r="E931" s="89"/>
      <c r="F931" s="89"/>
      <c r="G931" s="89"/>
      <c r="H931" s="90"/>
    </row>
    <row r="932" spans="1:8" ht="15.75" customHeight="1">
      <c r="C932" s="79"/>
      <c r="E932" s="1" t="s">
        <v>2401</v>
      </c>
      <c r="F932" s="80">
        <v>10000</v>
      </c>
      <c r="G932" s="79"/>
    </row>
    <row r="933" spans="1:8" ht="15.75" customHeight="1">
      <c r="A933" s="81" t="s">
        <v>17</v>
      </c>
      <c r="B933" s="81" t="s">
        <v>18</v>
      </c>
      <c r="C933" s="81" t="s">
        <v>19</v>
      </c>
      <c r="D933" s="81" t="s">
        <v>23</v>
      </c>
      <c r="E933" s="81" t="s">
        <v>24</v>
      </c>
      <c r="F933" s="81" t="s">
        <v>25</v>
      </c>
      <c r="G933" s="81" t="s">
        <v>26</v>
      </c>
      <c r="H933" s="81" t="s">
        <v>27</v>
      </c>
    </row>
    <row r="934" spans="1:8" ht="15.75" customHeight="1">
      <c r="A934" s="81" t="s">
        <v>2460</v>
      </c>
      <c r="B934" s="81" t="s">
        <v>51</v>
      </c>
      <c r="C934" s="82">
        <v>1554.13</v>
      </c>
      <c r="D934" s="81" t="s">
        <v>52</v>
      </c>
      <c r="E934" s="81" t="s">
        <v>1177</v>
      </c>
      <c r="F934" s="83">
        <v>10000</v>
      </c>
      <c r="G934" s="82">
        <v>15541300</v>
      </c>
      <c r="H934" s="81" t="s">
        <v>1178</v>
      </c>
    </row>
    <row r="935" spans="1:8" ht="15.75" customHeight="1">
      <c r="A935" s="81" t="s">
        <v>2460</v>
      </c>
      <c r="B935" s="81" t="s">
        <v>44</v>
      </c>
      <c r="C935" s="82">
        <v>1600.37</v>
      </c>
      <c r="D935" s="81" t="s">
        <v>63</v>
      </c>
      <c r="E935" s="81" t="s">
        <v>912</v>
      </c>
      <c r="F935" s="83">
        <v>10000</v>
      </c>
      <c r="G935" s="82">
        <v>16003700</v>
      </c>
      <c r="H935" s="81" t="s">
        <v>1179</v>
      </c>
    </row>
    <row r="936" spans="1:8" ht="15.75" customHeight="1">
      <c r="A936" s="81" t="s">
        <v>2460</v>
      </c>
      <c r="B936" s="81" t="s">
        <v>51</v>
      </c>
      <c r="C936" s="82">
        <v>1918.06</v>
      </c>
      <c r="D936" s="81" t="s">
        <v>63</v>
      </c>
      <c r="E936" s="81" t="s">
        <v>1180</v>
      </c>
      <c r="F936" s="83">
        <v>10000</v>
      </c>
      <c r="G936" s="82">
        <v>19180600</v>
      </c>
      <c r="H936" s="81" t="s">
        <v>1181</v>
      </c>
    </row>
    <row r="937" spans="1:8" ht="15.75" customHeight="1">
      <c r="A937" s="81" t="s">
        <v>2460</v>
      </c>
      <c r="B937" s="81" t="s">
        <v>44</v>
      </c>
      <c r="C937" s="82">
        <v>1938.7</v>
      </c>
      <c r="D937" s="81" t="s">
        <v>189</v>
      </c>
      <c r="E937" s="81" t="s">
        <v>542</v>
      </c>
      <c r="F937" s="83">
        <v>10000</v>
      </c>
      <c r="G937" s="82">
        <v>19387000</v>
      </c>
      <c r="H937" s="81" t="s">
        <v>1182</v>
      </c>
    </row>
    <row r="938" spans="1:8" ht="15.75" customHeight="1">
      <c r="A938" s="81" t="s">
        <v>2460</v>
      </c>
      <c r="B938" s="81" t="s">
        <v>44</v>
      </c>
      <c r="C938" s="82">
        <v>2369.33</v>
      </c>
      <c r="D938" s="81" t="s">
        <v>68</v>
      </c>
      <c r="E938" s="81" t="s">
        <v>542</v>
      </c>
      <c r="F938" s="83">
        <v>10000</v>
      </c>
      <c r="G938" s="82">
        <v>23693300</v>
      </c>
      <c r="H938" s="81" t="s">
        <v>1183</v>
      </c>
    </row>
    <row r="939" spans="1:8" ht="15.75" customHeight="1">
      <c r="A939" s="81" t="s">
        <v>2460</v>
      </c>
      <c r="B939" s="81" t="s">
        <v>44</v>
      </c>
      <c r="C939" s="82">
        <v>2651.22</v>
      </c>
      <c r="D939" s="81" t="s">
        <v>52</v>
      </c>
      <c r="E939" s="81" t="s">
        <v>1184</v>
      </c>
      <c r="F939" s="83">
        <v>10000</v>
      </c>
      <c r="G939" s="82">
        <v>26512200</v>
      </c>
      <c r="H939" s="81" t="s">
        <v>1185</v>
      </c>
    </row>
    <row r="940" spans="1:8" ht="15.75" customHeight="1">
      <c r="C940" s="79"/>
      <c r="F940" s="85"/>
      <c r="G940" s="79"/>
    </row>
    <row r="941" spans="1:8" ht="15.75" customHeight="1">
      <c r="A941" s="88" t="s">
        <v>1186</v>
      </c>
      <c r="B941" s="89"/>
      <c r="C941" s="89"/>
      <c r="D941" s="89"/>
      <c r="E941" s="89"/>
      <c r="F941" s="89"/>
      <c r="G941" s="89"/>
      <c r="H941" s="90"/>
    </row>
    <row r="942" spans="1:8" ht="15.75" customHeight="1">
      <c r="C942" s="79"/>
      <c r="E942" s="1" t="s">
        <v>2401</v>
      </c>
      <c r="F942" s="80">
        <v>3960</v>
      </c>
      <c r="G942" s="79"/>
    </row>
    <row r="943" spans="1:8" ht="15.75" customHeight="1">
      <c r="A943" s="81" t="s">
        <v>17</v>
      </c>
      <c r="B943" s="81" t="s">
        <v>18</v>
      </c>
      <c r="C943" s="81" t="s">
        <v>19</v>
      </c>
      <c r="D943" s="81" t="s">
        <v>23</v>
      </c>
      <c r="E943" s="81" t="s">
        <v>24</v>
      </c>
      <c r="F943" s="81" t="s">
        <v>25</v>
      </c>
      <c r="G943" s="81" t="s">
        <v>26</v>
      </c>
      <c r="H943" s="81" t="s">
        <v>27</v>
      </c>
    </row>
    <row r="944" spans="1:8" ht="15.75" customHeight="1">
      <c r="A944" s="81" t="s">
        <v>2461</v>
      </c>
      <c r="B944" s="81" t="s">
        <v>44</v>
      </c>
      <c r="C944" s="82">
        <v>2590.96</v>
      </c>
      <c r="D944" s="81" t="s">
        <v>95</v>
      </c>
      <c r="E944" s="81" t="s">
        <v>1188</v>
      </c>
      <c r="F944" s="83">
        <v>3960</v>
      </c>
      <c r="G944" s="82">
        <v>10260201.6</v>
      </c>
      <c r="H944" s="84" t="s">
        <v>1189</v>
      </c>
    </row>
    <row r="945" spans="1:8" ht="15.75" customHeight="1">
      <c r="A945" s="81" t="s">
        <v>2461</v>
      </c>
      <c r="B945" s="81" t="s">
        <v>51</v>
      </c>
      <c r="C945" s="82">
        <v>2753.12</v>
      </c>
      <c r="D945" s="81" t="s">
        <v>52</v>
      </c>
      <c r="E945" s="81" t="s">
        <v>1190</v>
      </c>
      <c r="F945" s="83">
        <v>3960</v>
      </c>
      <c r="G945" s="82">
        <v>10902355.199999999</v>
      </c>
      <c r="H945" s="81" t="s">
        <v>1191</v>
      </c>
    </row>
    <row r="946" spans="1:8" ht="15.75" customHeight="1">
      <c r="A946" s="81" t="s">
        <v>2461</v>
      </c>
      <c r="B946" s="81" t="s">
        <v>44</v>
      </c>
      <c r="C946" s="82">
        <v>3394.6</v>
      </c>
      <c r="D946" s="81" t="s">
        <v>434</v>
      </c>
      <c r="E946" s="81" t="s">
        <v>1192</v>
      </c>
      <c r="F946" s="83">
        <v>3960</v>
      </c>
      <c r="G946" s="82">
        <v>13442616</v>
      </c>
      <c r="H946" s="84" t="s">
        <v>1193</v>
      </c>
    </row>
    <row r="947" spans="1:8" ht="15.75" customHeight="1">
      <c r="A947" s="81" t="s">
        <v>2461</v>
      </c>
      <c r="B947" s="81" t="s">
        <v>44</v>
      </c>
      <c r="C947" s="82">
        <v>3444.54</v>
      </c>
      <c r="D947" s="81" t="s">
        <v>71</v>
      </c>
      <c r="E947" s="81" t="s">
        <v>1194</v>
      </c>
      <c r="F947" s="83">
        <v>3960</v>
      </c>
      <c r="G947" s="82">
        <v>13640378.4</v>
      </c>
      <c r="H947" s="84" t="s">
        <v>1195</v>
      </c>
    </row>
    <row r="948" spans="1:8" ht="15.75" customHeight="1">
      <c r="A948" s="81" t="s">
        <v>2461</v>
      </c>
      <c r="B948" s="81" t="s">
        <v>51</v>
      </c>
      <c r="C948" s="82">
        <v>3495.17</v>
      </c>
      <c r="D948" s="81" t="s">
        <v>95</v>
      </c>
      <c r="E948" s="81" t="s">
        <v>1196</v>
      </c>
      <c r="F948" s="83">
        <v>3960</v>
      </c>
      <c r="G948" s="82">
        <v>13840873.199999999</v>
      </c>
      <c r="H948" s="84" t="s">
        <v>1197</v>
      </c>
    </row>
    <row r="949" spans="1:8" ht="15.75" customHeight="1">
      <c r="A949" s="81" t="s">
        <v>2461</v>
      </c>
      <c r="B949" s="81" t="s">
        <v>44</v>
      </c>
      <c r="C949" s="82">
        <v>3691.56</v>
      </c>
      <c r="D949" s="81" t="s">
        <v>63</v>
      </c>
      <c r="E949" s="81" t="s">
        <v>484</v>
      </c>
      <c r="F949" s="83">
        <v>3960</v>
      </c>
      <c r="G949" s="82">
        <v>14618577.6</v>
      </c>
      <c r="H949" s="81" t="s">
        <v>1198</v>
      </c>
    </row>
    <row r="950" spans="1:8" ht="15.75" customHeight="1">
      <c r="A950" s="81" t="s">
        <v>2461</v>
      </c>
      <c r="B950" s="81" t="s">
        <v>44</v>
      </c>
      <c r="C950" s="82">
        <v>3697.61</v>
      </c>
      <c r="D950" s="81" t="s">
        <v>189</v>
      </c>
      <c r="E950" s="81" t="s">
        <v>1199</v>
      </c>
      <c r="F950" s="83">
        <v>3960</v>
      </c>
      <c r="G950" s="82">
        <v>14642535.6</v>
      </c>
      <c r="H950" s="81" t="s">
        <v>1200</v>
      </c>
    </row>
    <row r="951" spans="1:8" ht="15.75" customHeight="1">
      <c r="A951" s="81" t="s">
        <v>2461</v>
      </c>
      <c r="B951" s="81" t="s">
        <v>44</v>
      </c>
      <c r="C951" s="82">
        <v>3812.24</v>
      </c>
      <c r="D951" s="81" t="s">
        <v>52</v>
      </c>
      <c r="E951" s="81" t="s">
        <v>1201</v>
      </c>
      <c r="F951" s="83">
        <v>3960</v>
      </c>
      <c r="G951" s="82">
        <v>15096470.4</v>
      </c>
      <c r="H951" s="81" t="s">
        <v>1202</v>
      </c>
    </row>
    <row r="952" spans="1:8" ht="15.75" customHeight="1">
      <c r="A952" s="81" t="s">
        <v>2461</v>
      </c>
      <c r="B952" s="81" t="s">
        <v>44</v>
      </c>
      <c r="C952" s="82">
        <v>3859.37</v>
      </c>
      <c r="D952" s="81" t="s">
        <v>110</v>
      </c>
      <c r="E952" s="81" t="s">
        <v>1199</v>
      </c>
      <c r="F952" s="83">
        <v>3960</v>
      </c>
      <c r="G952" s="82">
        <v>15283105.199999999</v>
      </c>
      <c r="H952" s="84" t="s">
        <v>1203</v>
      </c>
    </row>
    <row r="953" spans="1:8" ht="15.75" customHeight="1">
      <c r="C953" s="79"/>
      <c r="F953" s="85"/>
      <c r="G953" s="79"/>
    </row>
    <row r="954" spans="1:8" ht="15.75" customHeight="1">
      <c r="A954" s="88" t="s">
        <v>1204</v>
      </c>
      <c r="B954" s="89"/>
      <c r="C954" s="89"/>
      <c r="D954" s="89"/>
      <c r="E954" s="89"/>
      <c r="F954" s="89"/>
      <c r="G954" s="89"/>
      <c r="H954" s="90"/>
    </row>
    <row r="955" spans="1:8" ht="15.75" customHeight="1">
      <c r="C955" s="79"/>
      <c r="E955" s="1" t="s">
        <v>2401</v>
      </c>
      <c r="F955" s="80">
        <v>1008</v>
      </c>
      <c r="G955" s="79"/>
    </row>
    <row r="956" spans="1:8" ht="15.75" customHeight="1">
      <c r="A956" s="81" t="s">
        <v>17</v>
      </c>
      <c r="B956" s="81" t="s">
        <v>18</v>
      </c>
      <c r="C956" s="81" t="s">
        <v>19</v>
      </c>
      <c r="D956" s="81" t="s">
        <v>23</v>
      </c>
      <c r="E956" s="81" t="s">
        <v>24</v>
      </c>
      <c r="F956" s="81" t="s">
        <v>25</v>
      </c>
      <c r="G956" s="81" t="s">
        <v>26</v>
      </c>
      <c r="H956" s="81" t="s">
        <v>27</v>
      </c>
    </row>
    <row r="957" spans="1:8" ht="15.75" customHeight="1">
      <c r="A957" s="81" t="s">
        <v>2462</v>
      </c>
      <c r="B957" s="81" t="s">
        <v>44</v>
      </c>
      <c r="C957" s="82">
        <v>125991.42</v>
      </c>
      <c r="D957" s="81" t="s">
        <v>222</v>
      </c>
      <c r="E957" s="81" t="s">
        <v>1206</v>
      </c>
      <c r="F957" s="83">
        <v>1008</v>
      </c>
      <c r="G957" s="82">
        <v>126999351.36</v>
      </c>
      <c r="H957" s="84" t="s">
        <v>1207</v>
      </c>
    </row>
    <row r="958" spans="1:8" ht="15.75" customHeight="1">
      <c r="A958" s="81" t="s">
        <v>2462</v>
      </c>
      <c r="B958" s="81" t="s">
        <v>44</v>
      </c>
      <c r="C958" s="82">
        <v>127700.76</v>
      </c>
      <c r="D958" s="81" t="s">
        <v>434</v>
      </c>
      <c r="E958" s="81" t="s">
        <v>1208</v>
      </c>
      <c r="F958" s="83">
        <v>1008</v>
      </c>
      <c r="G958" s="82">
        <v>128722366.08</v>
      </c>
      <c r="H958" s="84" t="s">
        <v>1209</v>
      </c>
    </row>
    <row r="959" spans="1:8" ht="15.75" customHeight="1">
      <c r="A959" s="81" t="s">
        <v>2462</v>
      </c>
      <c r="B959" s="81" t="s">
        <v>44</v>
      </c>
      <c r="C959" s="82">
        <v>128805</v>
      </c>
      <c r="D959" s="81" t="s">
        <v>479</v>
      </c>
      <c r="E959" s="81" t="s">
        <v>1210</v>
      </c>
      <c r="F959" s="83">
        <v>1008</v>
      </c>
      <c r="G959" s="82">
        <v>129835440</v>
      </c>
      <c r="H959" s="84" t="s">
        <v>1211</v>
      </c>
    </row>
    <row r="960" spans="1:8" ht="15.75" customHeight="1">
      <c r="A960" s="81" t="s">
        <v>2462</v>
      </c>
      <c r="B960" s="81" t="s">
        <v>44</v>
      </c>
      <c r="C960" s="82">
        <v>138776.95000000001</v>
      </c>
      <c r="D960" s="81" t="s">
        <v>95</v>
      </c>
      <c r="E960" s="81" t="s">
        <v>1212</v>
      </c>
      <c r="F960" s="83">
        <v>1008</v>
      </c>
      <c r="G960" s="82">
        <v>139887165.59999999</v>
      </c>
      <c r="H960" s="84" t="s">
        <v>1213</v>
      </c>
    </row>
    <row r="961" spans="1:8" ht="15.75" customHeight="1">
      <c r="A961" s="81" t="s">
        <v>2462</v>
      </c>
      <c r="B961" s="81" t="s">
        <v>44</v>
      </c>
      <c r="C961" s="82">
        <v>141663.41</v>
      </c>
      <c r="D961" s="81" t="s">
        <v>52</v>
      </c>
      <c r="E961" s="81" t="s">
        <v>1214</v>
      </c>
      <c r="F961" s="83">
        <v>1008</v>
      </c>
      <c r="G961" s="82">
        <v>142796717.28</v>
      </c>
      <c r="H961" s="81" t="s">
        <v>1215</v>
      </c>
    </row>
    <row r="962" spans="1:8" ht="15.75" customHeight="1">
      <c r="A962" s="81" t="s">
        <v>2462</v>
      </c>
      <c r="B962" s="81" t="s">
        <v>44</v>
      </c>
      <c r="C962" s="82">
        <v>149055.82999999999</v>
      </c>
      <c r="D962" s="81" t="s">
        <v>63</v>
      </c>
      <c r="E962" s="81" t="s">
        <v>1216</v>
      </c>
      <c r="F962" s="83">
        <v>1008</v>
      </c>
      <c r="G962" s="82">
        <v>150248276.63999999</v>
      </c>
      <c r="H962" s="84" t="s">
        <v>1217</v>
      </c>
    </row>
    <row r="963" spans="1:8" ht="15.75" customHeight="1">
      <c r="A963" s="81" t="s">
        <v>2462</v>
      </c>
      <c r="B963" s="81" t="s">
        <v>44</v>
      </c>
      <c r="C963" s="82">
        <v>156545</v>
      </c>
      <c r="D963" s="81" t="s">
        <v>47</v>
      </c>
      <c r="E963" s="81" t="s">
        <v>1216</v>
      </c>
      <c r="F963" s="83">
        <v>1008</v>
      </c>
      <c r="G963" s="82">
        <v>157797360</v>
      </c>
      <c r="H963" s="81" t="s">
        <v>1218</v>
      </c>
    </row>
    <row r="964" spans="1:8" ht="15.75" customHeight="1">
      <c r="A964" s="81" t="s">
        <v>2462</v>
      </c>
      <c r="B964" s="81" t="s">
        <v>44</v>
      </c>
      <c r="C964" s="82">
        <v>158360.26999999999</v>
      </c>
      <c r="D964" s="81" t="s">
        <v>68</v>
      </c>
      <c r="E964" s="81" t="s">
        <v>1216</v>
      </c>
      <c r="F964" s="83">
        <v>1008</v>
      </c>
      <c r="G964" s="82">
        <v>159627152.16</v>
      </c>
      <c r="H964" s="81" t="s">
        <v>1219</v>
      </c>
    </row>
    <row r="965" spans="1:8" ht="15.75" customHeight="1">
      <c r="C965" s="79"/>
      <c r="F965" s="85"/>
      <c r="G965" s="79"/>
    </row>
    <row r="966" spans="1:8" ht="15.75" customHeight="1">
      <c r="A966" s="88" t="s">
        <v>1220</v>
      </c>
      <c r="B966" s="89"/>
      <c r="C966" s="89"/>
      <c r="D966" s="89"/>
      <c r="E966" s="89"/>
      <c r="F966" s="89"/>
      <c r="G966" s="89"/>
      <c r="H966" s="90"/>
    </row>
    <row r="967" spans="1:8" ht="15.75" customHeight="1">
      <c r="C967" s="79"/>
      <c r="E967" s="1" t="s">
        <v>2401</v>
      </c>
      <c r="F967" s="80">
        <v>1008</v>
      </c>
      <c r="G967" s="79"/>
    </row>
    <row r="968" spans="1:8" ht="15.75" customHeight="1">
      <c r="A968" s="81" t="s">
        <v>17</v>
      </c>
      <c r="B968" s="81" t="s">
        <v>18</v>
      </c>
      <c r="C968" s="81" t="s">
        <v>19</v>
      </c>
      <c r="D968" s="81" t="s">
        <v>23</v>
      </c>
      <c r="E968" s="81" t="s">
        <v>24</v>
      </c>
      <c r="F968" s="81" t="s">
        <v>25</v>
      </c>
      <c r="G968" s="81" t="s">
        <v>26</v>
      </c>
      <c r="H968" s="81" t="s">
        <v>27</v>
      </c>
    </row>
    <row r="969" spans="1:8" ht="15.75" customHeight="1">
      <c r="A969" s="81" t="s">
        <v>2463</v>
      </c>
      <c r="B969" s="81" t="s">
        <v>44</v>
      </c>
      <c r="C969" s="82">
        <v>125991.42</v>
      </c>
      <c r="D969" s="81" t="s">
        <v>222</v>
      </c>
      <c r="E969" s="81" t="s">
        <v>1221</v>
      </c>
      <c r="F969" s="83">
        <v>1008</v>
      </c>
      <c r="G969" s="82">
        <v>126999351.36</v>
      </c>
      <c r="H969" s="84" t="s">
        <v>1222</v>
      </c>
    </row>
    <row r="970" spans="1:8" ht="15.75" customHeight="1">
      <c r="A970" s="81" t="s">
        <v>2463</v>
      </c>
      <c r="B970" s="81" t="s">
        <v>44</v>
      </c>
      <c r="C970" s="82">
        <v>127700.76</v>
      </c>
      <c r="D970" s="81" t="s">
        <v>434</v>
      </c>
      <c r="E970" s="81" t="s">
        <v>1208</v>
      </c>
      <c r="F970" s="83">
        <v>1008</v>
      </c>
      <c r="G970" s="82">
        <v>128722366.08</v>
      </c>
      <c r="H970" s="84" t="s">
        <v>1223</v>
      </c>
    </row>
    <row r="971" spans="1:8" ht="15.75" customHeight="1">
      <c r="A971" s="81" t="s">
        <v>2463</v>
      </c>
      <c r="B971" s="81" t="s">
        <v>44</v>
      </c>
      <c r="C971" s="82">
        <v>128805</v>
      </c>
      <c r="D971" s="81" t="s">
        <v>479</v>
      </c>
      <c r="E971" s="81" t="s">
        <v>1224</v>
      </c>
      <c r="F971" s="83">
        <v>1008</v>
      </c>
      <c r="G971" s="82">
        <v>129835440</v>
      </c>
      <c r="H971" s="84" t="s">
        <v>1211</v>
      </c>
    </row>
    <row r="972" spans="1:8" ht="15.75" customHeight="1">
      <c r="A972" s="81" t="s">
        <v>2463</v>
      </c>
      <c r="B972" s="81" t="s">
        <v>44</v>
      </c>
      <c r="C972" s="82">
        <v>138776.95000000001</v>
      </c>
      <c r="D972" s="81" t="s">
        <v>95</v>
      </c>
      <c r="E972" s="81" t="s">
        <v>1225</v>
      </c>
      <c r="F972" s="83">
        <v>1008</v>
      </c>
      <c r="G972" s="82">
        <v>139887165.59999999</v>
      </c>
      <c r="H972" s="84" t="s">
        <v>1226</v>
      </c>
    </row>
    <row r="973" spans="1:8" ht="15.75" customHeight="1">
      <c r="A973" s="81" t="s">
        <v>2463</v>
      </c>
      <c r="B973" s="81" t="s">
        <v>44</v>
      </c>
      <c r="C973" s="82">
        <v>141663</v>
      </c>
      <c r="D973" s="81" t="s">
        <v>52</v>
      </c>
      <c r="E973" s="81" t="s">
        <v>1214</v>
      </c>
      <c r="F973" s="83">
        <v>1008</v>
      </c>
      <c r="G973" s="82">
        <v>142796304</v>
      </c>
      <c r="H973" s="81" t="s">
        <v>1215</v>
      </c>
    </row>
    <row r="974" spans="1:8" ht="15.75" customHeight="1">
      <c r="A974" s="81" t="s">
        <v>2463</v>
      </c>
      <c r="B974" s="81" t="s">
        <v>44</v>
      </c>
      <c r="C974" s="82">
        <v>149055.82999999999</v>
      </c>
      <c r="D974" s="81" t="s">
        <v>63</v>
      </c>
      <c r="E974" s="81" t="s">
        <v>1227</v>
      </c>
      <c r="F974" s="83">
        <v>1008</v>
      </c>
      <c r="G974" s="82">
        <v>150248276.63999999</v>
      </c>
      <c r="H974" s="81" t="s">
        <v>1228</v>
      </c>
    </row>
    <row r="975" spans="1:8" ht="15.75" customHeight="1">
      <c r="A975" s="81" t="s">
        <v>2463</v>
      </c>
      <c r="B975" s="81" t="s">
        <v>44</v>
      </c>
      <c r="C975" s="82">
        <v>158000</v>
      </c>
      <c r="D975" s="81" t="s">
        <v>47</v>
      </c>
      <c r="E975" s="81" t="s">
        <v>1216</v>
      </c>
      <c r="F975" s="83">
        <v>1008</v>
      </c>
      <c r="G975" s="82">
        <v>159264000</v>
      </c>
      <c r="H975" s="81" t="s">
        <v>1218</v>
      </c>
    </row>
    <row r="976" spans="1:8" ht="15.75" customHeight="1">
      <c r="A976" s="81" t="s">
        <v>2463</v>
      </c>
      <c r="B976" s="81" t="s">
        <v>44</v>
      </c>
      <c r="C976" s="82">
        <v>158360.26999999999</v>
      </c>
      <c r="D976" s="81" t="s">
        <v>68</v>
      </c>
      <c r="E976" s="81" t="s">
        <v>1216</v>
      </c>
      <c r="F976" s="83">
        <v>1008</v>
      </c>
      <c r="G976" s="82">
        <v>159627152.16</v>
      </c>
      <c r="H976" s="81" t="s">
        <v>1229</v>
      </c>
    </row>
    <row r="977" spans="1:8" ht="15.75" customHeight="1">
      <c r="C977" s="79"/>
      <c r="F977" s="85"/>
      <c r="G977" s="79"/>
    </row>
    <row r="978" spans="1:8" ht="15.75" customHeight="1">
      <c r="A978" s="88" t="s">
        <v>1230</v>
      </c>
      <c r="B978" s="89"/>
      <c r="C978" s="89"/>
      <c r="D978" s="89"/>
      <c r="E978" s="89"/>
      <c r="F978" s="89"/>
      <c r="G978" s="89"/>
      <c r="H978" s="90"/>
    </row>
    <row r="979" spans="1:8" ht="15.75" customHeight="1">
      <c r="C979" s="79"/>
      <c r="E979" s="1" t="s">
        <v>2401</v>
      </c>
      <c r="F979" s="80">
        <v>800</v>
      </c>
      <c r="G979" s="79"/>
    </row>
    <row r="980" spans="1:8" ht="15.75" customHeight="1">
      <c r="A980" s="81" t="s">
        <v>17</v>
      </c>
      <c r="B980" s="81" t="s">
        <v>18</v>
      </c>
      <c r="C980" s="81" t="s">
        <v>19</v>
      </c>
      <c r="D980" s="81" t="s">
        <v>23</v>
      </c>
      <c r="E980" s="81" t="s">
        <v>24</v>
      </c>
      <c r="F980" s="81" t="s">
        <v>25</v>
      </c>
      <c r="G980" s="81" t="s">
        <v>26</v>
      </c>
      <c r="H980" s="81" t="s">
        <v>27</v>
      </c>
    </row>
    <row r="981" spans="1:8" ht="15.75" customHeight="1">
      <c r="A981" s="81" t="s">
        <v>2464</v>
      </c>
      <c r="B981" s="81" t="s">
        <v>44</v>
      </c>
      <c r="C981" s="82">
        <v>201742.85</v>
      </c>
      <c r="D981" s="81" t="s">
        <v>189</v>
      </c>
      <c r="E981" s="81" t="s">
        <v>260</v>
      </c>
      <c r="F981" s="83">
        <v>800</v>
      </c>
      <c r="G981" s="82">
        <v>161394280</v>
      </c>
      <c r="H981" s="81" t="s">
        <v>1232</v>
      </c>
    </row>
    <row r="982" spans="1:8" ht="15.75" customHeight="1">
      <c r="A982" s="81" t="s">
        <v>2464</v>
      </c>
      <c r="B982" s="81" t="s">
        <v>44</v>
      </c>
      <c r="C982" s="82">
        <v>341177</v>
      </c>
      <c r="D982" s="81" t="s">
        <v>77</v>
      </c>
      <c r="E982" s="81" t="s">
        <v>1234</v>
      </c>
      <c r="F982" s="83">
        <v>800</v>
      </c>
      <c r="G982" s="82">
        <v>272941600</v>
      </c>
      <c r="H982" s="84" t="s">
        <v>1235</v>
      </c>
    </row>
    <row r="983" spans="1:8" ht="15.75" customHeight="1">
      <c r="A983" s="81" t="s">
        <v>2464</v>
      </c>
      <c r="B983" s="81" t="s">
        <v>44</v>
      </c>
      <c r="C983" s="82">
        <v>366851.94</v>
      </c>
      <c r="D983" s="81" t="s">
        <v>222</v>
      </c>
      <c r="E983" s="81" t="s">
        <v>1236</v>
      </c>
      <c r="F983" s="83">
        <v>800</v>
      </c>
      <c r="G983" s="82">
        <v>293481552</v>
      </c>
      <c r="H983" s="84" t="s">
        <v>1237</v>
      </c>
    </row>
    <row r="984" spans="1:8" ht="15.75" customHeight="1">
      <c r="A984" s="81" t="s">
        <v>2464</v>
      </c>
      <c r="B984" s="81" t="s">
        <v>44</v>
      </c>
      <c r="C984" s="82">
        <v>374294.6</v>
      </c>
      <c r="D984" s="81" t="s">
        <v>92</v>
      </c>
      <c r="E984" s="81" t="s">
        <v>432</v>
      </c>
      <c r="F984" s="83">
        <v>800</v>
      </c>
      <c r="G984" s="82">
        <v>299435680</v>
      </c>
      <c r="H984" s="84" t="s">
        <v>1238</v>
      </c>
    </row>
    <row r="985" spans="1:8" ht="15.75" customHeight="1">
      <c r="A985" s="81" t="s">
        <v>2464</v>
      </c>
      <c r="B985" s="81" t="s">
        <v>44</v>
      </c>
      <c r="C985" s="82">
        <v>385333.94</v>
      </c>
      <c r="D985" s="81" t="s">
        <v>95</v>
      </c>
      <c r="E985" s="81" t="s">
        <v>1239</v>
      </c>
      <c r="F985" s="83">
        <v>800</v>
      </c>
      <c r="G985" s="82">
        <v>308267152</v>
      </c>
      <c r="H985" s="84" t="s">
        <v>1240</v>
      </c>
    </row>
    <row r="986" spans="1:8" ht="15.75" customHeight="1">
      <c r="A986" s="81" t="s">
        <v>2464</v>
      </c>
      <c r="B986" s="81" t="s">
        <v>44</v>
      </c>
      <c r="C986" s="82">
        <v>410548</v>
      </c>
      <c r="D986" s="81" t="s">
        <v>479</v>
      </c>
      <c r="E986" s="81" t="s">
        <v>1241</v>
      </c>
      <c r="F986" s="83">
        <v>800</v>
      </c>
      <c r="G986" s="82">
        <v>328438400</v>
      </c>
      <c r="H986" s="84" t="s">
        <v>1242</v>
      </c>
    </row>
    <row r="987" spans="1:8" ht="15.75" customHeight="1">
      <c r="A987" s="81" t="s">
        <v>2464</v>
      </c>
      <c r="B987" s="81" t="s">
        <v>44</v>
      </c>
      <c r="C987" s="82">
        <v>439218.44</v>
      </c>
      <c r="D987" s="81" t="s">
        <v>63</v>
      </c>
      <c r="E987" s="81" t="s">
        <v>260</v>
      </c>
      <c r="F987" s="83">
        <v>800</v>
      </c>
      <c r="G987" s="82">
        <v>351374752</v>
      </c>
      <c r="H987" s="84" t="s">
        <v>1243</v>
      </c>
    </row>
    <row r="988" spans="1:8" ht="15.75" customHeight="1">
      <c r="A988" s="81" t="s">
        <v>2464</v>
      </c>
      <c r="B988" s="81" t="s">
        <v>44</v>
      </c>
      <c r="C988" s="82">
        <v>464921.33</v>
      </c>
      <c r="D988" s="81" t="s">
        <v>52</v>
      </c>
      <c r="E988" s="81" t="s">
        <v>1244</v>
      </c>
      <c r="F988" s="83">
        <v>800</v>
      </c>
      <c r="G988" s="82">
        <v>371937064</v>
      </c>
      <c r="H988" s="81" t="s">
        <v>1245</v>
      </c>
    </row>
    <row r="989" spans="1:8" ht="15.75" customHeight="1">
      <c r="A989" s="81" t="s">
        <v>2464</v>
      </c>
      <c r="B989" s="81" t="s">
        <v>51</v>
      </c>
      <c r="C989" s="82">
        <v>486602.95</v>
      </c>
      <c r="D989" s="81" t="s">
        <v>95</v>
      </c>
      <c r="E989" s="81" t="s">
        <v>1246</v>
      </c>
      <c r="F989" s="83">
        <v>800</v>
      </c>
      <c r="G989" s="82">
        <v>389282360</v>
      </c>
      <c r="H989" s="84" t="s">
        <v>1247</v>
      </c>
    </row>
    <row r="990" spans="1:8" ht="15.75" customHeight="1">
      <c r="A990" s="81" t="s">
        <v>2464</v>
      </c>
      <c r="B990" s="81" t="s">
        <v>44</v>
      </c>
      <c r="C990" s="82">
        <v>505858.52</v>
      </c>
      <c r="D990" s="81" t="s">
        <v>434</v>
      </c>
      <c r="E990" s="81" t="s">
        <v>1248</v>
      </c>
      <c r="F990" s="83">
        <v>800</v>
      </c>
      <c r="G990" s="82">
        <v>404686816</v>
      </c>
      <c r="H990" s="84" t="s">
        <v>1249</v>
      </c>
    </row>
    <row r="991" spans="1:8" ht="15.75" customHeight="1">
      <c r="A991" s="81" t="s">
        <v>2464</v>
      </c>
      <c r="B991" s="81" t="s">
        <v>44</v>
      </c>
      <c r="C991" s="82">
        <v>609947.61</v>
      </c>
      <c r="D991" s="81" t="s">
        <v>68</v>
      </c>
      <c r="E991" s="81" t="s">
        <v>260</v>
      </c>
      <c r="F991" s="83">
        <v>800</v>
      </c>
      <c r="G991" s="82">
        <v>487958088</v>
      </c>
      <c r="H991" s="84" t="s">
        <v>1250</v>
      </c>
    </row>
    <row r="992" spans="1:8" ht="15.75" customHeight="1">
      <c r="A992" s="81" t="s">
        <v>2464</v>
      </c>
      <c r="B992" s="81" t="s">
        <v>51</v>
      </c>
      <c r="C992" s="82">
        <v>609947.61</v>
      </c>
      <c r="D992" s="81" t="s">
        <v>68</v>
      </c>
      <c r="E992" s="81" t="s">
        <v>733</v>
      </c>
      <c r="F992" s="83">
        <v>800</v>
      </c>
      <c r="G992" s="82">
        <v>487958088</v>
      </c>
      <c r="H992" s="84" t="s">
        <v>1251</v>
      </c>
    </row>
    <row r="993" spans="1:8" ht="15.75" customHeight="1">
      <c r="A993" s="81" t="s">
        <v>2464</v>
      </c>
      <c r="B993" s="81" t="s">
        <v>75</v>
      </c>
      <c r="C993" s="82">
        <v>690924.85</v>
      </c>
      <c r="D993" s="81" t="s">
        <v>95</v>
      </c>
      <c r="E993" s="81" t="s">
        <v>1252</v>
      </c>
      <c r="F993" s="83">
        <v>800</v>
      </c>
      <c r="G993" s="82">
        <v>552739880</v>
      </c>
      <c r="H993" s="84" t="s">
        <v>1253</v>
      </c>
    </row>
    <row r="994" spans="1:8" ht="15.75" customHeight="1">
      <c r="A994" s="81" t="s">
        <v>2464</v>
      </c>
      <c r="B994" s="81" t="s">
        <v>44</v>
      </c>
      <c r="C994" s="82">
        <v>698300.2</v>
      </c>
      <c r="D994" s="81" t="s">
        <v>196</v>
      </c>
      <c r="E994" s="84" t="s">
        <v>1254</v>
      </c>
      <c r="F994" s="83">
        <v>800</v>
      </c>
      <c r="G994" s="82">
        <v>558640160</v>
      </c>
      <c r="H994" s="81" t="s">
        <v>1255</v>
      </c>
    </row>
    <row r="995" spans="1:8" ht="15.75" customHeight="1">
      <c r="A995" s="81" t="s">
        <v>2464</v>
      </c>
      <c r="B995" s="81" t="s">
        <v>51</v>
      </c>
      <c r="C995" s="82">
        <v>710272.99</v>
      </c>
      <c r="D995" s="81" t="s">
        <v>63</v>
      </c>
      <c r="E995" s="81" t="s">
        <v>733</v>
      </c>
      <c r="F995" s="83">
        <v>800</v>
      </c>
      <c r="G995" s="82">
        <v>568218392</v>
      </c>
      <c r="H995" s="84" t="s">
        <v>1256</v>
      </c>
    </row>
    <row r="996" spans="1:8" ht="15.75" customHeight="1">
      <c r="A996" s="81" t="s">
        <v>2464</v>
      </c>
      <c r="B996" s="81" t="s">
        <v>294</v>
      </c>
      <c r="C996" s="82">
        <v>3856988.95</v>
      </c>
      <c r="D996" s="81" t="s">
        <v>95</v>
      </c>
      <c r="E996" s="81" t="s">
        <v>1257</v>
      </c>
      <c r="F996" s="83">
        <v>800</v>
      </c>
      <c r="G996" s="82">
        <v>3085591160</v>
      </c>
      <c r="H996" s="84" t="s">
        <v>1258</v>
      </c>
    </row>
    <row r="997" spans="1:8" ht="15.75" customHeight="1">
      <c r="A997" s="81" t="s">
        <v>2464</v>
      </c>
      <c r="B997" s="81" t="s">
        <v>75</v>
      </c>
      <c r="C997" s="82">
        <v>3960220.02</v>
      </c>
      <c r="D997" s="81" t="s">
        <v>63</v>
      </c>
      <c r="E997" s="81" t="s">
        <v>1259</v>
      </c>
      <c r="F997" s="83">
        <v>800</v>
      </c>
      <c r="G997" s="82">
        <v>3168176016</v>
      </c>
      <c r="H997" s="84" t="s">
        <v>1260</v>
      </c>
    </row>
    <row r="998" spans="1:8" ht="15.75" customHeight="1">
      <c r="C998" s="79"/>
      <c r="F998" s="85"/>
      <c r="G998" s="79"/>
    </row>
    <row r="999" spans="1:8" ht="15.75" customHeight="1">
      <c r="A999" s="88" t="s">
        <v>1261</v>
      </c>
      <c r="B999" s="89"/>
      <c r="C999" s="89"/>
      <c r="D999" s="89"/>
      <c r="E999" s="89"/>
      <c r="F999" s="89"/>
      <c r="G999" s="89"/>
      <c r="H999" s="90"/>
    </row>
    <row r="1000" spans="1:8" ht="15.75" customHeight="1">
      <c r="C1000" s="79"/>
      <c r="E1000" s="1" t="s">
        <v>2401</v>
      </c>
      <c r="F1000" s="80">
        <v>100</v>
      </c>
      <c r="G1000" s="79"/>
    </row>
    <row r="1001" spans="1:8" ht="15.75" customHeight="1">
      <c r="A1001" s="81" t="s">
        <v>17</v>
      </c>
      <c r="B1001" s="81" t="s">
        <v>18</v>
      </c>
      <c r="C1001" s="81" t="s">
        <v>19</v>
      </c>
      <c r="D1001" s="81" t="s">
        <v>23</v>
      </c>
      <c r="E1001" s="81" t="s">
        <v>24</v>
      </c>
      <c r="F1001" s="81" t="s">
        <v>25</v>
      </c>
      <c r="G1001" s="81" t="s">
        <v>26</v>
      </c>
      <c r="H1001" s="81" t="s">
        <v>27</v>
      </c>
    </row>
    <row r="1002" spans="1:8" ht="15.75" customHeight="1">
      <c r="A1002" s="81" t="s">
        <v>2465</v>
      </c>
      <c r="B1002" s="81" t="s">
        <v>44</v>
      </c>
      <c r="C1002" s="82">
        <v>68235</v>
      </c>
      <c r="D1002" s="81" t="s">
        <v>77</v>
      </c>
      <c r="E1002" s="81" t="s">
        <v>1234</v>
      </c>
      <c r="F1002" s="83">
        <v>100</v>
      </c>
      <c r="G1002" s="82">
        <v>6823500</v>
      </c>
      <c r="H1002" s="84" t="s">
        <v>1262</v>
      </c>
    </row>
    <row r="1003" spans="1:8" ht="15.75" customHeight="1">
      <c r="A1003" s="81" t="s">
        <v>2465</v>
      </c>
      <c r="B1003" s="81" t="s">
        <v>44</v>
      </c>
      <c r="C1003" s="82">
        <v>73370.460000000006</v>
      </c>
      <c r="D1003" s="81" t="s">
        <v>222</v>
      </c>
      <c r="E1003" s="81" t="s">
        <v>1263</v>
      </c>
      <c r="F1003" s="83">
        <v>100</v>
      </c>
      <c r="G1003" s="82">
        <v>7337046</v>
      </c>
      <c r="H1003" s="84" t="s">
        <v>1264</v>
      </c>
    </row>
    <row r="1004" spans="1:8" ht="15.75" customHeight="1">
      <c r="A1004" s="81" t="s">
        <v>2465</v>
      </c>
      <c r="B1004" s="81" t="s">
        <v>44</v>
      </c>
      <c r="C1004" s="82">
        <v>74858.990000000005</v>
      </c>
      <c r="D1004" s="81" t="s">
        <v>92</v>
      </c>
      <c r="E1004" s="81" t="s">
        <v>432</v>
      </c>
      <c r="F1004" s="83">
        <v>100</v>
      </c>
      <c r="G1004" s="82">
        <v>7485899</v>
      </c>
      <c r="H1004" s="84" t="s">
        <v>1265</v>
      </c>
    </row>
    <row r="1005" spans="1:8" ht="15.75" customHeight="1">
      <c r="A1005" s="81" t="s">
        <v>2465</v>
      </c>
      <c r="B1005" s="81" t="s">
        <v>44</v>
      </c>
      <c r="C1005" s="82">
        <v>77066.81</v>
      </c>
      <c r="D1005" s="81" t="s">
        <v>95</v>
      </c>
      <c r="E1005" s="81" t="s">
        <v>1266</v>
      </c>
      <c r="F1005" s="83">
        <v>100</v>
      </c>
      <c r="G1005" s="82">
        <v>7706681</v>
      </c>
      <c r="H1005" s="84" t="s">
        <v>1267</v>
      </c>
    </row>
    <row r="1006" spans="1:8" ht="15.75" customHeight="1">
      <c r="A1006" s="81" t="s">
        <v>2465</v>
      </c>
      <c r="B1006" s="81" t="s">
        <v>44</v>
      </c>
      <c r="C1006" s="82">
        <v>82110</v>
      </c>
      <c r="D1006" s="81" t="s">
        <v>479</v>
      </c>
      <c r="E1006" s="81" t="s">
        <v>1241</v>
      </c>
      <c r="F1006" s="83">
        <v>100</v>
      </c>
      <c r="G1006" s="82">
        <v>8211000</v>
      </c>
      <c r="H1006" s="84" t="s">
        <v>1242</v>
      </c>
    </row>
    <row r="1007" spans="1:8" ht="15.75" customHeight="1">
      <c r="A1007" s="81" t="s">
        <v>2465</v>
      </c>
      <c r="B1007" s="81" t="s">
        <v>44</v>
      </c>
      <c r="C1007" s="82">
        <v>88307.08</v>
      </c>
      <c r="D1007" s="81" t="s">
        <v>68</v>
      </c>
      <c r="E1007" s="81" t="s">
        <v>890</v>
      </c>
      <c r="F1007" s="83">
        <v>100</v>
      </c>
      <c r="G1007" s="82">
        <v>8830708</v>
      </c>
      <c r="H1007" s="84" t="s">
        <v>1268</v>
      </c>
    </row>
    <row r="1008" spans="1:8" ht="15.75" customHeight="1">
      <c r="A1008" s="81" t="s">
        <v>2465</v>
      </c>
      <c r="B1008" s="81" t="s">
        <v>51</v>
      </c>
      <c r="C1008" s="82">
        <v>88307.08</v>
      </c>
      <c r="D1008" s="81" t="s">
        <v>68</v>
      </c>
      <c r="E1008" s="81" t="s">
        <v>260</v>
      </c>
      <c r="F1008" s="83">
        <v>100</v>
      </c>
      <c r="G1008" s="82">
        <v>8830708</v>
      </c>
      <c r="H1008" s="84" t="s">
        <v>1269</v>
      </c>
    </row>
    <row r="1009" spans="1:8" ht="15.75" customHeight="1">
      <c r="A1009" s="81" t="s">
        <v>2465</v>
      </c>
      <c r="B1009" s="81" t="s">
        <v>44</v>
      </c>
      <c r="C1009" s="82">
        <v>92325.67</v>
      </c>
      <c r="D1009" s="81" t="s">
        <v>63</v>
      </c>
      <c r="E1009" s="81" t="s">
        <v>260</v>
      </c>
      <c r="F1009" s="83">
        <v>100</v>
      </c>
      <c r="G1009" s="82">
        <v>9232567</v>
      </c>
      <c r="H1009" s="84" t="s">
        <v>1270</v>
      </c>
    </row>
    <row r="1010" spans="1:8" ht="15.75" customHeight="1">
      <c r="A1010" s="81" t="s">
        <v>2465</v>
      </c>
      <c r="B1010" s="81" t="s">
        <v>44</v>
      </c>
      <c r="C1010" s="82">
        <v>92986.41</v>
      </c>
      <c r="D1010" s="81" t="s">
        <v>52</v>
      </c>
      <c r="E1010" s="81" t="s">
        <v>1244</v>
      </c>
      <c r="F1010" s="83">
        <v>100</v>
      </c>
      <c r="G1010" s="82">
        <v>9298641</v>
      </c>
      <c r="H1010" s="81" t="s">
        <v>1245</v>
      </c>
    </row>
    <row r="1011" spans="1:8" ht="15.75" customHeight="1">
      <c r="A1011" s="81" t="s">
        <v>2465</v>
      </c>
      <c r="B1011" s="81" t="s">
        <v>51</v>
      </c>
      <c r="C1011" s="82">
        <v>97320.68</v>
      </c>
      <c r="D1011" s="81" t="s">
        <v>95</v>
      </c>
      <c r="E1011" s="81" t="s">
        <v>1271</v>
      </c>
      <c r="F1011" s="83">
        <v>100</v>
      </c>
      <c r="G1011" s="82">
        <v>9732068</v>
      </c>
      <c r="H1011" s="84" t="s">
        <v>1272</v>
      </c>
    </row>
    <row r="1012" spans="1:8" ht="15.75" customHeight="1">
      <c r="A1012" s="81" t="s">
        <v>2465</v>
      </c>
      <c r="B1012" s="81" t="s">
        <v>44</v>
      </c>
      <c r="C1012" s="82">
        <v>101164.89</v>
      </c>
      <c r="D1012" s="81" t="s">
        <v>434</v>
      </c>
      <c r="E1012" s="81" t="s">
        <v>1273</v>
      </c>
      <c r="F1012" s="83">
        <v>100</v>
      </c>
      <c r="G1012" s="82">
        <v>10116489</v>
      </c>
      <c r="H1012" s="84" t="s">
        <v>1274</v>
      </c>
    </row>
    <row r="1013" spans="1:8" ht="15.75" customHeight="1">
      <c r="A1013" s="81" t="s">
        <v>2465</v>
      </c>
      <c r="B1013" s="81" t="s">
        <v>75</v>
      </c>
      <c r="C1013" s="82">
        <v>138508.34</v>
      </c>
      <c r="D1013" s="81" t="s">
        <v>95</v>
      </c>
      <c r="E1013" s="81" t="s">
        <v>1275</v>
      </c>
      <c r="F1013" s="83">
        <v>100</v>
      </c>
      <c r="G1013" s="82">
        <v>13850834</v>
      </c>
      <c r="H1013" s="84" t="s">
        <v>1276</v>
      </c>
    </row>
    <row r="1014" spans="1:8" ht="15.75" customHeight="1">
      <c r="A1014" s="81" t="s">
        <v>2465</v>
      </c>
      <c r="B1014" s="81" t="s">
        <v>44</v>
      </c>
      <c r="C1014" s="82">
        <v>139986.94</v>
      </c>
      <c r="D1014" s="81" t="s">
        <v>196</v>
      </c>
      <c r="E1014" s="84" t="s">
        <v>1277</v>
      </c>
      <c r="F1014" s="83">
        <v>100</v>
      </c>
      <c r="G1014" s="82">
        <v>13998694</v>
      </c>
      <c r="H1014" s="84" t="s">
        <v>1278</v>
      </c>
    </row>
    <row r="1015" spans="1:8" ht="15.75" customHeight="1">
      <c r="A1015" s="81" t="s">
        <v>2465</v>
      </c>
      <c r="B1015" s="81" t="s">
        <v>51</v>
      </c>
      <c r="C1015" s="82">
        <v>147849.69</v>
      </c>
      <c r="D1015" s="81" t="s">
        <v>63</v>
      </c>
      <c r="E1015" s="81" t="s">
        <v>1279</v>
      </c>
      <c r="F1015" s="83">
        <v>100</v>
      </c>
      <c r="G1015" s="82">
        <v>14784969</v>
      </c>
      <c r="H1015" s="84" t="s">
        <v>1280</v>
      </c>
    </row>
    <row r="1016" spans="1:8" ht="15.75" customHeight="1">
      <c r="A1016" s="81" t="s">
        <v>2465</v>
      </c>
      <c r="B1016" s="81" t="s">
        <v>44</v>
      </c>
      <c r="C1016" s="82">
        <v>504356.64</v>
      </c>
      <c r="D1016" s="81" t="s">
        <v>189</v>
      </c>
      <c r="E1016" s="81" t="s">
        <v>260</v>
      </c>
      <c r="F1016" s="83">
        <v>100</v>
      </c>
      <c r="G1016" s="82">
        <v>50435664</v>
      </c>
      <c r="H1016" s="81" t="s">
        <v>1232</v>
      </c>
    </row>
    <row r="1017" spans="1:8" ht="15.75" customHeight="1">
      <c r="A1017" s="81" t="s">
        <v>2465</v>
      </c>
      <c r="B1017" s="81" t="s">
        <v>294</v>
      </c>
      <c r="C1017" s="82">
        <v>771398.07</v>
      </c>
      <c r="D1017" s="81" t="s">
        <v>95</v>
      </c>
      <c r="E1017" s="81" t="s">
        <v>1281</v>
      </c>
      <c r="F1017" s="83">
        <v>100</v>
      </c>
      <c r="G1017" s="82">
        <v>77139807</v>
      </c>
      <c r="H1017" s="84" t="s">
        <v>1282</v>
      </c>
    </row>
    <row r="1018" spans="1:8" ht="15.75" customHeight="1">
      <c r="A1018" s="81" t="s">
        <v>2465</v>
      </c>
      <c r="B1018" s="81" t="s">
        <v>75</v>
      </c>
      <c r="C1018" s="82">
        <v>792044.29</v>
      </c>
      <c r="D1018" s="81" t="s">
        <v>63</v>
      </c>
      <c r="E1018" s="81" t="s">
        <v>1259</v>
      </c>
      <c r="F1018" s="83">
        <v>100</v>
      </c>
      <c r="G1018" s="82">
        <v>79204429</v>
      </c>
      <c r="H1018" s="84" t="s">
        <v>1283</v>
      </c>
    </row>
    <row r="1019" spans="1:8" ht="15.75" customHeight="1">
      <c r="C1019" s="79"/>
      <c r="F1019" s="85"/>
      <c r="G1019" s="79"/>
    </row>
    <row r="1020" spans="1:8" ht="15.75" customHeight="1">
      <c r="A1020" s="88" t="s">
        <v>1284</v>
      </c>
      <c r="B1020" s="89"/>
      <c r="C1020" s="89"/>
      <c r="D1020" s="89"/>
      <c r="E1020" s="89"/>
      <c r="F1020" s="89"/>
      <c r="G1020" s="89"/>
      <c r="H1020" s="90"/>
    </row>
    <row r="1021" spans="1:8" ht="15.75" customHeight="1">
      <c r="C1021" s="79"/>
      <c r="E1021" s="1" t="s">
        <v>2401</v>
      </c>
      <c r="F1021" s="80">
        <v>42000</v>
      </c>
      <c r="G1021" s="79"/>
    </row>
    <row r="1022" spans="1:8" ht="15.75" customHeight="1">
      <c r="A1022" s="81" t="s">
        <v>17</v>
      </c>
      <c r="B1022" s="81" t="s">
        <v>18</v>
      </c>
      <c r="C1022" s="81" t="s">
        <v>19</v>
      </c>
      <c r="D1022" s="81" t="s">
        <v>23</v>
      </c>
      <c r="E1022" s="81" t="s">
        <v>24</v>
      </c>
      <c r="F1022" s="81" t="s">
        <v>25</v>
      </c>
      <c r="G1022" s="81" t="s">
        <v>26</v>
      </c>
      <c r="H1022" s="81" t="s">
        <v>27</v>
      </c>
    </row>
    <row r="1023" spans="1:8" ht="15.75" customHeight="1">
      <c r="A1023" s="81" t="s">
        <v>2466</v>
      </c>
      <c r="B1023" s="81" t="s">
        <v>44</v>
      </c>
      <c r="C1023" s="82">
        <v>6236</v>
      </c>
      <c r="D1023" s="81" t="s">
        <v>445</v>
      </c>
      <c r="E1023" s="81" t="s">
        <v>1286</v>
      </c>
      <c r="F1023" s="83">
        <v>42000</v>
      </c>
      <c r="G1023" s="82">
        <v>261912000</v>
      </c>
      <c r="H1023" s="84" t="s">
        <v>1287</v>
      </c>
    </row>
    <row r="1024" spans="1:8" ht="15.75" customHeight="1">
      <c r="A1024" s="81" t="s">
        <v>2466</v>
      </c>
      <c r="B1024" s="81" t="s">
        <v>44</v>
      </c>
      <c r="C1024" s="82">
        <v>6977.44</v>
      </c>
      <c r="D1024" s="81" t="s">
        <v>52</v>
      </c>
      <c r="E1024" s="81" t="s">
        <v>1288</v>
      </c>
      <c r="F1024" s="83">
        <v>42000</v>
      </c>
      <c r="G1024" s="82">
        <v>293052480</v>
      </c>
      <c r="H1024" s="81" t="s">
        <v>1289</v>
      </c>
    </row>
    <row r="1025" spans="1:8" ht="15.75" customHeight="1">
      <c r="A1025" s="81" t="s">
        <v>2466</v>
      </c>
      <c r="B1025" s="81" t="s">
        <v>44</v>
      </c>
      <c r="C1025" s="82">
        <v>7210.18</v>
      </c>
      <c r="D1025" s="81" t="s">
        <v>68</v>
      </c>
      <c r="E1025" s="81" t="s">
        <v>517</v>
      </c>
      <c r="F1025" s="83">
        <v>42000</v>
      </c>
      <c r="G1025" s="82">
        <v>302827560</v>
      </c>
      <c r="H1025" s="81" t="s">
        <v>1290</v>
      </c>
    </row>
    <row r="1026" spans="1:8" ht="15.75" customHeight="1">
      <c r="A1026" s="81" t="s">
        <v>2466</v>
      </c>
      <c r="B1026" s="81" t="s">
        <v>44</v>
      </c>
      <c r="C1026" s="82">
        <v>15642.77</v>
      </c>
      <c r="D1026" s="81" t="s">
        <v>63</v>
      </c>
      <c r="E1026" s="81" t="s">
        <v>1291</v>
      </c>
      <c r="F1026" s="83">
        <v>42000</v>
      </c>
      <c r="G1026" s="82">
        <v>656996340</v>
      </c>
      <c r="H1026" s="81" t="s">
        <v>1292</v>
      </c>
    </row>
    <row r="1027" spans="1:8" ht="15.75" customHeight="1">
      <c r="C1027" s="79"/>
      <c r="F1027" s="85"/>
      <c r="G1027" s="79"/>
    </row>
    <row r="1028" spans="1:8" ht="15.75" customHeight="1">
      <c r="A1028" s="88" t="s">
        <v>1293</v>
      </c>
      <c r="B1028" s="89"/>
      <c r="C1028" s="89"/>
      <c r="D1028" s="89"/>
      <c r="E1028" s="89"/>
      <c r="F1028" s="89"/>
      <c r="G1028" s="89"/>
      <c r="H1028" s="90"/>
    </row>
    <row r="1029" spans="1:8" ht="15.75" customHeight="1">
      <c r="C1029" s="79"/>
      <c r="E1029" s="1" t="s">
        <v>2401</v>
      </c>
      <c r="F1029" s="80">
        <v>6000</v>
      </c>
      <c r="G1029" s="79"/>
    </row>
    <row r="1030" spans="1:8" ht="15.75" customHeight="1">
      <c r="A1030" s="81" t="s">
        <v>17</v>
      </c>
      <c r="B1030" s="81" t="s">
        <v>18</v>
      </c>
      <c r="C1030" s="81" t="s">
        <v>19</v>
      </c>
      <c r="D1030" s="81" t="s">
        <v>23</v>
      </c>
      <c r="E1030" s="81" t="s">
        <v>24</v>
      </c>
      <c r="F1030" s="81" t="s">
        <v>25</v>
      </c>
      <c r="G1030" s="81" t="s">
        <v>26</v>
      </c>
      <c r="H1030" s="81" t="s">
        <v>27</v>
      </c>
    </row>
    <row r="1031" spans="1:8" ht="15.75" customHeight="1">
      <c r="A1031" s="81" t="s">
        <v>2467</v>
      </c>
      <c r="B1031" s="81" t="s">
        <v>44</v>
      </c>
      <c r="C1031" s="82">
        <v>22496.16</v>
      </c>
      <c r="D1031" s="81" t="s">
        <v>68</v>
      </c>
      <c r="E1031" s="81" t="s">
        <v>517</v>
      </c>
      <c r="F1031" s="83">
        <v>6000</v>
      </c>
      <c r="G1031" s="82">
        <v>134976960</v>
      </c>
      <c r="H1031" s="81" t="s">
        <v>1294</v>
      </c>
    </row>
    <row r="1032" spans="1:8" ht="15.75" customHeight="1">
      <c r="A1032" s="81" t="s">
        <v>2467</v>
      </c>
      <c r="B1032" s="81" t="s">
        <v>44</v>
      </c>
      <c r="C1032" s="82">
        <v>54023.9</v>
      </c>
      <c r="D1032" s="81" t="s">
        <v>63</v>
      </c>
      <c r="E1032" s="81" t="s">
        <v>1291</v>
      </c>
      <c r="F1032" s="83">
        <v>6000</v>
      </c>
      <c r="G1032" s="82">
        <v>324143400</v>
      </c>
      <c r="H1032" s="81" t="s">
        <v>1295</v>
      </c>
    </row>
    <row r="1033" spans="1:8" ht="15.75" customHeight="1">
      <c r="C1033" s="79"/>
      <c r="F1033" s="85"/>
      <c r="G1033" s="79"/>
    </row>
    <row r="1034" spans="1:8" ht="15.75" customHeight="1">
      <c r="A1034" s="88" t="s">
        <v>1296</v>
      </c>
      <c r="B1034" s="89"/>
      <c r="C1034" s="89"/>
      <c r="D1034" s="89"/>
      <c r="E1034" s="89"/>
      <c r="F1034" s="89"/>
      <c r="G1034" s="89"/>
      <c r="H1034" s="90"/>
    </row>
    <row r="1035" spans="1:8" ht="15.75" customHeight="1">
      <c r="C1035" s="79"/>
      <c r="E1035" s="1" t="s">
        <v>2401</v>
      </c>
      <c r="F1035" s="80">
        <v>7000</v>
      </c>
      <c r="G1035" s="79"/>
    </row>
    <row r="1036" spans="1:8" ht="15.75" customHeight="1">
      <c r="A1036" s="81" t="s">
        <v>17</v>
      </c>
      <c r="B1036" s="81" t="s">
        <v>18</v>
      </c>
      <c r="C1036" s="81" t="s">
        <v>19</v>
      </c>
      <c r="D1036" s="81" t="s">
        <v>23</v>
      </c>
      <c r="E1036" s="81" t="s">
        <v>24</v>
      </c>
      <c r="F1036" s="81" t="s">
        <v>25</v>
      </c>
      <c r="G1036" s="81" t="s">
        <v>26</v>
      </c>
      <c r="H1036" s="81" t="s">
        <v>27</v>
      </c>
    </row>
    <row r="1037" spans="1:8" ht="15.75" customHeight="1">
      <c r="A1037" s="81" t="s">
        <v>2468</v>
      </c>
      <c r="B1037" s="81" t="s">
        <v>44</v>
      </c>
      <c r="C1037" s="82">
        <v>207423.39</v>
      </c>
      <c r="D1037" s="81" t="s">
        <v>434</v>
      </c>
      <c r="E1037" s="81" t="s">
        <v>1298</v>
      </c>
      <c r="F1037" s="83">
        <v>7000</v>
      </c>
      <c r="G1037" s="82">
        <v>1451963730</v>
      </c>
      <c r="H1037" s="84" t="s">
        <v>1299</v>
      </c>
    </row>
    <row r="1038" spans="1:8" ht="15.75" customHeight="1">
      <c r="A1038" s="81" t="s">
        <v>2468</v>
      </c>
      <c r="B1038" s="81" t="s">
        <v>44</v>
      </c>
      <c r="C1038" s="82">
        <v>209830.99</v>
      </c>
      <c r="D1038" s="81" t="s">
        <v>95</v>
      </c>
      <c r="E1038" s="81" t="s">
        <v>1300</v>
      </c>
      <c r="F1038" s="83">
        <v>7000</v>
      </c>
      <c r="G1038" s="82">
        <v>1468816930</v>
      </c>
      <c r="H1038" s="84" t="s">
        <v>1301</v>
      </c>
    </row>
    <row r="1039" spans="1:8" ht="15.75" customHeight="1">
      <c r="A1039" s="81" t="s">
        <v>2468</v>
      </c>
      <c r="B1039" s="81" t="s">
        <v>44</v>
      </c>
      <c r="C1039" s="82">
        <v>221080</v>
      </c>
      <c r="D1039" s="81" t="s">
        <v>479</v>
      </c>
      <c r="E1039" s="81" t="s">
        <v>1302</v>
      </c>
      <c r="F1039" s="83">
        <v>7000</v>
      </c>
      <c r="G1039" s="82">
        <v>1547560000</v>
      </c>
      <c r="H1039" s="84" t="s">
        <v>1303</v>
      </c>
    </row>
    <row r="1040" spans="1:8" ht="15.75" customHeight="1">
      <c r="A1040" s="81" t="s">
        <v>2468</v>
      </c>
      <c r="B1040" s="81" t="s">
        <v>44</v>
      </c>
      <c r="C1040" s="82">
        <v>243432.5</v>
      </c>
      <c r="D1040" s="81" t="s">
        <v>63</v>
      </c>
      <c r="E1040" s="81" t="s">
        <v>1304</v>
      </c>
      <c r="F1040" s="83">
        <v>7000</v>
      </c>
      <c r="G1040" s="82">
        <v>1704027500</v>
      </c>
      <c r="H1040" s="84" t="s">
        <v>1305</v>
      </c>
    </row>
    <row r="1041" spans="1:8" ht="15.75" customHeight="1">
      <c r="A1041" s="81" t="s">
        <v>2468</v>
      </c>
      <c r="B1041" s="81" t="s">
        <v>44</v>
      </c>
      <c r="C1041" s="82">
        <v>245701.57</v>
      </c>
      <c r="D1041" s="81" t="s">
        <v>68</v>
      </c>
      <c r="E1041" s="81" t="s">
        <v>1304</v>
      </c>
      <c r="F1041" s="83">
        <v>7000</v>
      </c>
      <c r="G1041" s="82">
        <v>1719910990</v>
      </c>
      <c r="H1041" s="84" t="s">
        <v>1306</v>
      </c>
    </row>
    <row r="1042" spans="1:8" ht="15.75" customHeight="1">
      <c r="C1042" s="79"/>
      <c r="F1042" s="85"/>
      <c r="G1042" s="79"/>
    </row>
    <row r="1043" spans="1:8" ht="15.75" customHeight="1">
      <c r="A1043" s="88" t="s">
        <v>1307</v>
      </c>
      <c r="B1043" s="89"/>
      <c r="C1043" s="89"/>
      <c r="D1043" s="89"/>
      <c r="E1043" s="89"/>
      <c r="F1043" s="89"/>
      <c r="G1043" s="89"/>
      <c r="H1043" s="90"/>
    </row>
    <row r="1044" spans="1:8" ht="15.75" customHeight="1">
      <c r="C1044" s="79"/>
      <c r="E1044" s="1" t="s">
        <v>2401</v>
      </c>
      <c r="F1044" s="80">
        <v>1840</v>
      </c>
      <c r="G1044" s="79"/>
    </row>
    <row r="1045" spans="1:8" ht="15.75" customHeight="1">
      <c r="A1045" s="81" t="s">
        <v>17</v>
      </c>
      <c r="B1045" s="81" t="s">
        <v>18</v>
      </c>
      <c r="C1045" s="81" t="s">
        <v>19</v>
      </c>
      <c r="D1045" s="81" t="s">
        <v>23</v>
      </c>
      <c r="E1045" s="81" t="s">
        <v>24</v>
      </c>
      <c r="F1045" s="81" t="s">
        <v>25</v>
      </c>
      <c r="G1045" s="81" t="s">
        <v>26</v>
      </c>
      <c r="H1045" s="81" t="s">
        <v>27</v>
      </c>
    </row>
    <row r="1046" spans="1:8" ht="15.75" customHeight="1">
      <c r="A1046" s="81" t="s">
        <v>2469</v>
      </c>
      <c r="B1046" s="81" t="s">
        <v>44</v>
      </c>
      <c r="C1046" s="82">
        <v>14199.62</v>
      </c>
      <c r="D1046" s="81" t="s">
        <v>52</v>
      </c>
      <c r="E1046" s="81" t="s">
        <v>1309</v>
      </c>
      <c r="F1046" s="83">
        <v>1840</v>
      </c>
      <c r="G1046" s="82">
        <v>26127300.800000001</v>
      </c>
      <c r="H1046" s="81" t="s">
        <v>1310</v>
      </c>
    </row>
    <row r="1047" spans="1:8" ht="15.75" customHeight="1">
      <c r="A1047" s="81" t="s">
        <v>2469</v>
      </c>
      <c r="B1047" s="81" t="s">
        <v>44</v>
      </c>
      <c r="C1047" s="82">
        <v>14308.15</v>
      </c>
      <c r="D1047" s="81" t="s">
        <v>189</v>
      </c>
      <c r="E1047" s="81" t="s">
        <v>671</v>
      </c>
      <c r="F1047" s="83">
        <v>1840</v>
      </c>
      <c r="G1047" s="82">
        <v>26326996</v>
      </c>
      <c r="H1047" s="81" t="s">
        <v>1311</v>
      </c>
    </row>
    <row r="1048" spans="1:8" ht="15.75" customHeight="1">
      <c r="A1048" s="81" t="s">
        <v>2469</v>
      </c>
      <c r="B1048" s="81" t="s">
        <v>44</v>
      </c>
      <c r="C1048" s="82">
        <v>15450</v>
      </c>
      <c r="D1048" s="81" t="s">
        <v>55</v>
      </c>
      <c r="E1048" s="81" t="s">
        <v>671</v>
      </c>
      <c r="F1048" s="83">
        <v>1840</v>
      </c>
      <c r="G1048" s="82">
        <v>28428000</v>
      </c>
      <c r="H1048" s="81" t="s">
        <v>1312</v>
      </c>
    </row>
    <row r="1049" spans="1:8" ht="15.75" customHeight="1">
      <c r="A1049" s="81" t="s">
        <v>2469</v>
      </c>
      <c r="B1049" s="81" t="s">
        <v>44</v>
      </c>
      <c r="C1049" s="82">
        <v>16099</v>
      </c>
      <c r="D1049" s="81" t="s">
        <v>47</v>
      </c>
      <c r="E1049" s="81" t="s">
        <v>212</v>
      </c>
      <c r="F1049" s="83">
        <v>1840</v>
      </c>
      <c r="G1049" s="82">
        <v>29622160</v>
      </c>
      <c r="H1049" s="81" t="s">
        <v>1098</v>
      </c>
    </row>
    <row r="1050" spans="1:8" ht="15.75" customHeight="1">
      <c r="A1050" s="81" t="s">
        <v>2469</v>
      </c>
      <c r="B1050" s="81" t="s">
        <v>44</v>
      </c>
      <c r="C1050" s="82">
        <v>16118.24</v>
      </c>
      <c r="D1050" s="81" t="s">
        <v>63</v>
      </c>
      <c r="E1050" s="81" t="s">
        <v>923</v>
      </c>
      <c r="F1050" s="83">
        <v>1840</v>
      </c>
      <c r="G1050" s="82">
        <v>29657561.600000001</v>
      </c>
      <c r="H1050" s="84" t="s">
        <v>1313</v>
      </c>
    </row>
    <row r="1051" spans="1:8" ht="15.75" customHeight="1">
      <c r="A1051" s="81" t="s">
        <v>2469</v>
      </c>
      <c r="B1051" s="81" t="s">
        <v>44</v>
      </c>
      <c r="C1051" s="82">
        <v>16400</v>
      </c>
      <c r="D1051" s="81" t="s">
        <v>77</v>
      </c>
      <c r="E1051" s="81" t="s">
        <v>1314</v>
      </c>
      <c r="F1051" s="83">
        <v>1840</v>
      </c>
      <c r="G1051" s="82">
        <v>30176000</v>
      </c>
      <c r="H1051" s="84" t="s">
        <v>1315</v>
      </c>
    </row>
    <row r="1052" spans="1:8" ht="15.75" customHeight="1">
      <c r="A1052" s="81" t="s">
        <v>2469</v>
      </c>
      <c r="B1052" s="81" t="s">
        <v>44</v>
      </c>
      <c r="C1052" s="82">
        <v>16740.36</v>
      </c>
      <c r="D1052" s="81" t="s">
        <v>71</v>
      </c>
      <c r="E1052" s="81" t="s">
        <v>671</v>
      </c>
      <c r="F1052" s="83">
        <v>1840</v>
      </c>
      <c r="G1052" s="82">
        <v>30802262.399999999</v>
      </c>
      <c r="H1052" s="84" t="s">
        <v>1316</v>
      </c>
    </row>
    <row r="1053" spans="1:8" ht="15.75" customHeight="1">
      <c r="A1053" s="81" t="s">
        <v>2469</v>
      </c>
      <c r="B1053" s="81" t="s">
        <v>44</v>
      </c>
      <c r="C1053" s="82">
        <v>17169.900000000001</v>
      </c>
      <c r="D1053" s="81" t="s">
        <v>68</v>
      </c>
      <c r="E1053" s="81" t="s">
        <v>671</v>
      </c>
      <c r="F1053" s="83">
        <v>1840</v>
      </c>
      <c r="G1053" s="82">
        <v>31592616</v>
      </c>
      <c r="H1053" s="81" t="s">
        <v>1317</v>
      </c>
    </row>
    <row r="1054" spans="1:8" ht="15.75" customHeight="1">
      <c r="A1054" s="81" t="s">
        <v>2469</v>
      </c>
      <c r="B1054" s="81" t="s">
        <v>51</v>
      </c>
      <c r="C1054" s="82">
        <v>18438</v>
      </c>
      <c r="D1054" s="81" t="s">
        <v>47</v>
      </c>
      <c r="E1054" s="81" t="s">
        <v>671</v>
      </c>
      <c r="F1054" s="83">
        <v>1840</v>
      </c>
      <c r="G1054" s="82">
        <v>33925920</v>
      </c>
      <c r="H1054" s="81" t="s">
        <v>1098</v>
      </c>
    </row>
    <row r="1055" spans="1:8" ht="15.75" customHeight="1">
      <c r="A1055" s="81" t="s">
        <v>2469</v>
      </c>
      <c r="B1055" s="81" t="s">
        <v>44</v>
      </c>
      <c r="C1055" s="82">
        <v>21626.48</v>
      </c>
      <c r="D1055" s="81" t="s">
        <v>110</v>
      </c>
      <c r="E1055" s="81" t="s">
        <v>671</v>
      </c>
      <c r="F1055" s="83">
        <v>1840</v>
      </c>
      <c r="G1055" s="82">
        <v>39792723.200000003</v>
      </c>
      <c r="H1055" s="81" t="s">
        <v>1318</v>
      </c>
    </row>
    <row r="1056" spans="1:8" ht="15.75" customHeight="1">
      <c r="A1056" s="81" t="s">
        <v>2469</v>
      </c>
      <c r="B1056" s="81" t="s">
        <v>51</v>
      </c>
      <c r="C1056" s="82">
        <v>22454.69</v>
      </c>
      <c r="D1056" s="81" t="s">
        <v>63</v>
      </c>
      <c r="E1056" s="81" t="s">
        <v>974</v>
      </c>
      <c r="F1056" s="83">
        <v>1840</v>
      </c>
      <c r="G1056" s="82">
        <v>41316629.600000001</v>
      </c>
      <c r="H1056" s="84" t="s">
        <v>1319</v>
      </c>
    </row>
    <row r="1057" spans="1:8" ht="15.75" customHeight="1">
      <c r="A1057" s="81" t="s">
        <v>2469</v>
      </c>
      <c r="B1057" s="81" t="s">
        <v>44</v>
      </c>
      <c r="C1057" s="82">
        <v>33026.29</v>
      </c>
      <c r="D1057" s="81" t="s">
        <v>95</v>
      </c>
      <c r="E1057" s="81" t="s">
        <v>1320</v>
      </c>
      <c r="F1057" s="83">
        <v>1840</v>
      </c>
      <c r="G1057" s="82">
        <v>60768373.600000001</v>
      </c>
      <c r="H1057" s="84" t="s">
        <v>1321</v>
      </c>
    </row>
    <row r="1058" spans="1:8" ht="15.75" customHeight="1">
      <c r="A1058" s="81" t="s">
        <v>2469</v>
      </c>
      <c r="B1058" s="81" t="s">
        <v>44</v>
      </c>
      <c r="C1058" s="82">
        <v>36163.35</v>
      </c>
      <c r="D1058" s="81" t="s">
        <v>434</v>
      </c>
      <c r="E1058" s="81" t="s">
        <v>1322</v>
      </c>
      <c r="F1058" s="83">
        <v>1840</v>
      </c>
      <c r="G1058" s="82">
        <v>66540564</v>
      </c>
      <c r="H1058" s="84" t="s">
        <v>1323</v>
      </c>
    </row>
    <row r="1059" spans="1:8" ht="15.75" customHeight="1">
      <c r="C1059" s="79"/>
      <c r="F1059" s="85"/>
      <c r="G1059" s="79"/>
    </row>
    <row r="1060" spans="1:8" ht="15.75" customHeight="1">
      <c r="A1060" s="88" t="s">
        <v>1324</v>
      </c>
      <c r="B1060" s="89"/>
      <c r="C1060" s="89"/>
      <c r="D1060" s="89"/>
      <c r="E1060" s="89"/>
      <c r="F1060" s="89"/>
      <c r="G1060" s="89"/>
      <c r="H1060" s="90"/>
    </row>
    <row r="1061" spans="1:8" ht="15.75" customHeight="1">
      <c r="C1061" s="79"/>
      <c r="E1061" s="1" t="s">
        <v>2401</v>
      </c>
      <c r="F1061" s="80">
        <v>360</v>
      </c>
      <c r="G1061" s="79"/>
    </row>
    <row r="1062" spans="1:8" ht="15.75" customHeight="1">
      <c r="A1062" s="81" t="s">
        <v>17</v>
      </c>
      <c r="B1062" s="81" t="s">
        <v>18</v>
      </c>
      <c r="C1062" s="81" t="s">
        <v>19</v>
      </c>
      <c r="D1062" s="81" t="s">
        <v>23</v>
      </c>
      <c r="E1062" s="81" t="s">
        <v>24</v>
      </c>
      <c r="F1062" s="81" t="s">
        <v>25</v>
      </c>
      <c r="G1062" s="81" t="s">
        <v>26</v>
      </c>
      <c r="H1062" s="81" t="s">
        <v>27</v>
      </c>
    </row>
    <row r="1063" spans="1:8" ht="15.75" customHeight="1">
      <c r="A1063" s="81" t="s">
        <v>2470</v>
      </c>
      <c r="B1063" s="81" t="s">
        <v>44</v>
      </c>
      <c r="C1063" s="82">
        <v>752648.2</v>
      </c>
      <c r="D1063" s="81" t="s">
        <v>95</v>
      </c>
      <c r="E1063" s="81" t="s">
        <v>1326</v>
      </c>
      <c r="F1063" s="83">
        <v>360</v>
      </c>
      <c r="G1063" s="82">
        <v>270953352</v>
      </c>
      <c r="H1063" s="84" t="s">
        <v>1327</v>
      </c>
    </row>
    <row r="1064" spans="1:8" ht="15.75" customHeight="1">
      <c r="A1064" s="81" t="s">
        <v>2470</v>
      </c>
      <c r="B1064" s="81" t="s">
        <v>44</v>
      </c>
      <c r="C1064" s="82">
        <v>760799.63</v>
      </c>
      <c r="D1064" s="81" t="s">
        <v>434</v>
      </c>
      <c r="E1064" s="81" t="s">
        <v>1328</v>
      </c>
      <c r="F1064" s="83">
        <v>360</v>
      </c>
      <c r="G1064" s="82">
        <v>273887866.80000001</v>
      </c>
      <c r="H1064" s="84" t="s">
        <v>1329</v>
      </c>
    </row>
    <row r="1065" spans="1:8" ht="15.75" customHeight="1">
      <c r="A1065" s="81" t="s">
        <v>2470</v>
      </c>
      <c r="B1065" s="81" t="s">
        <v>44</v>
      </c>
      <c r="C1065" s="82">
        <v>771965.38</v>
      </c>
      <c r="D1065" s="81" t="s">
        <v>92</v>
      </c>
      <c r="E1065" s="81" t="s">
        <v>220</v>
      </c>
      <c r="F1065" s="83">
        <v>360</v>
      </c>
      <c r="G1065" s="82">
        <v>277907536.80000001</v>
      </c>
      <c r="H1065" s="81" t="s">
        <v>1330</v>
      </c>
    </row>
    <row r="1066" spans="1:8" ht="15.75" customHeight="1">
      <c r="A1066" s="81" t="s">
        <v>2470</v>
      </c>
      <c r="B1066" s="81" t="s">
        <v>44</v>
      </c>
      <c r="C1066" s="82">
        <v>788949</v>
      </c>
      <c r="D1066" s="81" t="s">
        <v>77</v>
      </c>
      <c r="E1066" s="81" t="s">
        <v>1328</v>
      </c>
      <c r="F1066" s="83">
        <v>360</v>
      </c>
      <c r="G1066" s="82">
        <v>284021640</v>
      </c>
      <c r="H1066" s="84" t="s">
        <v>1331</v>
      </c>
    </row>
    <row r="1067" spans="1:8" ht="15.75" customHeight="1">
      <c r="A1067" s="81" t="s">
        <v>2470</v>
      </c>
      <c r="B1067" s="81" t="s">
        <v>44</v>
      </c>
      <c r="C1067" s="82">
        <v>794763.9</v>
      </c>
      <c r="D1067" s="81" t="s">
        <v>222</v>
      </c>
      <c r="E1067" s="81" t="s">
        <v>1332</v>
      </c>
      <c r="F1067" s="83">
        <v>360</v>
      </c>
      <c r="G1067" s="82">
        <v>286115004</v>
      </c>
      <c r="H1067" s="84" t="s">
        <v>1333</v>
      </c>
    </row>
    <row r="1068" spans="1:8" ht="15.75" customHeight="1">
      <c r="A1068" s="81" t="s">
        <v>2470</v>
      </c>
      <c r="B1068" s="81" t="s">
        <v>44</v>
      </c>
      <c r="C1068" s="82">
        <v>868550</v>
      </c>
      <c r="D1068" s="81" t="s">
        <v>479</v>
      </c>
      <c r="E1068" s="81" t="s">
        <v>1334</v>
      </c>
      <c r="F1068" s="83">
        <v>360</v>
      </c>
      <c r="G1068" s="82">
        <v>312678000</v>
      </c>
      <c r="H1068" s="84" t="s">
        <v>1335</v>
      </c>
    </row>
    <row r="1069" spans="1:8" ht="15.75" customHeight="1">
      <c r="A1069" s="81" t="s">
        <v>2470</v>
      </c>
      <c r="B1069" s="81" t="s">
        <v>44</v>
      </c>
      <c r="C1069" s="82">
        <v>905703.19</v>
      </c>
      <c r="D1069" s="81" t="s">
        <v>68</v>
      </c>
      <c r="E1069" s="81" t="s">
        <v>256</v>
      </c>
      <c r="F1069" s="83">
        <v>360</v>
      </c>
      <c r="G1069" s="82">
        <v>326053148.39999998</v>
      </c>
      <c r="H1069" s="84" t="s">
        <v>1336</v>
      </c>
    </row>
    <row r="1070" spans="1:8" ht="15.75" customHeight="1">
      <c r="A1070" s="81" t="s">
        <v>2470</v>
      </c>
      <c r="B1070" s="81" t="s">
        <v>44</v>
      </c>
      <c r="C1070" s="82">
        <v>985027</v>
      </c>
      <c r="D1070" s="81" t="s">
        <v>255</v>
      </c>
      <c r="E1070" s="81" t="s">
        <v>256</v>
      </c>
      <c r="F1070" s="83">
        <v>360</v>
      </c>
      <c r="G1070" s="82">
        <v>354609720</v>
      </c>
      <c r="H1070" s="81" t="s">
        <v>1337</v>
      </c>
    </row>
    <row r="1071" spans="1:8" ht="15.75" customHeight="1">
      <c r="A1071" s="81" t="s">
        <v>2470</v>
      </c>
      <c r="B1071" s="81" t="s">
        <v>44</v>
      </c>
      <c r="C1071" s="82">
        <v>992464.59</v>
      </c>
      <c r="D1071" s="81" t="s">
        <v>63</v>
      </c>
      <c r="E1071" s="81" t="s">
        <v>1338</v>
      </c>
      <c r="F1071" s="83">
        <v>360</v>
      </c>
      <c r="G1071" s="82">
        <v>357287252.39999998</v>
      </c>
      <c r="H1071" s="84" t="s">
        <v>1339</v>
      </c>
    </row>
    <row r="1072" spans="1:8" ht="15.75" customHeight="1">
      <c r="C1072" s="79"/>
      <c r="F1072" s="85"/>
      <c r="G1072" s="79"/>
    </row>
    <row r="1073" spans="1:8" ht="15.75" customHeight="1">
      <c r="A1073" s="88" t="s">
        <v>1340</v>
      </c>
      <c r="B1073" s="89"/>
      <c r="C1073" s="89"/>
      <c r="D1073" s="89"/>
      <c r="E1073" s="89"/>
      <c r="F1073" s="89"/>
      <c r="G1073" s="89"/>
      <c r="H1073" s="90"/>
    </row>
    <row r="1074" spans="1:8" ht="15.75" customHeight="1">
      <c r="C1074" s="79"/>
      <c r="E1074" s="1" t="s">
        <v>2401</v>
      </c>
      <c r="F1074" s="80">
        <v>3700</v>
      </c>
      <c r="G1074" s="79"/>
    </row>
    <row r="1075" spans="1:8" ht="15.75" customHeight="1">
      <c r="A1075" s="81" t="s">
        <v>17</v>
      </c>
      <c r="B1075" s="81" t="s">
        <v>18</v>
      </c>
      <c r="C1075" s="81" t="s">
        <v>19</v>
      </c>
      <c r="D1075" s="81" t="s">
        <v>23</v>
      </c>
      <c r="E1075" s="81" t="s">
        <v>24</v>
      </c>
      <c r="F1075" s="81" t="s">
        <v>25</v>
      </c>
      <c r="G1075" s="81" t="s">
        <v>26</v>
      </c>
      <c r="H1075" s="81" t="s">
        <v>27</v>
      </c>
    </row>
    <row r="1076" spans="1:8" ht="15.75" customHeight="1">
      <c r="A1076" s="81" t="s">
        <v>2471</v>
      </c>
      <c r="B1076" s="81" t="s">
        <v>44</v>
      </c>
      <c r="C1076" s="82">
        <v>2858.6</v>
      </c>
      <c r="D1076" s="81" t="s">
        <v>63</v>
      </c>
      <c r="E1076" s="81" t="s">
        <v>1342</v>
      </c>
      <c r="F1076" s="83">
        <v>3700</v>
      </c>
      <c r="G1076" s="82">
        <v>10576820</v>
      </c>
      <c r="H1076" s="84" t="s">
        <v>1343</v>
      </c>
    </row>
    <row r="1077" spans="1:8" ht="15.75" customHeight="1">
      <c r="A1077" s="81" t="s">
        <v>2471</v>
      </c>
      <c r="B1077" s="81" t="s">
        <v>44</v>
      </c>
      <c r="C1077" s="82">
        <v>2874.06</v>
      </c>
      <c r="D1077" s="81" t="s">
        <v>196</v>
      </c>
      <c r="E1077" s="81" t="s">
        <v>1345</v>
      </c>
      <c r="F1077" s="83">
        <v>3700</v>
      </c>
      <c r="G1077" s="82">
        <v>10634022</v>
      </c>
      <c r="H1077" s="84" t="s">
        <v>1346</v>
      </c>
    </row>
    <row r="1078" spans="1:8" ht="15.75" customHeight="1">
      <c r="A1078" s="81" t="s">
        <v>2471</v>
      </c>
      <c r="B1078" s="81" t="s">
        <v>44</v>
      </c>
      <c r="C1078" s="82">
        <v>2896</v>
      </c>
      <c r="D1078" s="81" t="s">
        <v>545</v>
      </c>
      <c r="E1078" s="81" t="s">
        <v>1347</v>
      </c>
      <c r="F1078" s="83">
        <v>3700</v>
      </c>
      <c r="G1078" s="82">
        <v>10715200</v>
      </c>
      <c r="H1078" s="84" t="s">
        <v>1348</v>
      </c>
    </row>
    <row r="1079" spans="1:8" ht="15.75" customHeight="1">
      <c r="A1079" s="81" t="s">
        <v>2471</v>
      </c>
      <c r="B1079" s="81" t="s">
        <v>51</v>
      </c>
      <c r="C1079" s="82">
        <v>3486.61</v>
      </c>
      <c r="D1079" s="81" t="s">
        <v>63</v>
      </c>
      <c r="E1079" s="81" t="s">
        <v>1128</v>
      </c>
      <c r="F1079" s="83">
        <v>3700</v>
      </c>
      <c r="G1079" s="82">
        <v>12900457</v>
      </c>
      <c r="H1079" s="84" t="s">
        <v>1349</v>
      </c>
    </row>
    <row r="1080" spans="1:8" ht="15.75" customHeight="1">
      <c r="A1080" s="81" t="s">
        <v>2471</v>
      </c>
      <c r="B1080" s="81" t="s">
        <v>51</v>
      </c>
      <c r="C1080" s="82">
        <v>3536.83</v>
      </c>
      <c r="D1080" s="81" t="s">
        <v>196</v>
      </c>
      <c r="E1080" s="84" t="s">
        <v>1350</v>
      </c>
      <c r="F1080" s="83">
        <v>3700</v>
      </c>
      <c r="G1080" s="82">
        <v>13086271</v>
      </c>
      <c r="H1080" s="84" t="s">
        <v>1351</v>
      </c>
    </row>
    <row r="1081" spans="1:8" ht="15.75" customHeight="1">
      <c r="A1081" s="81" t="s">
        <v>2471</v>
      </c>
      <c r="B1081" s="81" t="s">
        <v>44</v>
      </c>
      <c r="C1081" s="82">
        <v>3541.64</v>
      </c>
      <c r="D1081" s="81" t="s">
        <v>95</v>
      </c>
      <c r="E1081" s="81" t="s">
        <v>1352</v>
      </c>
      <c r="F1081" s="83">
        <v>3700</v>
      </c>
      <c r="G1081" s="82">
        <v>13104068</v>
      </c>
      <c r="H1081" s="84" t="s">
        <v>1353</v>
      </c>
    </row>
    <row r="1082" spans="1:8" ht="15.75" customHeight="1">
      <c r="A1082" s="81" t="s">
        <v>2471</v>
      </c>
      <c r="B1082" s="81" t="s">
        <v>75</v>
      </c>
      <c r="C1082" s="82">
        <v>3594.38</v>
      </c>
      <c r="D1082" s="81" t="s">
        <v>196</v>
      </c>
      <c r="E1082" s="84" t="s">
        <v>1354</v>
      </c>
      <c r="F1082" s="83">
        <v>3700</v>
      </c>
      <c r="G1082" s="82">
        <v>13299206</v>
      </c>
      <c r="H1082" s="84" t="s">
        <v>1355</v>
      </c>
    </row>
    <row r="1083" spans="1:8" ht="15.75" customHeight="1">
      <c r="A1083" s="81" t="s">
        <v>2471</v>
      </c>
      <c r="B1083" s="81" t="s">
        <v>44</v>
      </c>
      <c r="C1083" s="82">
        <v>3739.82</v>
      </c>
      <c r="D1083" s="81" t="s">
        <v>71</v>
      </c>
      <c r="E1083" s="81" t="s">
        <v>1356</v>
      </c>
      <c r="F1083" s="83">
        <v>3700</v>
      </c>
      <c r="G1083" s="82">
        <v>13837334</v>
      </c>
      <c r="H1083" s="84" t="s">
        <v>1357</v>
      </c>
    </row>
    <row r="1084" spans="1:8" ht="15.75" customHeight="1">
      <c r="A1084" s="81" t="s">
        <v>2471</v>
      </c>
      <c r="B1084" s="81" t="s">
        <v>44</v>
      </c>
      <c r="C1084" s="82">
        <v>3784.43</v>
      </c>
      <c r="D1084" s="81" t="s">
        <v>434</v>
      </c>
      <c r="E1084" s="81" t="s">
        <v>1358</v>
      </c>
      <c r="F1084" s="83">
        <v>3700</v>
      </c>
      <c r="G1084" s="82">
        <v>14002391</v>
      </c>
      <c r="H1084" s="84" t="s">
        <v>1359</v>
      </c>
    </row>
    <row r="1085" spans="1:8" ht="15.75" customHeight="1">
      <c r="A1085" s="81" t="s">
        <v>2471</v>
      </c>
      <c r="B1085" s="81" t="s">
        <v>44</v>
      </c>
      <c r="C1085" s="82">
        <v>4205.83</v>
      </c>
      <c r="D1085" s="81" t="s">
        <v>68</v>
      </c>
      <c r="E1085" s="81" t="s">
        <v>513</v>
      </c>
      <c r="F1085" s="83">
        <v>3700</v>
      </c>
      <c r="G1085" s="82">
        <v>15561571</v>
      </c>
      <c r="H1085" s="84" t="s">
        <v>1360</v>
      </c>
    </row>
    <row r="1086" spans="1:8" ht="15.75" customHeight="1">
      <c r="A1086" s="81" t="s">
        <v>2471</v>
      </c>
      <c r="B1086" s="81" t="s">
        <v>51</v>
      </c>
      <c r="C1086" s="82">
        <v>4665.66</v>
      </c>
      <c r="D1086" s="81" t="s">
        <v>95</v>
      </c>
      <c r="E1086" s="81" t="s">
        <v>1361</v>
      </c>
      <c r="F1086" s="83">
        <v>3700</v>
      </c>
      <c r="G1086" s="82">
        <v>17262942</v>
      </c>
      <c r="H1086" s="84" t="s">
        <v>1362</v>
      </c>
    </row>
    <row r="1087" spans="1:8" ht="15.75" customHeight="1">
      <c r="A1087" s="81" t="s">
        <v>2471</v>
      </c>
      <c r="B1087" s="81" t="s">
        <v>44</v>
      </c>
      <c r="C1087" s="82">
        <v>4957.12</v>
      </c>
      <c r="D1087" s="81" t="s">
        <v>52</v>
      </c>
      <c r="E1087" s="81" t="s">
        <v>1363</v>
      </c>
      <c r="F1087" s="83">
        <v>3700</v>
      </c>
      <c r="G1087" s="82">
        <v>18341344</v>
      </c>
      <c r="H1087" s="81" t="s">
        <v>1364</v>
      </c>
    </row>
    <row r="1088" spans="1:8" ht="15.75" customHeight="1">
      <c r="A1088" s="81" t="s">
        <v>2471</v>
      </c>
      <c r="B1088" s="81" t="s">
        <v>75</v>
      </c>
      <c r="C1088" s="82">
        <v>5540</v>
      </c>
      <c r="D1088" s="81" t="s">
        <v>95</v>
      </c>
      <c r="E1088" s="81" t="s">
        <v>1365</v>
      </c>
      <c r="F1088" s="83">
        <v>3700</v>
      </c>
      <c r="G1088" s="82">
        <v>20498000</v>
      </c>
      <c r="H1088" s="84" t="s">
        <v>1366</v>
      </c>
    </row>
    <row r="1089" spans="1:8" ht="15.75" customHeight="1">
      <c r="A1089" s="81" t="s">
        <v>2471</v>
      </c>
      <c r="B1089" s="81" t="s">
        <v>75</v>
      </c>
      <c r="C1089" s="82">
        <v>5578.62</v>
      </c>
      <c r="D1089" s="81" t="s">
        <v>63</v>
      </c>
      <c r="E1089" s="81" t="s">
        <v>513</v>
      </c>
      <c r="F1089" s="83">
        <v>3700</v>
      </c>
      <c r="G1089" s="82">
        <v>20640894</v>
      </c>
      <c r="H1089" s="84" t="s">
        <v>1367</v>
      </c>
    </row>
    <row r="1090" spans="1:8" ht="15.75" customHeight="1">
      <c r="A1090" s="81" t="s">
        <v>2471</v>
      </c>
      <c r="B1090" s="81" t="s">
        <v>44</v>
      </c>
      <c r="C1090" s="82">
        <v>6789</v>
      </c>
      <c r="D1090" s="81" t="s">
        <v>47</v>
      </c>
      <c r="E1090" s="81" t="s">
        <v>513</v>
      </c>
      <c r="F1090" s="83">
        <v>3700</v>
      </c>
      <c r="G1090" s="82">
        <v>25119300</v>
      </c>
      <c r="H1090" s="81" t="s">
        <v>1368</v>
      </c>
    </row>
    <row r="1091" spans="1:8" ht="15.75" customHeight="1">
      <c r="C1091" s="79"/>
      <c r="F1091" s="85"/>
      <c r="G1091" s="79"/>
    </row>
    <row r="1092" spans="1:8" ht="15.75" customHeight="1">
      <c r="A1092" s="88" t="s">
        <v>1369</v>
      </c>
      <c r="B1092" s="89"/>
      <c r="C1092" s="89"/>
      <c r="D1092" s="89"/>
      <c r="E1092" s="89"/>
      <c r="F1092" s="89"/>
      <c r="G1092" s="89"/>
      <c r="H1092" s="90"/>
    </row>
    <row r="1093" spans="1:8" ht="15.75" customHeight="1">
      <c r="C1093" s="79"/>
      <c r="E1093" s="1" t="s">
        <v>2401</v>
      </c>
      <c r="F1093" s="80">
        <v>1400</v>
      </c>
      <c r="G1093" s="79"/>
    </row>
    <row r="1094" spans="1:8" ht="15.75" customHeight="1">
      <c r="A1094" s="81" t="s">
        <v>17</v>
      </c>
      <c r="B1094" s="81" t="s">
        <v>18</v>
      </c>
      <c r="C1094" s="81" t="s">
        <v>19</v>
      </c>
      <c r="D1094" s="81" t="s">
        <v>23</v>
      </c>
      <c r="E1094" s="81" t="s">
        <v>24</v>
      </c>
      <c r="F1094" s="81" t="s">
        <v>25</v>
      </c>
      <c r="G1094" s="81" t="s">
        <v>26</v>
      </c>
      <c r="H1094" s="81" t="s">
        <v>27</v>
      </c>
    </row>
    <row r="1095" spans="1:8" ht="15.75" customHeight="1">
      <c r="A1095" s="81" t="s">
        <v>2472</v>
      </c>
      <c r="B1095" s="81" t="s">
        <v>44</v>
      </c>
      <c r="C1095" s="82">
        <v>8161.61</v>
      </c>
      <c r="D1095" s="81" t="s">
        <v>95</v>
      </c>
      <c r="E1095" s="81" t="s">
        <v>1371</v>
      </c>
      <c r="F1095" s="83">
        <v>1400</v>
      </c>
      <c r="G1095" s="82">
        <v>11426254</v>
      </c>
      <c r="H1095" s="84" t="s">
        <v>1372</v>
      </c>
    </row>
    <row r="1096" spans="1:8" ht="15.75" customHeight="1">
      <c r="A1096" s="81" t="s">
        <v>2472</v>
      </c>
      <c r="B1096" s="81" t="s">
        <v>44</v>
      </c>
      <c r="C1096" s="82">
        <v>8218.69</v>
      </c>
      <c r="D1096" s="81" t="s">
        <v>63</v>
      </c>
      <c r="E1096" s="81" t="s">
        <v>513</v>
      </c>
      <c r="F1096" s="83">
        <v>1400</v>
      </c>
      <c r="G1096" s="82">
        <v>11506166</v>
      </c>
      <c r="H1096" s="84" t="s">
        <v>1373</v>
      </c>
    </row>
    <row r="1097" spans="1:8" ht="15.75" customHeight="1">
      <c r="A1097" s="81" t="s">
        <v>2472</v>
      </c>
      <c r="B1097" s="81" t="s">
        <v>44</v>
      </c>
      <c r="C1097" s="82">
        <v>8612.36</v>
      </c>
      <c r="D1097" s="81" t="s">
        <v>434</v>
      </c>
      <c r="E1097" s="81" t="s">
        <v>1374</v>
      </c>
      <c r="F1097" s="83">
        <v>1400</v>
      </c>
      <c r="G1097" s="82">
        <v>12057304</v>
      </c>
      <c r="H1097" s="84" t="s">
        <v>1375</v>
      </c>
    </row>
    <row r="1098" spans="1:8" ht="15.75" customHeight="1">
      <c r="A1098" s="81" t="s">
        <v>2472</v>
      </c>
      <c r="B1098" s="81" t="s">
        <v>44</v>
      </c>
      <c r="C1098" s="82">
        <v>15258</v>
      </c>
      <c r="D1098" s="81" t="s">
        <v>47</v>
      </c>
      <c r="E1098" s="81" t="s">
        <v>513</v>
      </c>
      <c r="F1098" s="83">
        <v>1400</v>
      </c>
      <c r="G1098" s="82">
        <v>21361200</v>
      </c>
      <c r="H1098" s="81" t="s">
        <v>1376</v>
      </c>
    </row>
    <row r="1099" spans="1:8" ht="15.75" customHeight="1">
      <c r="C1099" s="79"/>
      <c r="F1099" s="85"/>
      <c r="G1099" s="79"/>
    </row>
    <row r="1100" spans="1:8" ht="15.75" customHeight="1">
      <c r="A1100" s="88" t="s">
        <v>1377</v>
      </c>
      <c r="B1100" s="89"/>
      <c r="C1100" s="89"/>
      <c r="D1100" s="89"/>
      <c r="E1100" s="89"/>
      <c r="F1100" s="89"/>
      <c r="G1100" s="89"/>
      <c r="H1100" s="90"/>
    </row>
    <row r="1101" spans="1:8" ht="15.75" customHeight="1">
      <c r="C1101" s="79"/>
      <c r="E1101" s="1" t="s">
        <v>2401</v>
      </c>
      <c r="F1101" s="80">
        <v>110</v>
      </c>
      <c r="G1101" s="79"/>
    </row>
    <row r="1102" spans="1:8" ht="15.75" customHeight="1">
      <c r="A1102" s="81" t="s">
        <v>17</v>
      </c>
      <c r="B1102" s="81" t="s">
        <v>18</v>
      </c>
      <c r="C1102" s="81" t="s">
        <v>19</v>
      </c>
      <c r="D1102" s="81" t="s">
        <v>23</v>
      </c>
      <c r="E1102" s="81" t="s">
        <v>24</v>
      </c>
      <c r="F1102" s="81" t="s">
        <v>25</v>
      </c>
      <c r="G1102" s="81" t="s">
        <v>26</v>
      </c>
      <c r="H1102" s="81" t="s">
        <v>27</v>
      </c>
    </row>
    <row r="1103" spans="1:8" ht="15.75" customHeight="1">
      <c r="A1103" s="81" t="s">
        <v>2473</v>
      </c>
      <c r="B1103" s="81" t="s">
        <v>44</v>
      </c>
      <c r="C1103" s="82">
        <v>1894998.9</v>
      </c>
      <c r="D1103" s="81" t="s">
        <v>434</v>
      </c>
      <c r="E1103" s="81" t="s">
        <v>1379</v>
      </c>
      <c r="F1103" s="83">
        <v>110</v>
      </c>
      <c r="G1103" s="82">
        <v>208449879</v>
      </c>
      <c r="H1103" s="84" t="s">
        <v>1380</v>
      </c>
    </row>
    <row r="1104" spans="1:8" ht="15.75" customHeight="1">
      <c r="A1104" s="81" t="s">
        <v>2473</v>
      </c>
      <c r="B1104" s="81" t="s">
        <v>44</v>
      </c>
      <c r="C1104" s="82">
        <v>1917133.41</v>
      </c>
      <c r="D1104" s="81" t="s">
        <v>95</v>
      </c>
      <c r="E1104" s="81" t="s">
        <v>1381</v>
      </c>
      <c r="F1104" s="83">
        <v>110</v>
      </c>
      <c r="G1104" s="82">
        <v>210884675.09999999</v>
      </c>
      <c r="H1104" s="84" t="s">
        <v>1382</v>
      </c>
    </row>
    <row r="1105" spans="1:8" ht="15.75" customHeight="1">
      <c r="A1105" s="81" t="s">
        <v>2473</v>
      </c>
      <c r="B1105" s="81" t="s">
        <v>44</v>
      </c>
      <c r="C1105" s="82">
        <v>1961127.64</v>
      </c>
      <c r="D1105" s="81" t="s">
        <v>445</v>
      </c>
      <c r="E1105" s="81" t="s">
        <v>1383</v>
      </c>
      <c r="F1105" s="83">
        <v>110</v>
      </c>
      <c r="G1105" s="82">
        <v>215724040.40000001</v>
      </c>
      <c r="H1105" s="84" t="s">
        <v>1384</v>
      </c>
    </row>
    <row r="1106" spans="1:8" ht="15.75" customHeight="1">
      <c r="A1106" s="81" t="s">
        <v>2473</v>
      </c>
      <c r="B1106" s="81" t="s">
        <v>44</v>
      </c>
      <c r="C1106" s="82">
        <v>1968444.87</v>
      </c>
      <c r="D1106" s="81" t="s">
        <v>63</v>
      </c>
      <c r="E1106" s="81" t="s">
        <v>1259</v>
      </c>
      <c r="F1106" s="83">
        <v>110</v>
      </c>
      <c r="G1106" s="82">
        <v>216528935.69999999</v>
      </c>
      <c r="H1106" s="84" t="s">
        <v>1385</v>
      </c>
    </row>
    <row r="1107" spans="1:8" ht="15.75" customHeight="1">
      <c r="A1107" s="81" t="s">
        <v>2473</v>
      </c>
      <c r="B1107" s="81" t="s">
        <v>44</v>
      </c>
      <c r="C1107" s="82">
        <v>2458620.27</v>
      </c>
      <c r="D1107" s="81" t="s">
        <v>68</v>
      </c>
      <c r="E1107" s="81" t="s">
        <v>469</v>
      </c>
      <c r="F1107" s="83">
        <v>110</v>
      </c>
      <c r="G1107" s="82">
        <v>270448229.69999999</v>
      </c>
      <c r="H1107" s="84" t="s">
        <v>1386</v>
      </c>
    </row>
    <row r="1108" spans="1:8" ht="15.75" customHeight="1">
      <c r="A1108" s="81" t="s">
        <v>2473</v>
      </c>
      <c r="B1108" s="81" t="s">
        <v>44</v>
      </c>
      <c r="C1108" s="82">
        <v>2586996</v>
      </c>
      <c r="D1108" s="81" t="s">
        <v>47</v>
      </c>
      <c r="E1108" s="81" t="s">
        <v>469</v>
      </c>
      <c r="F1108" s="83">
        <v>110</v>
      </c>
      <c r="G1108" s="82">
        <v>284569560</v>
      </c>
      <c r="H1108" s="81" t="s">
        <v>109</v>
      </c>
    </row>
    <row r="1109" spans="1:8" ht="15.75" customHeight="1">
      <c r="C1109" s="79"/>
      <c r="F1109" s="85"/>
      <c r="G1109" s="79"/>
    </row>
    <row r="1110" spans="1:8" ht="15.75" customHeight="1">
      <c r="A1110" s="88" t="s">
        <v>1387</v>
      </c>
      <c r="B1110" s="89"/>
      <c r="C1110" s="89"/>
      <c r="D1110" s="89"/>
      <c r="E1110" s="89"/>
      <c r="F1110" s="89"/>
      <c r="G1110" s="89"/>
      <c r="H1110" s="90"/>
    </row>
    <row r="1111" spans="1:8" ht="15.75" customHeight="1">
      <c r="C1111" s="79"/>
      <c r="E1111" s="1" t="s">
        <v>2401</v>
      </c>
      <c r="F1111" s="80">
        <v>24</v>
      </c>
      <c r="G1111" s="79"/>
    </row>
    <row r="1112" spans="1:8" ht="15.75" customHeight="1">
      <c r="A1112" s="81" t="s">
        <v>17</v>
      </c>
      <c r="B1112" s="81" t="s">
        <v>18</v>
      </c>
      <c r="C1112" s="81" t="s">
        <v>19</v>
      </c>
      <c r="D1112" s="81" t="s">
        <v>23</v>
      </c>
      <c r="E1112" s="81" t="s">
        <v>24</v>
      </c>
      <c r="F1112" s="81" t="s">
        <v>25</v>
      </c>
      <c r="G1112" s="81" t="s">
        <v>26</v>
      </c>
      <c r="H1112" s="81" t="s">
        <v>27</v>
      </c>
    </row>
    <row r="1113" spans="1:8" ht="15.75" customHeight="1">
      <c r="A1113" s="81" t="s">
        <v>2474</v>
      </c>
      <c r="B1113" s="81" t="s">
        <v>44</v>
      </c>
      <c r="C1113" s="82">
        <v>378997.34</v>
      </c>
      <c r="D1113" s="81" t="s">
        <v>434</v>
      </c>
      <c r="E1113" s="81" t="s">
        <v>1379</v>
      </c>
      <c r="F1113" s="83">
        <v>24</v>
      </c>
      <c r="G1113" s="82">
        <v>9095936.1600000001</v>
      </c>
      <c r="H1113" s="84" t="s">
        <v>1388</v>
      </c>
    </row>
    <row r="1114" spans="1:8" ht="15.75" customHeight="1">
      <c r="A1114" s="81" t="s">
        <v>2474</v>
      </c>
      <c r="B1114" s="81" t="s">
        <v>44</v>
      </c>
      <c r="C1114" s="82">
        <v>383424.21</v>
      </c>
      <c r="D1114" s="81" t="s">
        <v>95</v>
      </c>
      <c r="E1114" s="81" t="s">
        <v>1389</v>
      </c>
      <c r="F1114" s="83">
        <v>24</v>
      </c>
      <c r="G1114" s="82">
        <v>9202181.0399999991</v>
      </c>
      <c r="H1114" s="84" t="s">
        <v>1390</v>
      </c>
    </row>
    <row r="1115" spans="1:8" ht="15.75" customHeight="1">
      <c r="A1115" s="81" t="s">
        <v>2474</v>
      </c>
      <c r="B1115" s="81" t="s">
        <v>44</v>
      </c>
      <c r="C1115" s="82">
        <v>388838.85</v>
      </c>
      <c r="D1115" s="81" t="s">
        <v>445</v>
      </c>
      <c r="E1115" s="81" t="s">
        <v>1379</v>
      </c>
      <c r="F1115" s="83">
        <v>24</v>
      </c>
      <c r="G1115" s="82">
        <v>9332132.4000000004</v>
      </c>
      <c r="H1115" s="84" t="s">
        <v>1391</v>
      </c>
    </row>
    <row r="1116" spans="1:8" ht="15.75" customHeight="1">
      <c r="A1116" s="81" t="s">
        <v>2474</v>
      </c>
      <c r="B1116" s="81" t="s">
        <v>44</v>
      </c>
      <c r="C1116" s="82">
        <v>393686.43</v>
      </c>
      <c r="D1116" s="81" t="s">
        <v>63</v>
      </c>
      <c r="E1116" s="81" t="s">
        <v>469</v>
      </c>
      <c r="F1116" s="83">
        <v>24</v>
      </c>
      <c r="G1116" s="82">
        <v>9448474.3200000003</v>
      </c>
      <c r="H1116" s="84" t="s">
        <v>1392</v>
      </c>
    </row>
    <row r="1117" spans="1:8" ht="15.75" customHeight="1">
      <c r="A1117" s="81" t="s">
        <v>2474</v>
      </c>
      <c r="B1117" s="81" t="s">
        <v>44</v>
      </c>
      <c r="C1117" s="82">
        <v>498277.16</v>
      </c>
      <c r="D1117" s="81" t="s">
        <v>68</v>
      </c>
      <c r="E1117" s="81" t="s">
        <v>469</v>
      </c>
      <c r="F1117" s="83">
        <v>24</v>
      </c>
      <c r="G1117" s="82">
        <v>11958651.84</v>
      </c>
      <c r="H1117" s="84" t="s">
        <v>1393</v>
      </c>
    </row>
    <row r="1118" spans="1:8" ht="15.75" customHeight="1">
      <c r="A1118" s="81" t="s">
        <v>2474</v>
      </c>
      <c r="B1118" s="81" t="s">
        <v>44</v>
      </c>
      <c r="C1118" s="82">
        <v>522344</v>
      </c>
      <c r="D1118" s="81" t="s">
        <v>47</v>
      </c>
      <c r="E1118" s="81" t="s">
        <v>469</v>
      </c>
      <c r="F1118" s="83">
        <v>24</v>
      </c>
      <c r="G1118" s="82">
        <v>12536256</v>
      </c>
      <c r="H1118" s="81" t="s">
        <v>109</v>
      </c>
    </row>
    <row r="1119" spans="1:8" ht="15.75" customHeight="1">
      <c r="C1119" s="79"/>
      <c r="F1119" s="85"/>
      <c r="G1119" s="79"/>
    </row>
    <row r="1120" spans="1:8" ht="15.75" customHeight="1">
      <c r="A1120" s="88" t="s">
        <v>1394</v>
      </c>
      <c r="B1120" s="89"/>
      <c r="C1120" s="89"/>
      <c r="D1120" s="89"/>
      <c r="E1120" s="89"/>
      <c r="F1120" s="89"/>
      <c r="G1120" s="89"/>
      <c r="H1120" s="90"/>
    </row>
    <row r="1121" spans="1:8" ht="15.75" customHeight="1">
      <c r="C1121" s="79"/>
      <c r="E1121" s="1" t="s">
        <v>2401</v>
      </c>
      <c r="F1121" s="80">
        <v>36</v>
      </c>
      <c r="G1121" s="79"/>
    </row>
    <row r="1122" spans="1:8" ht="15.75" customHeight="1">
      <c r="A1122" s="81" t="s">
        <v>17</v>
      </c>
      <c r="B1122" s="81" t="s">
        <v>18</v>
      </c>
      <c r="C1122" s="81" t="s">
        <v>19</v>
      </c>
      <c r="D1122" s="81" t="s">
        <v>23</v>
      </c>
      <c r="E1122" s="81" t="s">
        <v>24</v>
      </c>
      <c r="F1122" s="81" t="s">
        <v>25</v>
      </c>
      <c r="G1122" s="81" t="s">
        <v>26</v>
      </c>
      <c r="H1122" s="81" t="s">
        <v>27</v>
      </c>
    </row>
    <row r="1123" spans="1:8" ht="15.75" customHeight="1">
      <c r="A1123" s="81" t="s">
        <v>2475</v>
      </c>
      <c r="B1123" s="81" t="s">
        <v>44</v>
      </c>
      <c r="C1123" s="82">
        <v>947494.84</v>
      </c>
      <c r="D1123" s="81" t="s">
        <v>434</v>
      </c>
      <c r="E1123" s="81" t="s">
        <v>1379</v>
      </c>
      <c r="F1123" s="83">
        <v>36</v>
      </c>
      <c r="G1123" s="82">
        <v>34109814.240000002</v>
      </c>
      <c r="H1123" s="84" t="s">
        <v>1395</v>
      </c>
    </row>
    <row r="1124" spans="1:8" ht="15.75" customHeight="1">
      <c r="A1124" s="81" t="s">
        <v>2475</v>
      </c>
      <c r="B1124" s="81" t="s">
        <v>44</v>
      </c>
      <c r="C1124" s="82">
        <v>958562.05</v>
      </c>
      <c r="D1124" s="81" t="s">
        <v>95</v>
      </c>
      <c r="E1124" s="81" t="s">
        <v>1396</v>
      </c>
      <c r="F1124" s="83">
        <v>36</v>
      </c>
      <c r="G1124" s="82">
        <v>34508233.799999997</v>
      </c>
      <c r="H1124" s="84" t="s">
        <v>1397</v>
      </c>
    </row>
    <row r="1125" spans="1:8" ht="15.75" customHeight="1">
      <c r="A1125" s="81" t="s">
        <v>2475</v>
      </c>
      <c r="B1125" s="81" t="s">
        <v>44</v>
      </c>
      <c r="C1125" s="82">
        <v>984217.65</v>
      </c>
      <c r="D1125" s="81" t="s">
        <v>63</v>
      </c>
      <c r="E1125" s="81" t="s">
        <v>1259</v>
      </c>
      <c r="F1125" s="83">
        <v>36</v>
      </c>
      <c r="G1125" s="82">
        <v>35431835.399999999</v>
      </c>
      <c r="H1125" s="84" t="s">
        <v>1398</v>
      </c>
    </row>
    <row r="1126" spans="1:8" ht="15.75" customHeight="1">
      <c r="A1126" s="81" t="s">
        <v>2475</v>
      </c>
      <c r="B1126" s="81" t="s">
        <v>44</v>
      </c>
      <c r="C1126" s="82">
        <v>1032167.43</v>
      </c>
      <c r="D1126" s="81" t="s">
        <v>445</v>
      </c>
      <c r="E1126" s="81" t="s">
        <v>1383</v>
      </c>
      <c r="F1126" s="83">
        <v>36</v>
      </c>
      <c r="G1126" s="82">
        <v>37158027.479999997</v>
      </c>
      <c r="H1126" s="81" t="s">
        <v>1399</v>
      </c>
    </row>
    <row r="1127" spans="1:8" ht="15.75" customHeight="1">
      <c r="A1127" s="81" t="s">
        <v>2475</v>
      </c>
      <c r="B1127" s="81" t="s">
        <v>44</v>
      </c>
      <c r="C1127" s="82">
        <v>1245694.8799999999</v>
      </c>
      <c r="D1127" s="81" t="s">
        <v>68</v>
      </c>
      <c r="E1127" s="81" t="s">
        <v>469</v>
      </c>
      <c r="F1127" s="83">
        <v>36</v>
      </c>
      <c r="G1127" s="82">
        <v>44845015.68</v>
      </c>
      <c r="H1127" s="84" t="s">
        <v>1400</v>
      </c>
    </row>
    <row r="1128" spans="1:8" ht="15.75" customHeight="1">
      <c r="A1128" s="81" t="s">
        <v>2475</v>
      </c>
      <c r="B1128" s="81" t="s">
        <v>44</v>
      </c>
      <c r="C1128" s="82">
        <v>1299000</v>
      </c>
      <c r="D1128" s="81" t="s">
        <v>47</v>
      </c>
      <c r="E1128" s="81" t="s">
        <v>469</v>
      </c>
      <c r="F1128" s="83">
        <v>36</v>
      </c>
      <c r="G1128" s="82">
        <v>46764000</v>
      </c>
      <c r="H1128" s="81" t="s">
        <v>109</v>
      </c>
    </row>
    <row r="1129" spans="1:8" ht="15.75" customHeight="1">
      <c r="C1129" s="79"/>
      <c r="F1129" s="85"/>
      <c r="G1129" s="79"/>
    </row>
    <row r="1130" spans="1:8" ht="15.75" customHeight="1">
      <c r="A1130" s="88" t="s">
        <v>1401</v>
      </c>
      <c r="B1130" s="89"/>
      <c r="C1130" s="89"/>
      <c r="D1130" s="89"/>
      <c r="E1130" s="89"/>
      <c r="F1130" s="89"/>
      <c r="G1130" s="89"/>
      <c r="H1130" s="90"/>
    </row>
    <row r="1131" spans="1:8" ht="15.75" customHeight="1">
      <c r="C1131" s="79"/>
      <c r="E1131" s="1" t="s">
        <v>2401</v>
      </c>
      <c r="F1131" s="80">
        <v>24</v>
      </c>
      <c r="G1131" s="79"/>
    </row>
    <row r="1132" spans="1:8" ht="15.75" customHeight="1">
      <c r="A1132" s="81" t="s">
        <v>17</v>
      </c>
      <c r="B1132" s="81" t="s">
        <v>18</v>
      </c>
      <c r="C1132" s="81" t="s">
        <v>19</v>
      </c>
      <c r="D1132" s="81" t="s">
        <v>23</v>
      </c>
      <c r="E1132" s="81" t="s">
        <v>24</v>
      </c>
      <c r="F1132" s="81" t="s">
        <v>25</v>
      </c>
      <c r="G1132" s="81" t="s">
        <v>26</v>
      </c>
      <c r="H1132" s="81" t="s">
        <v>27</v>
      </c>
    </row>
    <row r="1133" spans="1:8" ht="15.75" customHeight="1">
      <c r="A1133" s="81" t="s">
        <v>2476</v>
      </c>
      <c r="B1133" s="81" t="s">
        <v>44</v>
      </c>
      <c r="C1133" s="82">
        <v>644297.14</v>
      </c>
      <c r="D1133" s="81" t="s">
        <v>434</v>
      </c>
      <c r="E1133" s="81" t="s">
        <v>1403</v>
      </c>
      <c r="F1133" s="83">
        <v>24</v>
      </c>
      <c r="G1133" s="82">
        <v>15463131.359999999</v>
      </c>
      <c r="H1133" s="84" t="s">
        <v>1404</v>
      </c>
    </row>
    <row r="1134" spans="1:8" ht="15.75" customHeight="1">
      <c r="A1134" s="81" t="s">
        <v>2476</v>
      </c>
      <c r="B1134" s="81" t="s">
        <v>44</v>
      </c>
      <c r="C1134" s="82">
        <v>651822.85</v>
      </c>
      <c r="D1134" s="81" t="s">
        <v>95</v>
      </c>
      <c r="E1134" s="81" t="s">
        <v>1405</v>
      </c>
      <c r="F1134" s="83">
        <v>24</v>
      </c>
      <c r="G1134" s="82">
        <v>15643748.4</v>
      </c>
      <c r="H1134" s="84" t="s">
        <v>1406</v>
      </c>
    </row>
    <row r="1135" spans="1:8" ht="15.75" customHeight="1">
      <c r="A1135" s="81" t="s">
        <v>2476</v>
      </c>
      <c r="B1135" s="81" t="s">
        <v>44</v>
      </c>
      <c r="C1135" s="82">
        <v>669268.67000000004</v>
      </c>
      <c r="D1135" s="81" t="s">
        <v>63</v>
      </c>
      <c r="E1135" s="81" t="s">
        <v>1259</v>
      </c>
      <c r="F1135" s="83">
        <v>24</v>
      </c>
      <c r="G1135" s="82">
        <v>16062448.08</v>
      </c>
      <c r="H1135" s="84" t="s">
        <v>1407</v>
      </c>
    </row>
    <row r="1136" spans="1:8" ht="15.75" customHeight="1">
      <c r="A1136" s="81" t="s">
        <v>2476</v>
      </c>
      <c r="B1136" s="81" t="s">
        <v>44</v>
      </c>
      <c r="C1136" s="82">
        <v>785122.39</v>
      </c>
      <c r="D1136" s="81" t="s">
        <v>52</v>
      </c>
      <c r="E1136" s="81" t="s">
        <v>1408</v>
      </c>
      <c r="F1136" s="83">
        <v>24</v>
      </c>
      <c r="G1136" s="82">
        <v>18842937.359999999</v>
      </c>
      <c r="H1136" s="81" t="s">
        <v>1409</v>
      </c>
    </row>
    <row r="1137" spans="1:8" ht="15.75" customHeight="1">
      <c r="A1137" s="81" t="s">
        <v>2476</v>
      </c>
      <c r="B1137" s="81" t="s">
        <v>44</v>
      </c>
      <c r="C1137" s="82">
        <v>847073.38</v>
      </c>
      <c r="D1137" s="81" t="s">
        <v>68</v>
      </c>
      <c r="E1137" s="81" t="s">
        <v>469</v>
      </c>
      <c r="F1137" s="83">
        <v>24</v>
      </c>
      <c r="G1137" s="82">
        <v>20329761.120000001</v>
      </c>
      <c r="H1137" s="84" t="s">
        <v>1410</v>
      </c>
    </row>
    <row r="1138" spans="1:8" ht="15.75" customHeight="1">
      <c r="A1138" s="81" t="s">
        <v>2476</v>
      </c>
      <c r="B1138" s="81" t="s">
        <v>44</v>
      </c>
      <c r="C1138" s="82">
        <v>878000</v>
      </c>
      <c r="D1138" s="81" t="s">
        <v>47</v>
      </c>
      <c r="E1138" s="81" t="s">
        <v>469</v>
      </c>
      <c r="F1138" s="83">
        <v>24</v>
      </c>
      <c r="G1138" s="82">
        <v>21072000</v>
      </c>
      <c r="H1138" s="81" t="s">
        <v>109</v>
      </c>
    </row>
    <row r="1139" spans="1:8" ht="15.75" customHeight="1">
      <c r="A1139" s="81" t="s">
        <v>2476</v>
      </c>
      <c r="B1139" s="81" t="s">
        <v>44</v>
      </c>
      <c r="C1139" s="82">
        <v>2865028.93</v>
      </c>
      <c r="D1139" s="81" t="s">
        <v>445</v>
      </c>
      <c r="E1139" s="81" t="s">
        <v>1383</v>
      </c>
      <c r="F1139" s="83">
        <v>24</v>
      </c>
      <c r="G1139" s="82">
        <v>68760694.319999993</v>
      </c>
      <c r="H1139" s="81" t="s">
        <v>1411</v>
      </c>
    </row>
    <row r="1140" spans="1:8" ht="15.75" customHeight="1">
      <c r="C1140" s="79"/>
      <c r="F1140" s="85"/>
      <c r="G1140" s="79"/>
    </row>
    <row r="1141" spans="1:8" ht="15.75" customHeight="1">
      <c r="A1141" s="88" t="s">
        <v>1412</v>
      </c>
      <c r="B1141" s="89"/>
      <c r="C1141" s="89"/>
      <c r="D1141" s="89"/>
      <c r="E1141" s="89"/>
      <c r="F1141" s="89"/>
      <c r="G1141" s="89"/>
      <c r="H1141" s="90"/>
    </row>
    <row r="1142" spans="1:8" ht="15.75" customHeight="1">
      <c r="C1142" s="79"/>
      <c r="E1142" s="1" t="s">
        <v>2401</v>
      </c>
      <c r="F1142" s="80">
        <v>1600</v>
      </c>
      <c r="G1142" s="79"/>
    </row>
    <row r="1143" spans="1:8" ht="15.75" customHeight="1">
      <c r="A1143" s="81" t="s">
        <v>17</v>
      </c>
      <c r="B1143" s="81" t="s">
        <v>18</v>
      </c>
      <c r="C1143" s="81" t="s">
        <v>19</v>
      </c>
      <c r="D1143" s="81" t="s">
        <v>23</v>
      </c>
      <c r="E1143" s="81" t="s">
        <v>24</v>
      </c>
      <c r="F1143" s="81" t="s">
        <v>25</v>
      </c>
      <c r="G1143" s="81" t="s">
        <v>26</v>
      </c>
      <c r="H1143" s="81" t="s">
        <v>27</v>
      </c>
    </row>
    <row r="1144" spans="1:8" ht="15.75" customHeight="1">
      <c r="A1144" s="81" t="s">
        <v>2477</v>
      </c>
      <c r="B1144" s="81" t="s">
        <v>44</v>
      </c>
      <c r="C1144" s="82">
        <v>150413.56</v>
      </c>
      <c r="D1144" s="81" t="s">
        <v>63</v>
      </c>
      <c r="E1144" s="81" t="s">
        <v>1414</v>
      </c>
      <c r="F1144" s="83">
        <v>1600</v>
      </c>
      <c r="G1144" s="82">
        <v>240661696</v>
      </c>
      <c r="H1144" s="84" t="s">
        <v>1415</v>
      </c>
    </row>
    <row r="1145" spans="1:8" ht="15.75" customHeight="1">
      <c r="A1145" s="81" t="s">
        <v>2477</v>
      </c>
      <c r="B1145" s="81" t="s">
        <v>44</v>
      </c>
      <c r="C1145" s="82">
        <v>156321.14000000001</v>
      </c>
      <c r="D1145" s="81" t="s">
        <v>52</v>
      </c>
      <c r="E1145" s="81" t="s">
        <v>1416</v>
      </c>
      <c r="F1145" s="83">
        <v>1600</v>
      </c>
      <c r="G1145" s="82">
        <v>250113824</v>
      </c>
      <c r="H1145" s="81" t="s">
        <v>1417</v>
      </c>
    </row>
    <row r="1146" spans="1:8" ht="15.75" customHeight="1">
      <c r="A1146" s="81" t="s">
        <v>2477</v>
      </c>
      <c r="B1146" s="81" t="s">
        <v>44</v>
      </c>
      <c r="C1146" s="82">
        <v>198710.61</v>
      </c>
      <c r="D1146" s="81" t="s">
        <v>95</v>
      </c>
      <c r="E1146" s="81" t="s">
        <v>1418</v>
      </c>
      <c r="F1146" s="83">
        <v>1600</v>
      </c>
      <c r="G1146" s="82">
        <v>317936976</v>
      </c>
      <c r="H1146" s="84" t="s">
        <v>1419</v>
      </c>
    </row>
    <row r="1147" spans="1:8" ht="15.75" customHeight="1">
      <c r="A1147" s="81" t="s">
        <v>2477</v>
      </c>
      <c r="B1147" s="81" t="s">
        <v>51</v>
      </c>
      <c r="C1147" s="82">
        <v>226794.39</v>
      </c>
      <c r="D1147" s="81" t="s">
        <v>63</v>
      </c>
      <c r="E1147" s="81" t="s">
        <v>1420</v>
      </c>
      <c r="F1147" s="83">
        <v>1600</v>
      </c>
      <c r="G1147" s="82">
        <v>362871024</v>
      </c>
      <c r="H1147" s="84" t="s">
        <v>1421</v>
      </c>
    </row>
    <row r="1148" spans="1:8" ht="15.75" customHeight="1">
      <c r="A1148" s="81" t="s">
        <v>2477</v>
      </c>
      <c r="B1148" s="81" t="s">
        <v>44</v>
      </c>
      <c r="C1148" s="82">
        <v>228456.18</v>
      </c>
      <c r="D1148" s="81" t="s">
        <v>92</v>
      </c>
      <c r="E1148" s="81" t="s">
        <v>456</v>
      </c>
      <c r="F1148" s="83">
        <v>1600</v>
      </c>
      <c r="G1148" s="82">
        <v>365529888</v>
      </c>
      <c r="H1148" s="81" t="s">
        <v>1422</v>
      </c>
    </row>
    <row r="1149" spans="1:8" ht="15.75" customHeight="1">
      <c r="A1149" s="81" t="s">
        <v>2477</v>
      </c>
      <c r="B1149" s="81" t="s">
        <v>44</v>
      </c>
      <c r="C1149" s="82">
        <v>235900</v>
      </c>
      <c r="D1149" s="81" t="s">
        <v>545</v>
      </c>
      <c r="E1149" s="81" t="s">
        <v>1423</v>
      </c>
      <c r="F1149" s="83">
        <v>1600</v>
      </c>
      <c r="G1149" s="82">
        <v>377440000</v>
      </c>
      <c r="H1149" s="84" t="s">
        <v>1424</v>
      </c>
    </row>
    <row r="1150" spans="1:8" ht="15.75" customHeight="1">
      <c r="A1150" s="81" t="s">
        <v>2477</v>
      </c>
      <c r="B1150" s="81" t="s">
        <v>44</v>
      </c>
      <c r="C1150" s="82">
        <v>282461.02</v>
      </c>
      <c r="D1150" s="81" t="s">
        <v>434</v>
      </c>
      <c r="E1150" s="81" t="s">
        <v>1425</v>
      </c>
      <c r="F1150" s="83">
        <v>1600</v>
      </c>
      <c r="G1150" s="82">
        <v>451937632</v>
      </c>
      <c r="H1150" s="84" t="s">
        <v>1426</v>
      </c>
    </row>
    <row r="1151" spans="1:8" ht="15.75" customHeight="1">
      <c r="A1151" s="81" t="s">
        <v>2477</v>
      </c>
      <c r="B1151" s="81" t="s">
        <v>44</v>
      </c>
      <c r="C1151" s="82">
        <v>312406.71000000002</v>
      </c>
      <c r="D1151" s="81" t="s">
        <v>110</v>
      </c>
      <c r="E1151" s="81" t="s">
        <v>1425</v>
      </c>
      <c r="F1151" s="83">
        <v>1600</v>
      </c>
      <c r="G1151" s="82">
        <v>499850736</v>
      </c>
      <c r="H1151" s="81" t="s">
        <v>1427</v>
      </c>
    </row>
    <row r="1152" spans="1:8" ht="15.75" customHeight="1">
      <c r="A1152" s="81" t="s">
        <v>2477</v>
      </c>
      <c r="B1152" s="81" t="s">
        <v>44</v>
      </c>
      <c r="C1152" s="82">
        <v>336271.26</v>
      </c>
      <c r="D1152" s="81" t="s">
        <v>68</v>
      </c>
      <c r="E1152" s="81" t="s">
        <v>1428</v>
      </c>
      <c r="F1152" s="83">
        <v>1600</v>
      </c>
      <c r="G1152" s="82">
        <v>538034016</v>
      </c>
      <c r="H1152" s="84" t="s">
        <v>1429</v>
      </c>
    </row>
    <row r="1153" spans="1:8" ht="15.75" customHeight="1">
      <c r="A1153" s="81" t="s">
        <v>2477</v>
      </c>
      <c r="B1153" s="81" t="s">
        <v>44</v>
      </c>
      <c r="C1153" s="82">
        <v>342000</v>
      </c>
      <c r="D1153" s="81" t="s">
        <v>47</v>
      </c>
      <c r="E1153" s="81" t="s">
        <v>1430</v>
      </c>
      <c r="F1153" s="83">
        <v>1600</v>
      </c>
      <c r="G1153" s="82">
        <v>547200000</v>
      </c>
      <c r="H1153" s="81" t="s">
        <v>109</v>
      </c>
    </row>
    <row r="1154" spans="1:8" ht="15.75" customHeight="1">
      <c r="A1154" s="81" t="s">
        <v>2477</v>
      </c>
      <c r="B1154" s="81" t="s">
        <v>44</v>
      </c>
      <c r="C1154" s="82">
        <v>385990</v>
      </c>
      <c r="D1154" s="81" t="s">
        <v>255</v>
      </c>
      <c r="E1154" s="81" t="s">
        <v>460</v>
      </c>
      <c r="F1154" s="83">
        <v>1600</v>
      </c>
      <c r="G1154" s="82">
        <v>617584000</v>
      </c>
      <c r="H1154" s="84" t="s">
        <v>1431</v>
      </c>
    </row>
    <row r="1155" spans="1:8" ht="15.75" customHeight="1">
      <c r="C1155" s="79"/>
      <c r="F1155" s="85"/>
      <c r="G1155" s="79"/>
    </row>
    <row r="1156" spans="1:8" ht="15.75" customHeight="1">
      <c r="A1156" s="88" t="s">
        <v>1432</v>
      </c>
      <c r="B1156" s="89"/>
      <c r="C1156" s="89"/>
      <c r="D1156" s="89"/>
      <c r="E1156" s="89"/>
      <c r="F1156" s="89"/>
      <c r="G1156" s="89"/>
      <c r="H1156" s="90"/>
    </row>
    <row r="1157" spans="1:8" ht="15.75" customHeight="1">
      <c r="C1157" s="79"/>
      <c r="E1157" s="1" t="s">
        <v>2401</v>
      </c>
      <c r="F1157" s="80">
        <v>1540</v>
      </c>
      <c r="G1157" s="79"/>
    </row>
    <row r="1158" spans="1:8" ht="15.75" customHeight="1">
      <c r="A1158" s="81" t="s">
        <v>17</v>
      </c>
      <c r="B1158" s="81" t="s">
        <v>18</v>
      </c>
      <c r="C1158" s="81" t="s">
        <v>19</v>
      </c>
      <c r="D1158" s="81" t="s">
        <v>23</v>
      </c>
      <c r="E1158" s="81" t="s">
        <v>24</v>
      </c>
      <c r="F1158" s="81" t="s">
        <v>25</v>
      </c>
      <c r="G1158" s="81" t="s">
        <v>26</v>
      </c>
      <c r="H1158" s="81" t="s">
        <v>27</v>
      </c>
    </row>
    <row r="1159" spans="1:8" ht="15.75" customHeight="1">
      <c r="A1159" s="81" t="s">
        <v>2478</v>
      </c>
      <c r="B1159" s="81" t="s">
        <v>44</v>
      </c>
      <c r="C1159" s="82">
        <v>10781.48</v>
      </c>
      <c r="D1159" s="81" t="s">
        <v>95</v>
      </c>
      <c r="E1159" s="81" t="s">
        <v>1434</v>
      </c>
      <c r="F1159" s="83">
        <v>1540</v>
      </c>
      <c r="G1159" s="82">
        <v>16603479.199999999</v>
      </c>
      <c r="H1159" s="84" t="s">
        <v>1435</v>
      </c>
    </row>
    <row r="1160" spans="1:8" ht="15.75" customHeight="1">
      <c r="A1160" s="81" t="s">
        <v>2478</v>
      </c>
      <c r="B1160" s="81" t="s">
        <v>44</v>
      </c>
      <c r="C1160" s="82">
        <v>12654.64</v>
      </c>
      <c r="D1160" s="81" t="s">
        <v>63</v>
      </c>
      <c r="E1160" s="81" t="s">
        <v>879</v>
      </c>
      <c r="F1160" s="83">
        <v>1540</v>
      </c>
      <c r="G1160" s="82">
        <v>19488145.600000001</v>
      </c>
      <c r="H1160" s="81" t="s">
        <v>1436</v>
      </c>
    </row>
    <row r="1161" spans="1:8" ht="15.75" customHeight="1">
      <c r="A1161" s="81" t="s">
        <v>2478</v>
      </c>
      <c r="B1161" s="81" t="s">
        <v>51</v>
      </c>
      <c r="C1161" s="82">
        <v>12665.9</v>
      </c>
      <c r="D1161" s="81" t="s">
        <v>95</v>
      </c>
      <c r="E1161" s="81" t="s">
        <v>1437</v>
      </c>
      <c r="F1161" s="83">
        <v>1540</v>
      </c>
      <c r="G1161" s="82">
        <v>19505486</v>
      </c>
      <c r="H1161" s="84" t="s">
        <v>1438</v>
      </c>
    </row>
    <row r="1162" spans="1:8" ht="15.75" customHeight="1">
      <c r="A1162" s="81" t="s">
        <v>2478</v>
      </c>
      <c r="B1162" s="81" t="s">
        <v>51</v>
      </c>
      <c r="C1162" s="82">
        <v>12974.12</v>
      </c>
      <c r="D1162" s="81" t="s">
        <v>52</v>
      </c>
      <c r="E1162" s="81" t="s">
        <v>1439</v>
      </c>
      <c r="F1162" s="83">
        <v>1540</v>
      </c>
      <c r="G1162" s="82">
        <v>19980144.800000001</v>
      </c>
      <c r="H1162" s="81" t="s">
        <v>1440</v>
      </c>
    </row>
    <row r="1163" spans="1:8" ht="15.75" customHeight="1">
      <c r="A1163" s="81" t="s">
        <v>2478</v>
      </c>
      <c r="B1163" s="81" t="s">
        <v>44</v>
      </c>
      <c r="C1163" s="82">
        <v>13000</v>
      </c>
      <c r="D1163" s="81" t="s">
        <v>77</v>
      </c>
      <c r="E1163" s="81" t="s">
        <v>1441</v>
      </c>
      <c r="F1163" s="83">
        <v>1540</v>
      </c>
      <c r="G1163" s="82">
        <v>20020000</v>
      </c>
      <c r="H1163" s="84" t="s">
        <v>1442</v>
      </c>
    </row>
    <row r="1164" spans="1:8" ht="15.75" customHeight="1">
      <c r="A1164" s="81" t="s">
        <v>2478</v>
      </c>
      <c r="B1164" s="81" t="s">
        <v>44</v>
      </c>
      <c r="C1164" s="82">
        <v>16493.68</v>
      </c>
      <c r="D1164" s="81" t="s">
        <v>255</v>
      </c>
      <c r="E1164" s="81" t="s">
        <v>1443</v>
      </c>
      <c r="F1164" s="83">
        <v>1540</v>
      </c>
      <c r="G1164" s="82">
        <v>25400267.199999999</v>
      </c>
      <c r="H1164" s="81" t="s">
        <v>1444</v>
      </c>
    </row>
    <row r="1165" spans="1:8" ht="15.75" customHeight="1">
      <c r="A1165" s="81" t="s">
        <v>2478</v>
      </c>
      <c r="B1165" s="81" t="s">
        <v>44</v>
      </c>
      <c r="C1165" s="82">
        <v>17448.07</v>
      </c>
      <c r="D1165" s="81" t="s">
        <v>434</v>
      </c>
      <c r="E1165" s="81" t="s">
        <v>1441</v>
      </c>
      <c r="F1165" s="83">
        <v>1540</v>
      </c>
      <c r="G1165" s="82">
        <v>26870027.800000001</v>
      </c>
      <c r="H1165" s="84" t="s">
        <v>1445</v>
      </c>
    </row>
    <row r="1166" spans="1:8" ht="15.75" customHeight="1">
      <c r="A1166" s="81" t="s">
        <v>2478</v>
      </c>
      <c r="B1166" s="81" t="s">
        <v>44</v>
      </c>
      <c r="C1166" s="82">
        <v>17855</v>
      </c>
      <c r="D1166" s="81" t="s">
        <v>246</v>
      </c>
      <c r="E1166" s="81" t="s">
        <v>1446</v>
      </c>
      <c r="F1166" s="83">
        <v>1500</v>
      </c>
      <c r="G1166" s="82">
        <v>26782500</v>
      </c>
      <c r="H1166" s="84" t="s">
        <v>1447</v>
      </c>
    </row>
    <row r="1167" spans="1:8" ht="15.75" customHeight="1">
      <c r="A1167" s="81" t="s">
        <v>2478</v>
      </c>
      <c r="B1167" s="81" t="s">
        <v>44</v>
      </c>
      <c r="C1167" s="82">
        <v>22182.38</v>
      </c>
      <c r="D1167" s="81" t="s">
        <v>68</v>
      </c>
      <c r="E1167" s="81" t="s">
        <v>1448</v>
      </c>
      <c r="F1167" s="83">
        <v>1540</v>
      </c>
      <c r="G1167" s="82">
        <v>34160865.200000003</v>
      </c>
      <c r="H1167" s="84" t="s">
        <v>1449</v>
      </c>
    </row>
    <row r="1168" spans="1:8" ht="15.75" customHeight="1">
      <c r="A1168" s="81" t="s">
        <v>2478</v>
      </c>
      <c r="B1168" s="81" t="s">
        <v>44</v>
      </c>
      <c r="C1168" s="82">
        <v>25915.16</v>
      </c>
      <c r="D1168" s="81" t="s">
        <v>52</v>
      </c>
      <c r="E1168" s="81" t="s">
        <v>1450</v>
      </c>
      <c r="F1168" s="83">
        <v>1540</v>
      </c>
      <c r="G1168" s="82">
        <v>39909346.399999999</v>
      </c>
      <c r="H1168" s="81" t="s">
        <v>1451</v>
      </c>
    </row>
    <row r="1169" spans="1:8" ht="15.75" customHeight="1">
      <c r="A1169" s="81" t="s">
        <v>2478</v>
      </c>
      <c r="B1169" s="81" t="s">
        <v>44</v>
      </c>
      <c r="C1169" s="82">
        <v>32970.300000000003</v>
      </c>
      <c r="D1169" s="81" t="s">
        <v>71</v>
      </c>
      <c r="E1169" s="81" t="s">
        <v>1452</v>
      </c>
      <c r="F1169" s="83">
        <v>1540</v>
      </c>
      <c r="G1169" s="82">
        <v>50774262</v>
      </c>
      <c r="H1169" s="84" t="s">
        <v>1453</v>
      </c>
    </row>
    <row r="1170" spans="1:8" ht="15.75" customHeight="1">
      <c r="A1170" s="81" t="s">
        <v>2478</v>
      </c>
      <c r="B1170" s="81" t="s">
        <v>44</v>
      </c>
      <c r="C1170" s="82">
        <v>37356.26</v>
      </c>
      <c r="D1170" s="81" t="s">
        <v>110</v>
      </c>
      <c r="E1170" s="81" t="s">
        <v>463</v>
      </c>
      <c r="F1170" s="83">
        <v>1540</v>
      </c>
      <c r="G1170" s="82">
        <v>57528640.399999999</v>
      </c>
      <c r="H1170" s="81" t="s">
        <v>1454</v>
      </c>
    </row>
    <row r="1171" spans="1:8" ht="15.75" customHeight="1">
      <c r="C1171" s="79"/>
      <c r="F1171" s="85"/>
      <c r="G1171" s="79"/>
    </row>
    <row r="1172" spans="1:8" ht="15.75" customHeight="1">
      <c r="A1172" s="88" t="s">
        <v>1455</v>
      </c>
      <c r="B1172" s="89"/>
      <c r="C1172" s="89"/>
      <c r="D1172" s="89"/>
      <c r="E1172" s="89"/>
      <c r="F1172" s="89"/>
      <c r="G1172" s="89"/>
      <c r="H1172" s="90"/>
    </row>
    <row r="1173" spans="1:8" ht="15.75" customHeight="1">
      <c r="C1173" s="79"/>
      <c r="E1173" s="1" t="s">
        <v>2401</v>
      </c>
      <c r="F1173" s="80">
        <v>480</v>
      </c>
      <c r="G1173" s="79"/>
    </row>
    <row r="1174" spans="1:8" ht="15.75" customHeight="1">
      <c r="A1174" s="81" t="s">
        <v>17</v>
      </c>
      <c r="B1174" s="81" t="s">
        <v>18</v>
      </c>
      <c r="C1174" s="81" t="s">
        <v>19</v>
      </c>
      <c r="D1174" s="81" t="s">
        <v>23</v>
      </c>
      <c r="E1174" s="81" t="s">
        <v>24</v>
      </c>
      <c r="F1174" s="81" t="s">
        <v>25</v>
      </c>
      <c r="G1174" s="81" t="s">
        <v>26</v>
      </c>
      <c r="H1174" s="81" t="s">
        <v>27</v>
      </c>
    </row>
    <row r="1175" spans="1:8" ht="15.75" customHeight="1">
      <c r="A1175" s="81" t="s">
        <v>2479</v>
      </c>
      <c r="B1175" s="81" t="s">
        <v>44</v>
      </c>
      <c r="C1175" s="82">
        <v>7119.11</v>
      </c>
      <c r="D1175" s="81" t="s">
        <v>110</v>
      </c>
      <c r="E1175" s="81" t="s">
        <v>943</v>
      </c>
      <c r="F1175" s="83">
        <v>480</v>
      </c>
      <c r="G1175" s="82">
        <v>3417172.8</v>
      </c>
      <c r="H1175" s="81" t="s">
        <v>1457</v>
      </c>
    </row>
    <row r="1176" spans="1:8" ht="15.75" customHeight="1">
      <c r="A1176" s="81" t="s">
        <v>2479</v>
      </c>
      <c r="B1176" s="81" t="s">
        <v>51</v>
      </c>
      <c r="C1176" s="82">
        <v>9297.44</v>
      </c>
      <c r="D1176" s="81" t="s">
        <v>52</v>
      </c>
      <c r="E1176" s="81" t="s">
        <v>1458</v>
      </c>
      <c r="F1176" s="83">
        <v>480</v>
      </c>
      <c r="G1176" s="82">
        <v>4462771.2</v>
      </c>
      <c r="H1176" s="81" t="s">
        <v>1459</v>
      </c>
    </row>
    <row r="1177" spans="1:8" ht="15.75" customHeight="1">
      <c r="A1177" s="81" t="s">
        <v>2479</v>
      </c>
      <c r="B1177" s="81" t="s">
        <v>44</v>
      </c>
      <c r="C1177" s="82">
        <v>10481</v>
      </c>
      <c r="D1177" s="81" t="s">
        <v>77</v>
      </c>
      <c r="E1177" s="81" t="s">
        <v>1460</v>
      </c>
      <c r="F1177" s="83">
        <v>480</v>
      </c>
      <c r="G1177" s="82">
        <v>5030880</v>
      </c>
      <c r="H1177" s="84" t="s">
        <v>1461</v>
      </c>
    </row>
    <row r="1178" spans="1:8" ht="15.75" customHeight="1">
      <c r="A1178" s="81" t="s">
        <v>2479</v>
      </c>
      <c r="B1178" s="81" t="s">
        <v>44</v>
      </c>
      <c r="C1178" s="82">
        <v>10503.05</v>
      </c>
      <c r="D1178" s="81" t="s">
        <v>63</v>
      </c>
      <c r="E1178" s="81" t="s">
        <v>923</v>
      </c>
      <c r="F1178" s="83">
        <v>480</v>
      </c>
      <c r="G1178" s="82">
        <v>5041464</v>
      </c>
      <c r="H1178" s="81" t="s">
        <v>1462</v>
      </c>
    </row>
    <row r="1179" spans="1:8" ht="15.75" customHeight="1">
      <c r="A1179" s="81" t="s">
        <v>2479</v>
      </c>
      <c r="B1179" s="81" t="s">
        <v>44</v>
      </c>
      <c r="C1179" s="82">
        <v>11180.4</v>
      </c>
      <c r="D1179" s="81" t="s">
        <v>68</v>
      </c>
      <c r="E1179" s="81" t="s">
        <v>671</v>
      </c>
      <c r="F1179" s="83">
        <v>480</v>
      </c>
      <c r="G1179" s="82">
        <v>5366592</v>
      </c>
      <c r="H1179" s="84" t="s">
        <v>1463</v>
      </c>
    </row>
    <row r="1180" spans="1:8" ht="15.75" customHeight="1">
      <c r="A1180" s="81" t="s">
        <v>2479</v>
      </c>
      <c r="B1180" s="81" t="s">
        <v>44</v>
      </c>
      <c r="C1180" s="82">
        <v>11310.62</v>
      </c>
      <c r="D1180" s="81" t="s">
        <v>95</v>
      </c>
      <c r="E1180" s="81" t="s">
        <v>1464</v>
      </c>
      <c r="F1180" s="83">
        <v>480</v>
      </c>
      <c r="G1180" s="82">
        <v>5429097.5999999996</v>
      </c>
      <c r="H1180" s="84" t="s">
        <v>1465</v>
      </c>
    </row>
    <row r="1181" spans="1:8" ht="15.75" customHeight="1">
      <c r="A1181" s="81" t="s">
        <v>2479</v>
      </c>
      <c r="B1181" s="81" t="s">
        <v>44</v>
      </c>
      <c r="C1181" s="82">
        <v>11611.33</v>
      </c>
      <c r="D1181" s="81" t="s">
        <v>189</v>
      </c>
      <c r="E1181" s="81" t="s">
        <v>671</v>
      </c>
      <c r="F1181" s="83">
        <v>480</v>
      </c>
      <c r="G1181" s="82">
        <v>5573438.4000000004</v>
      </c>
      <c r="H1181" s="81" t="s">
        <v>1466</v>
      </c>
    </row>
    <row r="1182" spans="1:8" ht="15.75" customHeight="1">
      <c r="A1182" s="81" t="s">
        <v>2479</v>
      </c>
      <c r="B1182" s="81" t="s">
        <v>44</v>
      </c>
      <c r="C1182" s="82">
        <v>11996</v>
      </c>
      <c r="D1182" s="81" t="s">
        <v>47</v>
      </c>
      <c r="E1182" s="81" t="s">
        <v>671</v>
      </c>
      <c r="F1182" s="83">
        <v>480</v>
      </c>
      <c r="G1182" s="82">
        <v>5758080</v>
      </c>
      <c r="H1182" s="81" t="s">
        <v>109</v>
      </c>
    </row>
    <row r="1183" spans="1:8" ht="15.75" customHeight="1">
      <c r="A1183" s="81" t="s">
        <v>2479</v>
      </c>
      <c r="B1183" s="81" t="s">
        <v>51</v>
      </c>
      <c r="C1183" s="82">
        <v>14622.52</v>
      </c>
      <c r="D1183" s="81" t="s">
        <v>63</v>
      </c>
      <c r="E1183" s="81" t="s">
        <v>943</v>
      </c>
      <c r="F1183" s="83">
        <v>480</v>
      </c>
      <c r="G1183" s="82">
        <v>7018809.5999999996</v>
      </c>
      <c r="H1183" s="81" t="s">
        <v>1467</v>
      </c>
    </row>
    <row r="1184" spans="1:8" ht="15.75" customHeight="1">
      <c r="A1184" s="81" t="s">
        <v>2479</v>
      </c>
      <c r="B1184" s="81" t="s">
        <v>44</v>
      </c>
      <c r="C1184" s="82">
        <v>16427.88</v>
      </c>
      <c r="D1184" s="81" t="s">
        <v>52</v>
      </c>
      <c r="E1184" s="81" t="s">
        <v>1468</v>
      </c>
      <c r="F1184" s="83">
        <v>480</v>
      </c>
      <c r="G1184" s="82">
        <v>7885382.4000000004</v>
      </c>
      <c r="H1184" s="81" t="s">
        <v>1469</v>
      </c>
    </row>
    <row r="1185" spans="1:8" ht="15.75" customHeight="1">
      <c r="A1185" s="81" t="s">
        <v>2479</v>
      </c>
      <c r="B1185" s="81" t="s">
        <v>51</v>
      </c>
      <c r="C1185" s="82">
        <v>20378.37</v>
      </c>
      <c r="D1185" s="81" t="s">
        <v>95</v>
      </c>
      <c r="E1185" s="81" t="s">
        <v>1470</v>
      </c>
      <c r="F1185" s="83">
        <v>480</v>
      </c>
      <c r="G1185" s="82">
        <v>9781617.5999999996</v>
      </c>
      <c r="H1185" s="84" t="s">
        <v>1471</v>
      </c>
    </row>
    <row r="1186" spans="1:8" ht="15.75" customHeight="1">
      <c r="A1186" s="81" t="s">
        <v>2479</v>
      </c>
      <c r="B1186" s="81" t="s">
        <v>75</v>
      </c>
      <c r="C1186" s="82">
        <v>28733.62</v>
      </c>
      <c r="D1186" s="81" t="s">
        <v>63</v>
      </c>
      <c r="E1186" s="81" t="s">
        <v>557</v>
      </c>
      <c r="F1186" s="83">
        <v>480</v>
      </c>
      <c r="G1186" s="82">
        <v>13792137.6</v>
      </c>
      <c r="H1186" s="81" t="s">
        <v>1472</v>
      </c>
    </row>
    <row r="1187" spans="1:8" ht="15.75" customHeight="1">
      <c r="A1187" s="81" t="s">
        <v>2479</v>
      </c>
      <c r="B1187" s="81" t="s">
        <v>44</v>
      </c>
      <c r="C1187" s="82">
        <v>37969.71</v>
      </c>
      <c r="D1187" s="81" t="s">
        <v>434</v>
      </c>
      <c r="E1187" s="81" t="s">
        <v>1473</v>
      </c>
      <c r="F1187" s="83">
        <v>480</v>
      </c>
      <c r="G1187" s="82">
        <v>18225460.800000001</v>
      </c>
      <c r="H1187" s="84" t="s">
        <v>1474</v>
      </c>
    </row>
    <row r="1188" spans="1:8" ht="15.75" customHeight="1">
      <c r="A1188" s="81" t="s">
        <v>2479</v>
      </c>
      <c r="B1188" s="81" t="s">
        <v>75</v>
      </c>
      <c r="C1188" s="82">
        <v>46957.02</v>
      </c>
      <c r="D1188" s="81" t="s">
        <v>95</v>
      </c>
      <c r="E1188" s="81" t="s">
        <v>1475</v>
      </c>
      <c r="F1188" s="83">
        <v>480</v>
      </c>
      <c r="G1188" s="82">
        <v>22539369.600000001</v>
      </c>
      <c r="H1188" s="84" t="s">
        <v>1476</v>
      </c>
    </row>
    <row r="1189" spans="1:8" ht="15.75" customHeight="1">
      <c r="C1189" s="79"/>
      <c r="F1189" s="85"/>
      <c r="G1189" s="79"/>
    </row>
    <row r="1190" spans="1:8" ht="15.75" customHeight="1">
      <c r="A1190" s="88" t="s">
        <v>1477</v>
      </c>
      <c r="B1190" s="89"/>
      <c r="C1190" s="89"/>
      <c r="D1190" s="89"/>
      <c r="E1190" s="89"/>
      <c r="F1190" s="89"/>
      <c r="G1190" s="89"/>
      <c r="H1190" s="90"/>
    </row>
    <row r="1191" spans="1:8" ht="15.75" customHeight="1">
      <c r="C1191" s="79"/>
      <c r="E1191" s="1" t="s">
        <v>2401</v>
      </c>
      <c r="F1191" s="80">
        <v>110</v>
      </c>
      <c r="G1191" s="79"/>
    </row>
    <row r="1192" spans="1:8" ht="15.75" customHeight="1">
      <c r="A1192" s="81" t="s">
        <v>17</v>
      </c>
      <c r="B1192" s="81" t="s">
        <v>18</v>
      </c>
      <c r="C1192" s="81" t="s">
        <v>19</v>
      </c>
      <c r="D1192" s="81" t="s">
        <v>23</v>
      </c>
      <c r="E1192" s="81" t="s">
        <v>24</v>
      </c>
      <c r="F1192" s="81" t="s">
        <v>25</v>
      </c>
      <c r="G1192" s="81" t="s">
        <v>26</v>
      </c>
      <c r="H1192" s="81" t="s">
        <v>27</v>
      </c>
    </row>
    <row r="1193" spans="1:8" ht="15.75" customHeight="1">
      <c r="A1193" s="81" t="s">
        <v>2480</v>
      </c>
      <c r="B1193" s="81" t="s">
        <v>44</v>
      </c>
      <c r="C1193" s="82">
        <v>18458</v>
      </c>
      <c r="D1193" s="81" t="s">
        <v>47</v>
      </c>
      <c r="E1193" s="81" t="s">
        <v>212</v>
      </c>
      <c r="F1193" s="83">
        <v>110</v>
      </c>
      <c r="G1193" s="82">
        <v>2030380</v>
      </c>
      <c r="H1193" s="81" t="s">
        <v>109</v>
      </c>
    </row>
    <row r="1194" spans="1:8" ht="15.75" customHeight="1">
      <c r="A1194" s="81" t="s">
        <v>2480</v>
      </c>
      <c r="B1194" s="81" t="s">
        <v>44</v>
      </c>
      <c r="C1194" s="82">
        <v>18974.12</v>
      </c>
      <c r="D1194" s="81" t="s">
        <v>52</v>
      </c>
      <c r="E1194" s="81" t="s">
        <v>1458</v>
      </c>
      <c r="F1194" s="83">
        <v>110</v>
      </c>
      <c r="G1194" s="82">
        <v>2087153.2</v>
      </c>
      <c r="H1194" s="81" t="s">
        <v>1459</v>
      </c>
    </row>
    <row r="1195" spans="1:8" ht="15.75" customHeight="1">
      <c r="A1195" s="81" t="s">
        <v>2480</v>
      </c>
      <c r="B1195" s="81" t="s">
        <v>44</v>
      </c>
      <c r="C1195" s="82">
        <v>21669.51</v>
      </c>
      <c r="D1195" s="81" t="s">
        <v>63</v>
      </c>
      <c r="E1195" s="81" t="s">
        <v>923</v>
      </c>
      <c r="F1195" s="83">
        <v>110</v>
      </c>
      <c r="G1195" s="82">
        <v>2383646.1</v>
      </c>
      <c r="H1195" s="84" t="s">
        <v>1479</v>
      </c>
    </row>
    <row r="1196" spans="1:8" ht="15.75" customHeight="1">
      <c r="A1196" s="81" t="s">
        <v>2480</v>
      </c>
      <c r="B1196" s="81" t="s">
        <v>44</v>
      </c>
      <c r="C1196" s="82">
        <v>21900</v>
      </c>
      <c r="D1196" s="81" t="s">
        <v>77</v>
      </c>
      <c r="E1196" s="81" t="s">
        <v>1460</v>
      </c>
      <c r="F1196" s="83">
        <v>110</v>
      </c>
      <c r="G1196" s="82">
        <v>2409000</v>
      </c>
      <c r="H1196" s="84" t="s">
        <v>1480</v>
      </c>
    </row>
    <row r="1197" spans="1:8" ht="15.75" customHeight="1">
      <c r="A1197" s="81" t="s">
        <v>2480</v>
      </c>
      <c r="B1197" s="81" t="s">
        <v>44</v>
      </c>
      <c r="C1197" s="82">
        <v>22760.1</v>
      </c>
      <c r="D1197" s="81" t="s">
        <v>68</v>
      </c>
      <c r="E1197" s="81" t="s">
        <v>671</v>
      </c>
      <c r="F1197" s="83">
        <v>110</v>
      </c>
      <c r="G1197" s="82">
        <v>2503611</v>
      </c>
      <c r="H1197" s="81" t="s">
        <v>1481</v>
      </c>
    </row>
    <row r="1198" spans="1:8" ht="15.75" customHeight="1">
      <c r="A1198" s="81" t="s">
        <v>2480</v>
      </c>
      <c r="B1198" s="81" t="s">
        <v>44</v>
      </c>
      <c r="C1198" s="82">
        <v>23911.77</v>
      </c>
      <c r="D1198" s="81" t="s">
        <v>189</v>
      </c>
      <c r="E1198" s="81" t="s">
        <v>671</v>
      </c>
      <c r="F1198" s="83">
        <v>110</v>
      </c>
      <c r="G1198" s="82">
        <v>2630294.7000000002</v>
      </c>
      <c r="H1198" s="81" t="s">
        <v>1466</v>
      </c>
    </row>
    <row r="1199" spans="1:8" ht="15.75" customHeight="1">
      <c r="A1199" s="81" t="s">
        <v>2480</v>
      </c>
      <c r="B1199" s="81" t="s">
        <v>44</v>
      </c>
      <c r="C1199" s="82">
        <v>24190.32</v>
      </c>
      <c r="D1199" s="81" t="s">
        <v>110</v>
      </c>
      <c r="E1199" s="81" t="s">
        <v>671</v>
      </c>
      <c r="F1199" s="83">
        <v>110</v>
      </c>
      <c r="G1199" s="82">
        <v>2660935.2000000002</v>
      </c>
      <c r="H1199" s="81" t="s">
        <v>1482</v>
      </c>
    </row>
    <row r="1200" spans="1:8" ht="15.75" customHeight="1">
      <c r="A1200" s="81" t="s">
        <v>2480</v>
      </c>
      <c r="B1200" s="81" t="s">
        <v>51</v>
      </c>
      <c r="C1200" s="82">
        <v>24424</v>
      </c>
      <c r="D1200" s="81" t="s">
        <v>47</v>
      </c>
      <c r="E1200" s="81" t="s">
        <v>671</v>
      </c>
      <c r="F1200" s="83">
        <v>110</v>
      </c>
      <c r="G1200" s="82">
        <v>2686640</v>
      </c>
      <c r="H1200" s="81" t="s">
        <v>109</v>
      </c>
    </row>
    <row r="1201" spans="1:8" ht="15.75" customHeight="1">
      <c r="A1201" s="81" t="s">
        <v>2480</v>
      </c>
      <c r="B1201" s="81" t="s">
        <v>51</v>
      </c>
      <c r="C1201" s="82">
        <v>90166.82</v>
      </c>
      <c r="D1201" s="81" t="s">
        <v>63</v>
      </c>
      <c r="E1201" s="81" t="s">
        <v>974</v>
      </c>
      <c r="F1201" s="83">
        <v>110</v>
      </c>
      <c r="G1201" s="82">
        <v>9918350.1999999993</v>
      </c>
      <c r="H1201" s="84" t="s">
        <v>1483</v>
      </c>
    </row>
    <row r="1202" spans="1:8" ht="15.75" customHeight="1">
      <c r="A1202" s="81" t="s">
        <v>2480</v>
      </c>
      <c r="B1202" s="81" t="s">
        <v>44</v>
      </c>
      <c r="C1202" s="82">
        <v>119149.88</v>
      </c>
      <c r="D1202" s="81" t="s">
        <v>434</v>
      </c>
      <c r="E1202" s="81" t="s">
        <v>1473</v>
      </c>
      <c r="F1202" s="83">
        <v>110</v>
      </c>
      <c r="G1202" s="82">
        <v>13106486.800000001</v>
      </c>
      <c r="H1202" s="84" t="s">
        <v>1484</v>
      </c>
    </row>
    <row r="1203" spans="1:8" ht="15.75" customHeight="1">
      <c r="A1203" s="81" t="s">
        <v>2480</v>
      </c>
      <c r="B1203" s="81" t="s">
        <v>44</v>
      </c>
      <c r="C1203" s="82">
        <v>147352.26999999999</v>
      </c>
      <c r="D1203" s="81" t="s">
        <v>95</v>
      </c>
      <c r="E1203" s="81" t="s">
        <v>1485</v>
      </c>
      <c r="F1203" s="83">
        <v>110</v>
      </c>
      <c r="G1203" s="82">
        <v>16208749.699999999</v>
      </c>
      <c r="H1203" s="84" t="s">
        <v>1486</v>
      </c>
    </row>
    <row r="1204" spans="1:8" ht="15.75" customHeight="1">
      <c r="C1204" s="79"/>
      <c r="F1204" s="85"/>
      <c r="G1204" s="79"/>
    </row>
    <row r="1205" spans="1:8" ht="15.75" customHeight="1">
      <c r="A1205" s="88" t="s">
        <v>1488</v>
      </c>
      <c r="B1205" s="89"/>
      <c r="C1205" s="89"/>
      <c r="D1205" s="89"/>
      <c r="E1205" s="89"/>
      <c r="F1205" s="89"/>
      <c r="G1205" s="89"/>
      <c r="H1205" s="90"/>
    </row>
    <row r="1206" spans="1:8" ht="15.75" customHeight="1">
      <c r="C1206" s="79"/>
      <c r="E1206" s="1" t="s">
        <v>2401</v>
      </c>
      <c r="F1206" s="80">
        <v>204000</v>
      </c>
      <c r="G1206" s="79"/>
    </row>
    <row r="1207" spans="1:8" ht="15.75" customHeight="1">
      <c r="A1207" s="81" t="s">
        <v>17</v>
      </c>
      <c r="B1207" s="81" t="s">
        <v>18</v>
      </c>
      <c r="C1207" s="81" t="s">
        <v>19</v>
      </c>
      <c r="D1207" s="81" t="s">
        <v>23</v>
      </c>
      <c r="E1207" s="81" t="s">
        <v>24</v>
      </c>
      <c r="F1207" s="81" t="s">
        <v>25</v>
      </c>
      <c r="G1207" s="81" t="s">
        <v>26</v>
      </c>
      <c r="H1207" s="81" t="s">
        <v>27</v>
      </c>
    </row>
    <row r="1208" spans="1:8" ht="15.75" customHeight="1">
      <c r="A1208" s="81" t="s">
        <v>2481</v>
      </c>
      <c r="B1208" s="81" t="s">
        <v>44</v>
      </c>
      <c r="C1208" s="82">
        <v>256.45</v>
      </c>
      <c r="D1208" s="81" t="s">
        <v>196</v>
      </c>
      <c r="E1208" s="81" t="s">
        <v>1490</v>
      </c>
      <c r="F1208" s="83">
        <v>204000</v>
      </c>
      <c r="G1208" s="82">
        <v>52315800</v>
      </c>
      <c r="H1208" s="84" t="s">
        <v>1491</v>
      </c>
    </row>
    <row r="1209" spans="1:8" ht="15.75" customHeight="1">
      <c r="A1209" s="81" t="s">
        <v>2481</v>
      </c>
      <c r="B1209" s="81" t="s">
        <v>44</v>
      </c>
      <c r="C1209" s="82">
        <v>266</v>
      </c>
      <c r="D1209" s="81" t="s">
        <v>77</v>
      </c>
      <c r="E1209" s="81" t="s">
        <v>1492</v>
      </c>
      <c r="F1209" s="83">
        <v>204000</v>
      </c>
      <c r="G1209" s="82">
        <v>54264000</v>
      </c>
      <c r="H1209" s="84" t="s">
        <v>1493</v>
      </c>
    </row>
    <row r="1210" spans="1:8" ht="15.75" customHeight="1">
      <c r="A1210" s="81" t="s">
        <v>2481</v>
      </c>
      <c r="B1210" s="81" t="s">
        <v>44</v>
      </c>
      <c r="C1210" s="82">
        <v>268.77</v>
      </c>
      <c r="D1210" s="81" t="s">
        <v>52</v>
      </c>
      <c r="E1210" s="81" t="s">
        <v>1494</v>
      </c>
      <c r="F1210" s="83">
        <v>204000</v>
      </c>
      <c r="G1210" s="82">
        <v>54829080</v>
      </c>
      <c r="H1210" s="81" t="s">
        <v>1495</v>
      </c>
    </row>
    <row r="1211" spans="1:8" ht="15.75" customHeight="1">
      <c r="A1211" s="81" t="s">
        <v>2481</v>
      </c>
      <c r="B1211" s="81" t="s">
        <v>44</v>
      </c>
      <c r="C1211" s="82">
        <v>269.68</v>
      </c>
      <c r="D1211" s="81" t="s">
        <v>63</v>
      </c>
      <c r="E1211" s="81" t="s">
        <v>901</v>
      </c>
      <c r="F1211" s="83">
        <v>204000</v>
      </c>
      <c r="G1211" s="82">
        <v>55014720</v>
      </c>
      <c r="H1211" s="81" t="s">
        <v>1496</v>
      </c>
    </row>
    <row r="1212" spans="1:8" ht="15.75" customHeight="1">
      <c r="A1212" s="81" t="s">
        <v>2481</v>
      </c>
      <c r="B1212" s="81" t="s">
        <v>44</v>
      </c>
      <c r="C1212" s="82">
        <v>290.43</v>
      </c>
      <c r="D1212" s="81" t="s">
        <v>71</v>
      </c>
      <c r="E1212" s="81" t="s">
        <v>1497</v>
      </c>
      <c r="F1212" s="83">
        <v>30000</v>
      </c>
      <c r="G1212" s="82">
        <v>8712900</v>
      </c>
      <c r="H1212" s="84" t="s">
        <v>1498</v>
      </c>
    </row>
    <row r="1213" spans="1:8" ht="15.75" customHeight="1">
      <c r="A1213" s="81" t="s">
        <v>2481</v>
      </c>
      <c r="B1213" s="81" t="s">
        <v>51</v>
      </c>
      <c r="C1213" s="82">
        <v>322.48</v>
      </c>
      <c r="D1213" s="81" t="s">
        <v>63</v>
      </c>
      <c r="E1213" s="81" t="s">
        <v>1499</v>
      </c>
      <c r="F1213" s="83">
        <v>204000</v>
      </c>
      <c r="G1213" s="82">
        <v>65785920</v>
      </c>
      <c r="H1213" s="81" t="s">
        <v>1500</v>
      </c>
    </row>
    <row r="1214" spans="1:8" ht="15.75" customHeight="1">
      <c r="A1214" s="81" t="s">
        <v>2481</v>
      </c>
      <c r="B1214" s="81" t="s">
        <v>44</v>
      </c>
      <c r="C1214" s="82">
        <v>369</v>
      </c>
      <c r="D1214" s="81" t="s">
        <v>47</v>
      </c>
      <c r="E1214" s="81" t="s">
        <v>1501</v>
      </c>
      <c r="F1214" s="83">
        <v>204000</v>
      </c>
      <c r="G1214" s="82">
        <v>75276000</v>
      </c>
      <c r="H1214" s="81" t="s">
        <v>109</v>
      </c>
    </row>
    <row r="1215" spans="1:8" ht="15.75" customHeight="1">
      <c r="A1215" s="81" t="s">
        <v>2481</v>
      </c>
      <c r="B1215" s="81" t="s">
        <v>44</v>
      </c>
      <c r="C1215" s="82">
        <v>369.49</v>
      </c>
      <c r="D1215" s="81" t="s">
        <v>68</v>
      </c>
      <c r="E1215" s="81" t="s">
        <v>1499</v>
      </c>
      <c r="F1215" s="83">
        <v>204000</v>
      </c>
      <c r="G1215" s="82">
        <v>75375960</v>
      </c>
      <c r="H1215" s="84" t="s">
        <v>1502</v>
      </c>
    </row>
    <row r="1216" spans="1:8" ht="15.75" customHeight="1">
      <c r="A1216" s="81" t="s">
        <v>2481</v>
      </c>
      <c r="B1216" s="81" t="s">
        <v>44</v>
      </c>
      <c r="C1216" s="82">
        <v>613.41</v>
      </c>
      <c r="D1216" s="81" t="s">
        <v>95</v>
      </c>
      <c r="E1216" s="81" t="s">
        <v>1503</v>
      </c>
      <c r="F1216" s="83">
        <v>204000</v>
      </c>
      <c r="G1216" s="82">
        <v>125135640</v>
      </c>
      <c r="H1216" s="84" t="s">
        <v>1504</v>
      </c>
    </row>
    <row r="1217" spans="1:8" ht="15.75" customHeight="1">
      <c r="A1217" s="81" t="s">
        <v>2481</v>
      </c>
      <c r="B1217" s="81" t="s">
        <v>44</v>
      </c>
      <c r="C1217" s="82">
        <v>620.04999999999995</v>
      </c>
      <c r="D1217" s="81" t="s">
        <v>434</v>
      </c>
      <c r="E1217" s="81" t="s">
        <v>1505</v>
      </c>
      <c r="F1217" s="83">
        <v>204000</v>
      </c>
      <c r="G1217" s="82">
        <v>126490200</v>
      </c>
      <c r="H1217" s="84" t="s">
        <v>1506</v>
      </c>
    </row>
    <row r="1218" spans="1:8" ht="15.75" customHeight="1">
      <c r="A1218" s="81" t="s">
        <v>2481</v>
      </c>
      <c r="B1218" s="81" t="s">
        <v>51</v>
      </c>
      <c r="C1218" s="82">
        <v>622.54</v>
      </c>
      <c r="D1218" s="81" t="s">
        <v>196</v>
      </c>
      <c r="E1218" s="81" t="s">
        <v>1507</v>
      </c>
      <c r="F1218" s="83">
        <v>204000</v>
      </c>
      <c r="G1218" s="82">
        <v>126998160</v>
      </c>
      <c r="H1218" s="84" t="s">
        <v>1508</v>
      </c>
    </row>
    <row r="1219" spans="1:8" ht="15.75" customHeight="1">
      <c r="A1219" s="81" t="s">
        <v>2481</v>
      </c>
      <c r="B1219" s="81" t="s">
        <v>75</v>
      </c>
      <c r="C1219" s="82">
        <v>647.1</v>
      </c>
      <c r="D1219" s="81" t="s">
        <v>63</v>
      </c>
      <c r="E1219" s="81" t="s">
        <v>1279</v>
      </c>
      <c r="F1219" s="83">
        <v>204000</v>
      </c>
      <c r="G1219" s="82">
        <v>132008400</v>
      </c>
      <c r="H1219" s="81" t="s">
        <v>1509</v>
      </c>
    </row>
    <row r="1220" spans="1:8" ht="15.75" customHeight="1">
      <c r="A1220" s="81" t="s">
        <v>2481</v>
      </c>
      <c r="B1220" s="81" t="s">
        <v>44</v>
      </c>
      <c r="C1220" s="82">
        <v>786.53</v>
      </c>
      <c r="D1220" s="81" t="s">
        <v>189</v>
      </c>
      <c r="E1220" s="81" t="s">
        <v>1501</v>
      </c>
      <c r="F1220" s="83">
        <v>204000</v>
      </c>
      <c r="G1220" s="82">
        <v>160452120</v>
      </c>
      <c r="H1220" s="81" t="s">
        <v>1510</v>
      </c>
    </row>
    <row r="1221" spans="1:8" ht="15.75" customHeight="1">
      <c r="C1221" s="79"/>
      <c r="F1221" s="85"/>
      <c r="G1221" s="79"/>
    </row>
    <row r="1222" spans="1:8" ht="15.75" customHeight="1">
      <c r="A1222" s="88" t="s">
        <v>1511</v>
      </c>
      <c r="B1222" s="89"/>
      <c r="C1222" s="89"/>
      <c r="D1222" s="89"/>
      <c r="E1222" s="89"/>
      <c r="F1222" s="89"/>
      <c r="G1222" s="89"/>
      <c r="H1222" s="90"/>
    </row>
    <row r="1223" spans="1:8" ht="15.75" customHeight="1">
      <c r="C1223" s="79"/>
      <c r="E1223" s="1" t="s">
        <v>2401</v>
      </c>
      <c r="F1223" s="80">
        <v>6000</v>
      </c>
      <c r="G1223" s="79"/>
    </row>
    <row r="1224" spans="1:8" ht="15.75" customHeight="1">
      <c r="A1224" s="81" t="s">
        <v>17</v>
      </c>
      <c r="B1224" s="81" t="s">
        <v>18</v>
      </c>
      <c r="C1224" s="81" t="s">
        <v>19</v>
      </c>
      <c r="D1224" s="81" t="s">
        <v>23</v>
      </c>
      <c r="E1224" s="81" t="s">
        <v>24</v>
      </c>
      <c r="F1224" s="81" t="s">
        <v>25</v>
      </c>
      <c r="G1224" s="81" t="s">
        <v>26</v>
      </c>
      <c r="H1224" s="81" t="s">
        <v>27</v>
      </c>
    </row>
    <row r="1225" spans="1:8" ht="15.75" customHeight="1">
      <c r="A1225" s="81" t="s">
        <v>2482</v>
      </c>
      <c r="B1225" s="81" t="s">
        <v>44</v>
      </c>
      <c r="C1225" s="82">
        <v>3676.18</v>
      </c>
      <c r="D1225" s="81" t="s">
        <v>434</v>
      </c>
      <c r="E1225" s="81" t="s">
        <v>1513</v>
      </c>
      <c r="F1225" s="83">
        <v>6000</v>
      </c>
      <c r="G1225" s="82">
        <v>22057080</v>
      </c>
      <c r="H1225" s="84" t="s">
        <v>1514</v>
      </c>
    </row>
    <row r="1226" spans="1:8" ht="15.75" customHeight="1">
      <c r="A1226" s="81" t="s">
        <v>2482</v>
      </c>
      <c r="B1226" s="81" t="s">
        <v>44</v>
      </c>
      <c r="C1226" s="82">
        <v>3753.03</v>
      </c>
      <c r="D1226" s="81" t="s">
        <v>63</v>
      </c>
      <c r="E1226" s="81" t="s">
        <v>574</v>
      </c>
      <c r="F1226" s="83">
        <v>6000</v>
      </c>
      <c r="G1226" s="82">
        <v>22518180</v>
      </c>
      <c r="H1226" s="81" t="s">
        <v>1515</v>
      </c>
    </row>
    <row r="1227" spans="1:8" ht="15.75" customHeight="1">
      <c r="A1227" s="81" t="s">
        <v>2482</v>
      </c>
      <c r="B1227" s="81" t="s">
        <v>44</v>
      </c>
      <c r="C1227" s="82">
        <v>3755.66</v>
      </c>
      <c r="D1227" s="81" t="s">
        <v>95</v>
      </c>
      <c r="E1227" s="81" t="s">
        <v>1516</v>
      </c>
      <c r="F1227" s="83">
        <v>6000</v>
      </c>
      <c r="G1227" s="82">
        <v>22533960</v>
      </c>
      <c r="H1227" s="84" t="s">
        <v>1517</v>
      </c>
    </row>
    <row r="1228" spans="1:8" ht="15.75" customHeight="1">
      <c r="A1228" s="81" t="s">
        <v>2482</v>
      </c>
      <c r="B1228" s="81" t="s">
        <v>44</v>
      </c>
      <c r="C1228" s="82">
        <v>3932.49</v>
      </c>
      <c r="D1228" s="81" t="s">
        <v>222</v>
      </c>
      <c r="E1228" s="81" t="s">
        <v>1518</v>
      </c>
      <c r="F1228" s="83">
        <v>6000</v>
      </c>
      <c r="G1228" s="82">
        <v>23594940</v>
      </c>
      <c r="H1228" s="84" t="s">
        <v>1519</v>
      </c>
    </row>
    <row r="1229" spans="1:8" ht="15.75" customHeight="1">
      <c r="A1229" s="81" t="s">
        <v>2482</v>
      </c>
      <c r="B1229" s="81" t="s">
        <v>44</v>
      </c>
      <c r="C1229" s="82">
        <v>3988.52</v>
      </c>
      <c r="D1229" s="81" t="s">
        <v>52</v>
      </c>
      <c r="E1229" s="81" t="s">
        <v>1520</v>
      </c>
      <c r="F1229" s="83">
        <v>6000</v>
      </c>
      <c r="G1229" s="82">
        <v>23931120</v>
      </c>
      <c r="H1229" s="81" t="s">
        <v>1521</v>
      </c>
    </row>
    <row r="1230" spans="1:8" ht="15.75" customHeight="1">
      <c r="A1230" s="81" t="s">
        <v>2482</v>
      </c>
      <c r="B1230" s="81" t="s">
        <v>44</v>
      </c>
      <c r="C1230" s="82">
        <v>4626.67</v>
      </c>
      <c r="D1230" s="81" t="s">
        <v>68</v>
      </c>
      <c r="E1230" s="81" t="s">
        <v>574</v>
      </c>
      <c r="F1230" s="83">
        <v>6000</v>
      </c>
      <c r="G1230" s="82">
        <v>27760020</v>
      </c>
      <c r="H1230" s="84" t="s">
        <v>1522</v>
      </c>
    </row>
    <row r="1231" spans="1:8" ht="15.75" customHeight="1">
      <c r="C1231" s="79"/>
      <c r="F1231" s="85"/>
      <c r="G1231" s="79"/>
    </row>
    <row r="1232" spans="1:8" ht="15.75" customHeight="1">
      <c r="A1232" s="88" t="s">
        <v>1523</v>
      </c>
      <c r="B1232" s="89"/>
      <c r="C1232" s="89"/>
      <c r="D1232" s="89"/>
      <c r="E1232" s="89"/>
      <c r="F1232" s="89"/>
      <c r="G1232" s="89"/>
      <c r="H1232" s="90"/>
    </row>
    <row r="1233" spans="1:8" ht="15.75" customHeight="1">
      <c r="C1233" s="79"/>
      <c r="E1233" s="1" t="s">
        <v>2401</v>
      </c>
      <c r="F1233" s="80">
        <v>3600</v>
      </c>
      <c r="G1233" s="79"/>
    </row>
    <row r="1234" spans="1:8" ht="15.75" customHeight="1">
      <c r="A1234" s="81" t="s">
        <v>17</v>
      </c>
      <c r="B1234" s="81" t="s">
        <v>18</v>
      </c>
      <c r="C1234" s="81" t="s">
        <v>19</v>
      </c>
      <c r="D1234" s="81" t="s">
        <v>23</v>
      </c>
      <c r="E1234" s="81" t="s">
        <v>24</v>
      </c>
      <c r="F1234" s="81" t="s">
        <v>25</v>
      </c>
      <c r="G1234" s="81" t="s">
        <v>26</v>
      </c>
      <c r="H1234" s="81" t="s">
        <v>27</v>
      </c>
    </row>
    <row r="1235" spans="1:8" ht="15.75" customHeight="1">
      <c r="A1235" s="81" t="s">
        <v>2483</v>
      </c>
      <c r="B1235" s="81" t="s">
        <v>44</v>
      </c>
      <c r="C1235" s="82">
        <v>6662.45</v>
      </c>
      <c r="D1235" s="81" t="s">
        <v>434</v>
      </c>
      <c r="E1235" s="81" t="s">
        <v>1513</v>
      </c>
      <c r="F1235" s="83">
        <v>3600</v>
      </c>
      <c r="G1235" s="82">
        <v>23984820</v>
      </c>
      <c r="H1235" s="84" t="s">
        <v>1524</v>
      </c>
    </row>
    <row r="1236" spans="1:8" ht="15.75" customHeight="1">
      <c r="A1236" s="81" t="s">
        <v>2483</v>
      </c>
      <c r="B1236" s="81" t="s">
        <v>44</v>
      </c>
      <c r="C1236" s="82">
        <v>6783.31</v>
      </c>
      <c r="D1236" s="81" t="s">
        <v>63</v>
      </c>
      <c r="E1236" s="81" t="s">
        <v>574</v>
      </c>
      <c r="F1236" s="83">
        <v>3600</v>
      </c>
      <c r="G1236" s="82">
        <v>24419916</v>
      </c>
      <c r="H1236" s="81" t="s">
        <v>1525</v>
      </c>
    </row>
    <row r="1237" spans="1:8" ht="15.75" customHeight="1">
      <c r="A1237" s="81" t="s">
        <v>2483</v>
      </c>
      <c r="B1237" s="81" t="s">
        <v>44</v>
      </c>
      <c r="C1237" s="82">
        <v>6806.48</v>
      </c>
      <c r="D1237" s="81" t="s">
        <v>95</v>
      </c>
      <c r="E1237" s="81" t="s">
        <v>1526</v>
      </c>
      <c r="F1237" s="83">
        <v>3600</v>
      </c>
      <c r="G1237" s="82">
        <v>24503328</v>
      </c>
      <c r="H1237" s="84" t="s">
        <v>1527</v>
      </c>
    </row>
    <row r="1238" spans="1:8" ht="15.75" customHeight="1">
      <c r="A1238" s="81" t="s">
        <v>2483</v>
      </c>
      <c r="B1238" s="81" t="s">
        <v>44</v>
      </c>
      <c r="C1238" s="82">
        <v>7227.86</v>
      </c>
      <c r="D1238" s="81" t="s">
        <v>52</v>
      </c>
      <c r="E1238" s="81" t="s">
        <v>1520</v>
      </c>
      <c r="F1238" s="83">
        <v>3600</v>
      </c>
      <c r="G1238" s="82">
        <v>26020296</v>
      </c>
      <c r="H1238" s="81" t="s">
        <v>1521</v>
      </c>
    </row>
    <row r="1239" spans="1:8" ht="15.75" customHeight="1">
      <c r="A1239" s="81" t="s">
        <v>2483</v>
      </c>
      <c r="B1239" s="81" t="s">
        <v>44</v>
      </c>
      <c r="C1239" s="82">
        <v>8386.67</v>
      </c>
      <c r="D1239" s="81" t="s">
        <v>68</v>
      </c>
      <c r="E1239" s="81" t="s">
        <v>574</v>
      </c>
      <c r="F1239" s="83">
        <v>3600</v>
      </c>
      <c r="G1239" s="82">
        <v>30192012</v>
      </c>
      <c r="H1239" s="84" t="s">
        <v>1528</v>
      </c>
    </row>
    <row r="1240" spans="1:8" ht="15.75" customHeight="1">
      <c r="C1240" s="79"/>
      <c r="F1240" s="85"/>
      <c r="G1240" s="79"/>
    </row>
    <row r="1241" spans="1:8" ht="15.75" customHeight="1">
      <c r="A1241" s="88" t="s">
        <v>1529</v>
      </c>
      <c r="B1241" s="89"/>
      <c r="C1241" s="89"/>
      <c r="D1241" s="89"/>
      <c r="E1241" s="89"/>
      <c r="F1241" s="89"/>
      <c r="G1241" s="89"/>
      <c r="H1241" s="90"/>
    </row>
    <row r="1242" spans="1:8" ht="15.75" customHeight="1">
      <c r="C1242" s="79"/>
      <c r="E1242" s="1" t="s">
        <v>2401</v>
      </c>
      <c r="F1242" s="80">
        <v>468000</v>
      </c>
      <c r="G1242" s="79"/>
    </row>
    <row r="1243" spans="1:8" ht="15.75" customHeight="1">
      <c r="A1243" s="81" t="s">
        <v>17</v>
      </c>
      <c r="B1243" s="81" t="s">
        <v>18</v>
      </c>
      <c r="C1243" s="81" t="s">
        <v>19</v>
      </c>
      <c r="D1243" s="81" t="s">
        <v>23</v>
      </c>
      <c r="E1243" s="81" t="s">
        <v>24</v>
      </c>
      <c r="F1243" s="81" t="s">
        <v>25</v>
      </c>
      <c r="G1243" s="81" t="s">
        <v>26</v>
      </c>
      <c r="H1243" s="81" t="s">
        <v>27</v>
      </c>
    </row>
    <row r="1244" spans="1:8" ht="15.75" customHeight="1">
      <c r="A1244" s="81" t="s">
        <v>2484</v>
      </c>
      <c r="B1244" s="81" t="s">
        <v>44</v>
      </c>
      <c r="C1244" s="82">
        <v>134.03</v>
      </c>
      <c r="D1244" s="81" t="s">
        <v>68</v>
      </c>
      <c r="E1244" s="81" t="s">
        <v>1448</v>
      </c>
      <c r="F1244" s="83">
        <v>468000</v>
      </c>
      <c r="G1244" s="82">
        <v>62726040</v>
      </c>
      <c r="H1244" s="84" t="s">
        <v>1531</v>
      </c>
    </row>
    <row r="1245" spans="1:8" ht="15.75" customHeight="1">
      <c r="A1245" s="81" t="s">
        <v>2484</v>
      </c>
      <c r="B1245" s="81" t="s">
        <v>51</v>
      </c>
      <c r="C1245" s="82">
        <v>134.03</v>
      </c>
      <c r="D1245" s="81" t="s">
        <v>68</v>
      </c>
      <c r="E1245" s="81" t="s">
        <v>1501</v>
      </c>
      <c r="F1245" s="83">
        <v>468000</v>
      </c>
      <c r="G1245" s="82">
        <v>62726040</v>
      </c>
      <c r="H1245" s="84" t="s">
        <v>1532</v>
      </c>
    </row>
    <row r="1246" spans="1:8" ht="15.75" customHeight="1">
      <c r="A1246" s="81" t="s">
        <v>2484</v>
      </c>
      <c r="B1246" s="81" t="s">
        <v>44</v>
      </c>
      <c r="C1246" s="82">
        <v>138</v>
      </c>
      <c r="D1246" s="81" t="s">
        <v>47</v>
      </c>
      <c r="E1246" s="81" t="s">
        <v>943</v>
      </c>
      <c r="F1246" s="83">
        <v>468000</v>
      </c>
      <c r="G1246" s="82">
        <v>64584000</v>
      </c>
      <c r="H1246" s="81" t="s">
        <v>109</v>
      </c>
    </row>
    <row r="1247" spans="1:8" ht="15.75" customHeight="1">
      <c r="A1247" s="81" t="s">
        <v>2484</v>
      </c>
      <c r="B1247" s="81" t="s">
        <v>44</v>
      </c>
      <c r="C1247" s="82">
        <v>155.87</v>
      </c>
      <c r="D1247" s="81" t="s">
        <v>95</v>
      </c>
      <c r="E1247" s="81" t="s">
        <v>1533</v>
      </c>
      <c r="F1247" s="83">
        <v>468000</v>
      </c>
      <c r="G1247" s="82">
        <v>72947160</v>
      </c>
      <c r="H1247" s="84" t="s">
        <v>1534</v>
      </c>
    </row>
    <row r="1248" spans="1:8" ht="15.75" customHeight="1">
      <c r="A1248" s="81" t="s">
        <v>2484</v>
      </c>
      <c r="B1248" s="81" t="s">
        <v>44</v>
      </c>
      <c r="C1248" s="82">
        <v>172.67</v>
      </c>
      <c r="D1248" s="81" t="s">
        <v>110</v>
      </c>
      <c r="E1248" s="81" t="s">
        <v>943</v>
      </c>
      <c r="F1248" s="83">
        <v>468000</v>
      </c>
      <c r="G1248" s="82">
        <v>80809560</v>
      </c>
      <c r="H1248" s="81" t="s">
        <v>1535</v>
      </c>
    </row>
    <row r="1249" spans="1:8" ht="15.75" customHeight="1">
      <c r="A1249" s="81" t="s">
        <v>2484</v>
      </c>
      <c r="B1249" s="81" t="s">
        <v>44</v>
      </c>
      <c r="C1249" s="82">
        <v>173.39</v>
      </c>
      <c r="D1249" s="81" t="s">
        <v>63</v>
      </c>
      <c r="E1249" s="81" t="s">
        <v>943</v>
      </c>
      <c r="F1249" s="83">
        <v>468000</v>
      </c>
      <c r="G1249" s="82">
        <v>81146520</v>
      </c>
      <c r="H1249" s="81" t="s">
        <v>1536</v>
      </c>
    </row>
    <row r="1250" spans="1:8" ht="15.75" customHeight="1">
      <c r="A1250" s="81" t="s">
        <v>2484</v>
      </c>
      <c r="B1250" s="81" t="s">
        <v>44</v>
      </c>
      <c r="C1250" s="82">
        <v>179</v>
      </c>
      <c r="D1250" s="81" t="s">
        <v>77</v>
      </c>
      <c r="E1250" s="81" t="s">
        <v>1537</v>
      </c>
      <c r="F1250" s="83">
        <v>468000</v>
      </c>
      <c r="G1250" s="82">
        <v>83772000</v>
      </c>
      <c r="H1250" s="84" t="s">
        <v>1538</v>
      </c>
    </row>
    <row r="1251" spans="1:8" ht="15.75" customHeight="1">
      <c r="A1251" s="81" t="s">
        <v>2484</v>
      </c>
      <c r="B1251" s="81" t="s">
        <v>44</v>
      </c>
      <c r="C1251" s="82">
        <v>179.18</v>
      </c>
      <c r="D1251" s="81" t="s">
        <v>196</v>
      </c>
      <c r="E1251" s="81" t="s">
        <v>1539</v>
      </c>
      <c r="F1251" s="83">
        <v>468000</v>
      </c>
      <c r="G1251" s="82">
        <v>83856240</v>
      </c>
      <c r="H1251" s="84" t="s">
        <v>1540</v>
      </c>
    </row>
    <row r="1252" spans="1:8" ht="15.75" customHeight="1">
      <c r="A1252" s="81" t="s">
        <v>2484</v>
      </c>
      <c r="B1252" s="81" t="s">
        <v>51</v>
      </c>
      <c r="C1252" s="82">
        <v>182.47</v>
      </c>
      <c r="D1252" s="81" t="s">
        <v>52</v>
      </c>
      <c r="E1252" s="81" t="s">
        <v>1541</v>
      </c>
      <c r="F1252" s="83">
        <v>468000</v>
      </c>
      <c r="G1252" s="82">
        <v>85395960</v>
      </c>
      <c r="H1252" s="81" t="s">
        <v>1542</v>
      </c>
    </row>
    <row r="1253" spans="1:8" ht="15.75" customHeight="1">
      <c r="A1253" s="81" t="s">
        <v>2484</v>
      </c>
      <c r="B1253" s="81" t="s">
        <v>44</v>
      </c>
      <c r="C1253" s="82">
        <v>189.63</v>
      </c>
      <c r="D1253" s="81" t="s">
        <v>52</v>
      </c>
      <c r="E1253" s="81" t="s">
        <v>1543</v>
      </c>
      <c r="F1253" s="83">
        <v>468000</v>
      </c>
      <c r="G1253" s="82">
        <v>88746840</v>
      </c>
      <c r="H1253" s="81" t="s">
        <v>1544</v>
      </c>
    </row>
    <row r="1254" spans="1:8" ht="15.75" customHeight="1">
      <c r="A1254" s="81" t="s">
        <v>2484</v>
      </c>
      <c r="B1254" s="81" t="s">
        <v>51</v>
      </c>
      <c r="C1254" s="82">
        <v>225.68</v>
      </c>
      <c r="D1254" s="81" t="s">
        <v>63</v>
      </c>
      <c r="E1254" s="81" t="s">
        <v>1501</v>
      </c>
      <c r="F1254" s="83">
        <v>468000</v>
      </c>
      <c r="G1254" s="82">
        <v>105618240</v>
      </c>
      <c r="H1254" s="81" t="s">
        <v>1545</v>
      </c>
    </row>
    <row r="1255" spans="1:8" ht="15.75" customHeight="1">
      <c r="A1255" s="81" t="s">
        <v>2484</v>
      </c>
      <c r="B1255" s="81" t="s">
        <v>44</v>
      </c>
      <c r="C1255" s="82">
        <v>272.98</v>
      </c>
      <c r="D1255" s="81" t="s">
        <v>434</v>
      </c>
      <c r="E1255" s="81" t="s">
        <v>1537</v>
      </c>
      <c r="F1255" s="83">
        <v>468000</v>
      </c>
      <c r="G1255" s="82">
        <v>127754640</v>
      </c>
      <c r="H1255" s="84" t="s">
        <v>1546</v>
      </c>
    </row>
    <row r="1256" spans="1:8" ht="15.75" customHeight="1">
      <c r="A1256" s="81" t="s">
        <v>2484</v>
      </c>
      <c r="B1256" s="81" t="s">
        <v>75</v>
      </c>
      <c r="C1256" s="82">
        <v>345.33</v>
      </c>
      <c r="D1256" s="81" t="s">
        <v>63</v>
      </c>
      <c r="E1256" s="81" t="s">
        <v>1547</v>
      </c>
      <c r="F1256" s="83">
        <v>468000</v>
      </c>
      <c r="G1256" s="82">
        <v>161614440</v>
      </c>
      <c r="H1256" s="81" t="s">
        <v>1548</v>
      </c>
    </row>
    <row r="1257" spans="1:8" ht="15.75" customHeight="1">
      <c r="C1257" s="79"/>
      <c r="F1257" s="85"/>
      <c r="G1257" s="79"/>
    </row>
    <row r="1258" spans="1:8" ht="15.75" customHeight="1">
      <c r="A1258" s="88" t="s">
        <v>1549</v>
      </c>
      <c r="B1258" s="89"/>
      <c r="C1258" s="89"/>
      <c r="D1258" s="89"/>
      <c r="E1258" s="89"/>
      <c r="F1258" s="89"/>
      <c r="G1258" s="89"/>
      <c r="H1258" s="90"/>
    </row>
    <row r="1259" spans="1:8" ht="15.75" customHeight="1">
      <c r="C1259" s="79"/>
      <c r="E1259" s="1" t="s">
        <v>2401</v>
      </c>
      <c r="F1259" s="80">
        <v>162000</v>
      </c>
      <c r="G1259" s="79"/>
    </row>
    <row r="1260" spans="1:8" ht="15.75" customHeight="1">
      <c r="A1260" s="81" t="s">
        <v>17</v>
      </c>
      <c r="B1260" s="81" t="s">
        <v>18</v>
      </c>
      <c r="C1260" s="81" t="s">
        <v>19</v>
      </c>
      <c r="D1260" s="81" t="s">
        <v>23</v>
      </c>
      <c r="E1260" s="81" t="s">
        <v>24</v>
      </c>
      <c r="F1260" s="81" t="s">
        <v>25</v>
      </c>
      <c r="G1260" s="81" t="s">
        <v>26</v>
      </c>
      <c r="H1260" s="81" t="s">
        <v>27</v>
      </c>
    </row>
    <row r="1261" spans="1:8" ht="15.75" customHeight="1">
      <c r="A1261" s="81" t="s">
        <v>2485</v>
      </c>
      <c r="B1261" s="81" t="s">
        <v>44</v>
      </c>
      <c r="C1261" s="82">
        <v>224.81</v>
      </c>
      <c r="D1261" s="81" t="s">
        <v>95</v>
      </c>
      <c r="E1261" s="81" t="s">
        <v>1551</v>
      </c>
      <c r="F1261" s="83">
        <v>162000</v>
      </c>
      <c r="G1261" s="82">
        <v>36419220</v>
      </c>
      <c r="H1261" s="84" t="s">
        <v>1552</v>
      </c>
    </row>
    <row r="1262" spans="1:8" ht="15.75" customHeight="1">
      <c r="A1262" s="81" t="s">
        <v>2485</v>
      </c>
      <c r="B1262" s="81" t="s">
        <v>44</v>
      </c>
      <c r="C1262" s="82">
        <v>267.31</v>
      </c>
      <c r="D1262" s="81" t="s">
        <v>63</v>
      </c>
      <c r="E1262" s="81" t="s">
        <v>879</v>
      </c>
      <c r="F1262" s="83">
        <v>162000</v>
      </c>
      <c r="G1262" s="82">
        <v>43304220</v>
      </c>
      <c r="H1262" s="81" t="s">
        <v>1553</v>
      </c>
    </row>
    <row r="1263" spans="1:8" ht="15.75" customHeight="1">
      <c r="A1263" s="81" t="s">
        <v>2485</v>
      </c>
      <c r="B1263" s="81" t="s">
        <v>51</v>
      </c>
      <c r="C1263" s="82">
        <v>277.95999999999998</v>
      </c>
      <c r="D1263" s="81" t="s">
        <v>95</v>
      </c>
      <c r="E1263" s="81" t="s">
        <v>1554</v>
      </c>
      <c r="F1263" s="83">
        <v>162000</v>
      </c>
      <c r="G1263" s="82">
        <v>45029520</v>
      </c>
      <c r="H1263" s="84" t="s">
        <v>1555</v>
      </c>
    </row>
    <row r="1264" spans="1:8" ht="15.75" customHeight="1">
      <c r="A1264" s="81" t="s">
        <v>2485</v>
      </c>
      <c r="B1264" s="81" t="s">
        <v>44</v>
      </c>
      <c r="C1264" s="82">
        <v>279.97000000000003</v>
      </c>
      <c r="D1264" s="81" t="s">
        <v>196</v>
      </c>
      <c r="E1264" s="81" t="s">
        <v>1556</v>
      </c>
      <c r="F1264" s="83">
        <v>162000</v>
      </c>
      <c r="G1264" s="82">
        <v>45355140</v>
      </c>
      <c r="H1264" s="84" t="s">
        <v>1557</v>
      </c>
    </row>
    <row r="1265" spans="1:8" ht="15.75" customHeight="1">
      <c r="A1265" s="81" t="s">
        <v>2485</v>
      </c>
      <c r="B1265" s="81" t="s">
        <v>44</v>
      </c>
      <c r="C1265" s="82">
        <v>280.97000000000003</v>
      </c>
      <c r="D1265" s="81" t="s">
        <v>434</v>
      </c>
      <c r="E1265" s="81" t="s">
        <v>1558</v>
      </c>
      <c r="F1265" s="83">
        <v>162000</v>
      </c>
      <c r="G1265" s="82">
        <v>45517140</v>
      </c>
      <c r="H1265" s="84" t="s">
        <v>1559</v>
      </c>
    </row>
    <row r="1266" spans="1:8" ht="15.75" customHeight="1">
      <c r="A1266" s="81" t="s">
        <v>2485</v>
      </c>
      <c r="B1266" s="81" t="s">
        <v>44</v>
      </c>
      <c r="C1266" s="82">
        <v>280.99</v>
      </c>
      <c r="D1266" s="81" t="s">
        <v>52</v>
      </c>
      <c r="E1266" s="81" t="s">
        <v>1560</v>
      </c>
      <c r="F1266" s="83">
        <v>162000</v>
      </c>
      <c r="G1266" s="82">
        <v>45520380</v>
      </c>
      <c r="H1266" s="81" t="s">
        <v>1561</v>
      </c>
    </row>
    <row r="1267" spans="1:8" ht="15.75" customHeight="1">
      <c r="A1267" s="81" t="s">
        <v>2485</v>
      </c>
      <c r="B1267" s="81" t="s">
        <v>44</v>
      </c>
      <c r="C1267" s="82">
        <v>290</v>
      </c>
      <c r="D1267" s="81" t="s">
        <v>77</v>
      </c>
      <c r="E1267" s="81" t="s">
        <v>1558</v>
      </c>
      <c r="F1267" s="83">
        <v>162000</v>
      </c>
      <c r="G1267" s="82">
        <v>46980000</v>
      </c>
      <c r="H1267" s="84" t="s">
        <v>1562</v>
      </c>
    </row>
    <row r="1268" spans="1:8" ht="15.75" customHeight="1">
      <c r="A1268" s="81" t="s">
        <v>2485</v>
      </c>
      <c r="B1268" s="81" t="s">
        <v>44</v>
      </c>
      <c r="C1268" s="82">
        <v>308.01</v>
      </c>
      <c r="D1268" s="81" t="s">
        <v>68</v>
      </c>
      <c r="E1268" s="81" t="s">
        <v>1563</v>
      </c>
      <c r="F1268" s="83">
        <v>162000</v>
      </c>
      <c r="G1268" s="82">
        <v>49897620</v>
      </c>
      <c r="H1268" s="84" t="s">
        <v>1564</v>
      </c>
    </row>
    <row r="1269" spans="1:8" ht="15.75" customHeight="1">
      <c r="A1269" s="81" t="s">
        <v>2485</v>
      </c>
      <c r="B1269" s="81" t="s">
        <v>51</v>
      </c>
      <c r="C1269" s="82">
        <v>308.01</v>
      </c>
      <c r="D1269" s="81" t="s">
        <v>68</v>
      </c>
      <c r="E1269" s="81" t="s">
        <v>1565</v>
      </c>
      <c r="F1269" s="83">
        <v>162000</v>
      </c>
      <c r="G1269" s="82">
        <v>49897620</v>
      </c>
      <c r="H1269" s="84" t="s">
        <v>1566</v>
      </c>
    </row>
    <row r="1270" spans="1:8" ht="15.75" customHeight="1">
      <c r="A1270" s="81" t="s">
        <v>2485</v>
      </c>
      <c r="B1270" s="81" t="s">
        <v>51</v>
      </c>
      <c r="C1270" s="82">
        <v>337.39</v>
      </c>
      <c r="D1270" s="81" t="s">
        <v>63</v>
      </c>
      <c r="E1270" s="81" t="s">
        <v>1501</v>
      </c>
      <c r="F1270" s="83">
        <v>162000</v>
      </c>
      <c r="G1270" s="82">
        <v>54657180</v>
      </c>
      <c r="H1270" s="81" t="s">
        <v>1567</v>
      </c>
    </row>
    <row r="1271" spans="1:8" ht="15.75" customHeight="1">
      <c r="A1271" s="81" t="s">
        <v>2485</v>
      </c>
      <c r="B1271" s="81" t="s">
        <v>44</v>
      </c>
      <c r="C1271" s="82">
        <v>410.36</v>
      </c>
      <c r="D1271" s="81" t="s">
        <v>110</v>
      </c>
      <c r="E1271" s="81" t="s">
        <v>943</v>
      </c>
      <c r="F1271" s="83">
        <v>162000</v>
      </c>
      <c r="G1271" s="82">
        <v>66478320</v>
      </c>
      <c r="H1271" s="81" t="s">
        <v>1568</v>
      </c>
    </row>
    <row r="1272" spans="1:8" ht="15.75" customHeight="1">
      <c r="A1272" s="81" t="s">
        <v>2485</v>
      </c>
      <c r="B1272" s="81" t="s">
        <v>75</v>
      </c>
      <c r="C1272" s="82">
        <v>748.76</v>
      </c>
      <c r="D1272" s="81" t="s">
        <v>63</v>
      </c>
      <c r="E1272" s="81" t="s">
        <v>1547</v>
      </c>
      <c r="F1272" s="83">
        <v>162000</v>
      </c>
      <c r="G1272" s="82">
        <v>121299120</v>
      </c>
      <c r="H1272" s="81" t="s">
        <v>1569</v>
      </c>
    </row>
    <row r="1273" spans="1:8" ht="15.75" customHeight="1">
      <c r="C1273" s="79"/>
      <c r="F1273" s="85"/>
      <c r="G1273" s="79"/>
    </row>
    <row r="1274" spans="1:8" ht="15.75" customHeight="1">
      <c r="A1274" s="88" t="s">
        <v>1570</v>
      </c>
      <c r="B1274" s="89"/>
      <c r="C1274" s="89"/>
      <c r="D1274" s="89"/>
      <c r="E1274" s="89"/>
      <c r="F1274" s="89"/>
      <c r="G1274" s="89"/>
      <c r="H1274" s="90"/>
    </row>
    <row r="1275" spans="1:8" ht="15.75" customHeight="1">
      <c r="C1275" s="79"/>
      <c r="E1275" s="1" t="s">
        <v>2401</v>
      </c>
      <c r="F1275" s="80">
        <v>24000</v>
      </c>
      <c r="G1275" s="79"/>
    </row>
    <row r="1276" spans="1:8" ht="15.75" customHeight="1">
      <c r="A1276" s="81" t="s">
        <v>17</v>
      </c>
      <c r="B1276" s="81" t="s">
        <v>18</v>
      </c>
      <c r="C1276" s="81" t="s">
        <v>19</v>
      </c>
      <c r="D1276" s="81" t="s">
        <v>23</v>
      </c>
      <c r="E1276" s="81" t="s">
        <v>24</v>
      </c>
      <c r="F1276" s="81" t="s">
        <v>25</v>
      </c>
      <c r="G1276" s="81" t="s">
        <v>26</v>
      </c>
      <c r="H1276" s="81" t="s">
        <v>27</v>
      </c>
    </row>
    <row r="1277" spans="1:8" ht="15.75" customHeight="1">
      <c r="A1277" s="81" t="s">
        <v>2486</v>
      </c>
      <c r="B1277" s="81" t="s">
        <v>44</v>
      </c>
      <c r="C1277" s="82">
        <v>406.77</v>
      </c>
      <c r="D1277" s="81" t="s">
        <v>95</v>
      </c>
      <c r="E1277" s="81" t="s">
        <v>1572</v>
      </c>
      <c r="F1277" s="83">
        <v>24000</v>
      </c>
      <c r="G1277" s="82">
        <v>9762480</v>
      </c>
      <c r="H1277" s="84" t="s">
        <v>1573</v>
      </c>
    </row>
    <row r="1278" spans="1:8" ht="15.75" customHeight="1">
      <c r="A1278" s="81" t="s">
        <v>2486</v>
      </c>
      <c r="B1278" s="81" t="s">
        <v>44</v>
      </c>
      <c r="C1278" s="82">
        <v>473.96</v>
      </c>
      <c r="D1278" s="81" t="s">
        <v>52</v>
      </c>
      <c r="E1278" s="81" t="s">
        <v>1574</v>
      </c>
      <c r="F1278" s="83">
        <v>24000</v>
      </c>
      <c r="G1278" s="82">
        <v>11375040</v>
      </c>
      <c r="H1278" s="81" t="s">
        <v>1575</v>
      </c>
    </row>
    <row r="1279" spans="1:8" ht="15.75" customHeight="1">
      <c r="A1279" s="81" t="s">
        <v>2486</v>
      </c>
      <c r="B1279" s="81" t="s">
        <v>44</v>
      </c>
      <c r="C1279" s="82">
        <v>505.79</v>
      </c>
      <c r="D1279" s="81" t="s">
        <v>63</v>
      </c>
      <c r="E1279" s="81" t="s">
        <v>879</v>
      </c>
      <c r="F1279" s="83">
        <v>24000</v>
      </c>
      <c r="G1279" s="82">
        <v>12138960</v>
      </c>
      <c r="H1279" s="81" t="s">
        <v>1576</v>
      </c>
    </row>
    <row r="1280" spans="1:8" ht="15.75" customHeight="1">
      <c r="A1280" s="81" t="s">
        <v>2486</v>
      </c>
      <c r="B1280" s="81" t="s">
        <v>44</v>
      </c>
      <c r="C1280" s="82">
        <v>761.34</v>
      </c>
      <c r="D1280" s="81" t="s">
        <v>68</v>
      </c>
      <c r="E1280" s="81" t="s">
        <v>1448</v>
      </c>
      <c r="F1280" s="83">
        <v>24000</v>
      </c>
      <c r="G1280" s="82">
        <v>18272160</v>
      </c>
      <c r="H1280" s="84" t="s">
        <v>1577</v>
      </c>
    </row>
    <row r="1281" spans="1:8" ht="15.75" customHeight="1">
      <c r="A1281" s="81" t="s">
        <v>2486</v>
      </c>
      <c r="B1281" s="81" t="s">
        <v>44</v>
      </c>
      <c r="C1281" s="82">
        <v>832.1</v>
      </c>
      <c r="D1281" s="81" t="s">
        <v>110</v>
      </c>
      <c r="E1281" s="81" t="s">
        <v>943</v>
      </c>
      <c r="F1281" s="83">
        <v>24000</v>
      </c>
      <c r="G1281" s="82">
        <v>19970400</v>
      </c>
      <c r="H1281" s="81" t="s">
        <v>1578</v>
      </c>
    </row>
    <row r="1282" spans="1:8" ht="15.75" customHeight="1">
      <c r="A1282" s="81" t="s">
        <v>2486</v>
      </c>
      <c r="B1282" s="81" t="s">
        <v>51</v>
      </c>
      <c r="C1282" s="82">
        <v>953.63</v>
      </c>
      <c r="D1282" s="81" t="s">
        <v>63</v>
      </c>
      <c r="E1282" s="81" t="s">
        <v>1579</v>
      </c>
      <c r="F1282" s="83">
        <v>24000</v>
      </c>
      <c r="G1282" s="82">
        <v>22887120</v>
      </c>
      <c r="H1282" s="81" t="s">
        <v>1580</v>
      </c>
    </row>
    <row r="1283" spans="1:8" ht="15.75" customHeight="1">
      <c r="A1283" s="81" t="s">
        <v>2486</v>
      </c>
      <c r="B1283" s="81" t="s">
        <v>44</v>
      </c>
      <c r="C1283" s="82">
        <v>1114.93</v>
      </c>
      <c r="D1283" s="81" t="s">
        <v>189</v>
      </c>
      <c r="E1283" s="81" t="s">
        <v>1547</v>
      </c>
      <c r="F1283" s="83">
        <v>24000</v>
      </c>
      <c r="G1283" s="82">
        <v>26758320</v>
      </c>
      <c r="H1283" s="81" t="s">
        <v>1581</v>
      </c>
    </row>
    <row r="1284" spans="1:8" ht="15.75" customHeight="1">
      <c r="C1284" s="79"/>
      <c r="F1284" s="85"/>
      <c r="G1284" s="79"/>
    </row>
    <row r="1285" spans="1:8" ht="15.75" customHeight="1">
      <c r="A1285" s="88" t="s">
        <v>1582</v>
      </c>
      <c r="B1285" s="89"/>
      <c r="C1285" s="89"/>
      <c r="D1285" s="89"/>
      <c r="E1285" s="89"/>
      <c r="F1285" s="89"/>
      <c r="G1285" s="89"/>
      <c r="H1285" s="90"/>
    </row>
    <row r="1286" spans="1:8" ht="15.75" customHeight="1">
      <c r="C1286" s="79"/>
      <c r="E1286" s="1" t="s">
        <v>2401</v>
      </c>
      <c r="F1286" s="80">
        <v>2400</v>
      </c>
      <c r="G1286" s="79"/>
    </row>
    <row r="1287" spans="1:8" ht="15.75" customHeight="1">
      <c r="A1287" s="81" t="s">
        <v>17</v>
      </c>
      <c r="B1287" s="81" t="s">
        <v>18</v>
      </c>
      <c r="C1287" s="81" t="s">
        <v>19</v>
      </c>
      <c r="D1287" s="81" t="s">
        <v>23</v>
      </c>
      <c r="E1287" s="81" t="s">
        <v>24</v>
      </c>
      <c r="F1287" s="81" t="s">
        <v>25</v>
      </c>
      <c r="G1287" s="81" t="s">
        <v>26</v>
      </c>
      <c r="H1287" s="81" t="s">
        <v>27</v>
      </c>
    </row>
    <row r="1288" spans="1:8" ht="15.75" customHeight="1">
      <c r="A1288" s="81" t="s">
        <v>2487</v>
      </c>
      <c r="B1288" s="81" t="s">
        <v>44</v>
      </c>
      <c r="C1288" s="82">
        <v>406.77</v>
      </c>
      <c r="D1288" s="81" t="s">
        <v>95</v>
      </c>
      <c r="E1288" s="81" t="s">
        <v>1572</v>
      </c>
      <c r="F1288" s="83">
        <v>2400</v>
      </c>
      <c r="G1288" s="82">
        <v>976248</v>
      </c>
      <c r="H1288" s="84" t="s">
        <v>1583</v>
      </c>
    </row>
    <row r="1289" spans="1:8" ht="15.75" customHeight="1">
      <c r="A1289" s="81" t="s">
        <v>2487</v>
      </c>
      <c r="B1289" s="81" t="s">
        <v>44</v>
      </c>
      <c r="C1289" s="82">
        <v>449.9</v>
      </c>
      <c r="D1289" s="81" t="s">
        <v>63</v>
      </c>
      <c r="E1289" s="81" t="s">
        <v>943</v>
      </c>
      <c r="F1289" s="83">
        <v>2400</v>
      </c>
      <c r="G1289" s="82">
        <v>1079760</v>
      </c>
      <c r="H1289" s="81" t="s">
        <v>1584</v>
      </c>
    </row>
    <row r="1290" spans="1:8" ht="15.75" customHeight="1">
      <c r="A1290" s="81" t="s">
        <v>2487</v>
      </c>
      <c r="B1290" s="81" t="s">
        <v>44</v>
      </c>
      <c r="C1290" s="82">
        <v>473.96</v>
      </c>
      <c r="D1290" s="81" t="s">
        <v>52</v>
      </c>
      <c r="E1290" s="81" t="s">
        <v>1574</v>
      </c>
      <c r="F1290" s="83">
        <v>2400</v>
      </c>
      <c r="G1290" s="82">
        <v>1137504</v>
      </c>
      <c r="H1290" s="81" t="s">
        <v>1575</v>
      </c>
    </row>
    <row r="1291" spans="1:8" ht="15.75" customHeight="1">
      <c r="A1291" s="81" t="s">
        <v>2487</v>
      </c>
      <c r="B1291" s="81" t="s">
        <v>44</v>
      </c>
      <c r="C1291" s="82">
        <v>543.35</v>
      </c>
      <c r="D1291" s="81" t="s">
        <v>434</v>
      </c>
      <c r="E1291" s="81" t="s">
        <v>1585</v>
      </c>
      <c r="F1291" s="83">
        <v>2400</v>
      </c>
      <c r="G1291" s="82">
        <v>1304040</v>
      </c>
      <c r="H1291" s="84" t="s">
        <v>1586</v>
      </c>
    </row>
    <row r="1292" spans="1:8" ht="15.75" customHeight="1">
      <c r="A1292" s="81" t="s">
        <v>2487</v>
      </c>
      <c r="B1292" s="81" t="s">
        <v>44</v>
      </c>
      <c r="C1292" s="82">
        <v>678.67</v>
      </c>
      <c r="D1292" s="81" t="s">
        <v>68</v>
      </c>
      <c r="E1292" s="81" t="s">
        <v>1448</v>
      </c>
      <c r="F1292" s="83">
        <v>2400</v>
      </c>
      <c r="G1292" s="82">
        <v>1628808</v>
      </c>
      <c r="H1292" s="84" t="s">
        <v>1587</v>
      </c>
    </row>
    <row r="1293" spans="1:8" ht="15.75" customHeight="1">
      <c r="A1293" s="81" t="s">
        <v>2487</v>
      </c>
      <c r="B1293" s="81" t="s">
        <v>44</v>
      </c>
      <c r="C1293" s="82">
        <v>832.1</v>
      </c>
      <c r="D1293" s="81" t="s">
        <v>110</v>
      </c>
      <c r="E1293" s="81" t="s">
        <v>943</v>
      </c>
      <c r="F1293" s="83">
        <v>2400</v>
      </c>
      <c r="G1293" s="82">
        <v>1997040</v>
      </c>
      <c r="H1293" s="81" t="s">
        <v>1578</v>
      </c>
    </row>
    <row r="1294" spans="1:8" ht="15.75" customHeight="1">
      <c r="A1294" s="81" t="s">
        <v>2487</v>
      </c>
      <c r="B1294" s="81" t="s">
        <v>51</v>
      </c>
      <c r="C1294" s="82">
        <v>877.99</v>
      </c>
      <c r="D1294" s="81" t="s">
        <v>63</v>
      </c>
      <c r="E1294" s="81" t="s">
        <v>1547</v>
      </c>
      <c r="F1294" s="83">
        <v>2400</v>
      </c>
      <c r="G1294" s="82">
        <v>2107176</v>
      </c>
      <c r="H1294" s="81" t="s">
        <v>1588</v>
      </c>
    </row>
    <row r="1295" spans="1:8" ht="15.75" customHeight="1">
      <c r="C1295" s="79"/>
      <c r="F1295" s="85"/>
      <c r="G1295" s="79"/>
    </row>
    <row r="1296" spans="1:8" ht="15.75" customHeight="1">
      <c r="A1296" s="88" t="s">
        <v>1589</v>
      </c>
      <c r="B1296" s="89"/>
      <c r="C1296" s="89"/>
      <c r="D1296" s="89"/>
      <c r="E1296" s="89"/>
      <c r="F1296" s="89"/>
      <c r="G1296" s="89"/>
      <c r="H1296" s="90"/>
    </row>
    <row r="1297" spans="1:8" ht="15.75" customHeight="1">
      <c r="C1297" s="79"/>
      <c r="E1297" s="1" t="s">
        <v>2401</v>
      </c>
      <c r="F1297" s="80">
        <v>600</v>
      </c>
      <c r="G1297" s="79"/>
    </row>
    <row r="1298" spans="1:8" ht="15.75" customHeight="1">
      <c r="A1298" s="81" t="s">
        <v>17</v>
      </c>
      <c r="B1298" s="81" t="s">
        <v>18</v>
      </c>
      <c r="C1298" s="81" t="s">
        <v>19</v>
      </c>
      <c r="D1298" s="81" t="s">
        <v>23</v>
      </c>
      <c r="E1298" s="81" t="s">
        <v>24</v>
      </c>
      <c r="F1298" s="81" t="s">
        <v>25</v>
      </c>
      <c r="G1298" s="81" t="s">
        <v>26</v>
      </c>
      <c r="H1298" s="81" t="s">
        <v>27</v>
      </c>
    </row>
    <row r="1299" spans="1:8" ht="15.75" customHeight="1">
      <c r="A1299" s="81" t="s">
        <v>2488</v>
      </c>
      <c r="B1299" s="81" t="s">
        <v>44</v>
      </c>
      <c r="C1299" s="82">
        <v>10021.33</v>
      </c>
      <c r="D1299" s="81" t="s">
        <v>189</v>
      </c>
      <c r="E1299" s="81" t="s">
        <v>1547</v>
      </c>
      <c r="F1299" s="83">
        <v>600</v>
      </c>
      <c r="G1299" s="82">
        <v>6012798</v>
      </c>
      <c r="H1299" s="81" t="s">
        <v>1581</v>
      </c>
    </row>
    <row r="1300" spans="1:8" ht="15.75" customHeight="1">
      <c r="C1300" s="79"/>
      <c r="F1300" s="85"/>
      <c r="G1300" s="79"/>
    </row>
    <row r="1301" spans="1:8" ht="15.75" customHeight="1">
      <c r="A1301" s="88" t="s">
        <v>1591</v>
      </c>
      <c r="B1301" s="89"/>
      <c r="C1301" s="89"/>
      <c r="D1301" s="89"/>
      <c r="E1301" s="89"/>
      <c r="F1301" s="89"/>
      <c r="G1301" s="89"/>
      <c r="H1301" s="90"/>
    </row>
    <row r="1302" spans="1:8" ht="15.75" customHeight="1">
      <c r="C1302" s="79"/>
      <c r="E1302" s="1" t="s">
        <v>2401</v>
      </c>
      <c r="F1302" s="80">
        <v>133200</v>
      </c>
      <c r="G1302" s="79"/>
    </row>
    <row r="1303" spans="1:8" ht="15.75" customHeight="1">
      <c r="A1303" s="81" t="s">
        <v>17</v>
      </c>
      <c r="B1303" s="81" t="s">
        <v>18</v>
      </c>
      <c r="C1303" s="81" t="s">
        <v>19</v>
      </c>
      <c r="D1303" s="81" t="s">
        <v>23</v>
      </c>
      <c r="E1303" s="81" t="s">
        <v>24</v>
      </c>
      <c r="F1303" s="81" t="s">
        <v>25</v>
      </c>
      <c r="G1303" s="81" t="s">
        <v>26</v>
      </c>
      <c r="H1303" s="81" t="s">
        <v>27</v>
      </c>
    </row>
    <row r="1304" spans="1:8" ht="15.75" customHeight="1">
      <c r="A1304" s="81" t="s">
        <v>2489</v>
      </c>
      <c r="B1304" s="81" t="s">
        <v>44</v>
      </c>
      <c r="C1304" s="82">
        <v>935.84</v>
      </c>
      <c r="D1304" s="81" t="s">
        <v>434</v>
      </c>
      <c r="E1304" s="81" t="s">
        <v>1593</v>
      </c>
      <c r="F1304" s="83">
        <v>133200</v>
      </c>
      <c r="G1304" s="82">
        <v>124653888</v>
      </c>
      <c r="H1304" s="84" t="s">
        <v>1594</v>
      </c>
    </row>
    <row r="1305" spans="1:8" ht="15.75" customHeight="1">
      <c r="A1305" s="81" t="s">
        <v>2489</v>
      </c>
      <c r="B1305" s="81" t="s">
        <v>44</v>
      </c>
      <c r="C1305" s="82">
        <v>971.84</v>
      </c>
      <c r="D1305" s="81" t="s">
        <v>95</v>
      </c>
      <c r="E1305" s="81" t="s">
        <v>1595</v>
      </c>
      <c r="F1305" s="83">
        <v>133200</v>
      </c>
      <c r="G1305" s="82">
        <v>129449088</v>
      </c>
      <c r="H1305" s="84" t="s">
        <v>1596</v>
      </c>
    </row>
    <row r="1306" spans="1:8" ht="15.75" customHeight="1">
      <c r="A1306" s="81" t="s">
        <v>2489</v>
      </c>
      <c r="B1306" s="81" t="s">
        <v>44</v>
      </c>
      <c r="C1306" s="82">
        <v>1097.99</v>
      </c>
      <c r="D1306" s="81" t="s">
        <v>52</v>
      </c>
      <c r="E1306" s="81" t="s">
        <v>1597</v>
      </c>
      <c r="F1306" s="83">
        <v>133200</v>
      </c>
      <c r="G1306" s="82">
        <v>146252268</v>
      </c>
      <c r="H1306" s="81" t="s">
        <v>1598</v>
      </c>
    </row>
    <row r="1307" spans="1:8" ht="15.75" customHeight="1">
      <c r="A1307" s="81" t="s">
        <v>2489</v>
      </c>
      <c r="B1307" s="81" t="s">
        <v>44</v>
      </c>
      <c r="C1307" s="82">
        <v>1129.92</v>
      </c>
      <c r="D1307" s="81" t="s">
        <v>68</v>
      </c>
      <c r="E1307" s="81" t="s">
        <v>890</v>
      </c>
      <c r="F1307" s="83">
        <v>133200</v>
      </c>
      <c r="G1307" s="82">
        <v>150505344</v>
      </c>
      <c r="H1307" s="84" t="s">
        <v>1599</v>
      </c>
    </row>
    <row r="1308" spans="1:8" ht="15.75" customHeight="1">
      <c r="A1308" s="81" t="s">
        <v>2489</v>
      </c>
      <c r="B1308" s="81" t="s">
        <v>51</v>
      </c>
      <c r="C1308" s="82">
        <v>1129.92</v>
      </c>
      <c r="D1308" s="81" t="s">
        <v>68</v>
      </c>
      <c r="E1308" s="81" t="s">
        <v>1600</v>
      </c>
      <c r="F1308" s="83">
        <v>133200</v>
      </c>
      <c r="G1308" s="82">
        <v>150505344</v>
      </c>
      <c r="H1308" s="84" t="s">
        <v>1601</v>
      </c>
    </row>
    <row r="1309" spans="1:8" ht="15.75" customHeight="1">
      <c r="A1309" s="81" t="s">
        <v>2489</v>
      </c>
      <c r="B1309" s="81" t="s">
        <v>44</v>
      </c>
      <c r="C1309" s="82">
        <v>1338</v>
      </c>
      <c r="D1309" s="81" t="s">
        <v>47</v>
      </c>
      <c r="E1309" s="81" t="s">
        <v>1600</v>
      </c>
      <c r="F1309" s="83">
        <v>133200</v>
      </c>
      <c r="G1309" s="82">
        <v>178221600</v>
      </c>
      <c r="H1309" s="81" t="s">
        <v>109</v>
      </c>
    </row>
    <row r="1310" spans="1:8" ht="15.75" customHeight="1">
      <c r="A1310" s="81" t="s">
        <v>2489</v>
      </c>
      <c r="B1310" s="81" t="s">
        <v>44</v>
      </c>
      <c r="C1310" s="82">
        <v>1442.79</v>
      </c>
      <c r="D1310" s="81" t="s">
        <v>110</v>
      </c>
      <c r="E1310" s="81" t="s">
        <v>1600</v>
      </c>
      <c r="F1310" s="83">
        <v>133200</v>
      </c>
      <c r="G1310" s="82">
        <v>192179628</v>
      </c>
      <c r="H1310" s="84" t="s">
        <v>1602</v>
      </c>
    </row>
    <row r="1311" spans="1:8" ht="15.75" customHeight="1">
      <c r="A1311" s="81" t="s">
        <v>2489</v>
      </c>
      <c r="B1311" s="81" t="s">
        <v>51</v>
      </c>
      <c r="C1311" s="82">
        <v>3081.76</v>
      </c>
      <c r="D1311" s="81" t="s">
        <v>95</v>
      </c>
      <c r="E1311" s="81" t="s">
        <v>1603</v>
      </c>
      <c r="F1311" s="83">
        <v>133200</v>
      </c>
      <c r="G1311" s="82">
        <v>410490432</v>
      </c>
      <c r="H1311" s="84" t="s">
        <v>1604</v>
      </c>
    </row>
    <row r="1312" spans="1:8" ht="15.75" customHeight="1">
      <c r="A1312" s="81" t="s">
        <v>2489</v>
      </c>
      <c r="B1312" s="81" t="s">
        <v>44</v>
      </c>
      <c r="C1312" s="82">
        <v>3163.15</v>
      </c>
      <c r="D1312" s="81" t="s">
        <v>63</v>
      </c>
      <c r="E1312" s="81" t="s">
        <v>1259</v>
      </c>
      <c r="F1312" s="83">
        <v>133200</v>
      </c>
      <c r="G1312" s="82">
        <v>421331580</v>
      </c>
      <c r="H1312" s="81" t="s">
        <v>1605</v>
      </c>
    </row>
    <row r="1313" spans="1:8" ht="15.75" customHeight="1">
      <c r="C1313" s="79"/>
      <c r="F1313" s="85"/>
      <c r="G1313" s="79"/>
    </row>
    <row r="1314" spans="1:8" ht="15.75" customHeight="1">
      <c r="A1314" s="88" t="s">
        <v>1606</v>
      </c>
      <c r="B1314" s="89"/>
      <c r="C1314" s="89"/>
      <c r="D1314" s="89"/>
      <c r="E1314" s="89"/>
      <c r="F1314" s="89"/>
      <c r="G1314" s="89"/>
      <c r="H1314" s="90"/>
    </row>
    <row r="1315" spans="1:8" ht="15.75" customHeight="1">
      <c r="C1315" s="79"/>
      <c r="E1315" s="1" t="s">
        <v>2401</v>
      </c>
      <c r="F1315" s="80">
        <v>12000</v>
      </c>
      <c r="G1315" s="79"/>
    </row>
    <row r="1316" spans="1:8" ht="15.75" customHeight="1">
      <c r="A1316" s="81" t="s">
        <v>17</v>
      </c>
      <c r="B1316" s="81" t="s">
        <v>18</v>
      </c>
      <c r="C1316" s="81" t="s">
        <v>19</v>
      </c>
      <c r="D1316" s="81" t="s">
        <v>23</v>
      </c>
      <c r="E1316" s="81" t="s">
        <v>24</v>
      </c>
      <c r="F1316" s="81" t="s">
        <v>25</v>
      </c>
      <c r="G1316" s="81" t="s">
        <v>26</v>
      </c>
      <c r="H1316" s="81" t="s">
        <v>27</v>
      </c>
    </row>
    <row r="1317" spans="1:8" ht="15.75" customHeight="1">
      <c r="A1317" s="81" t="s">
        <v>2490</v>
      </c>
      <c r="B1317" s="81" t="s">
        <v>44</v>
      </c>
      <c r="C1317" s="82">
        <v>2638.42</v>
      </c>
      <c r="D1317" s="81" t="s">
        <v>434</v>
      </c>
      <c r="E1317" s="81" t="s">
        <v>1608</v>
      </c>
      <c r="F1317" s="83">
        <v>12000</v>
      </c>
      <c r="G1317" s="82">
        <v>31661040</v>
      </c>
      <c r="H1317" s="84" t="s">
        <v>1609</v>
      </c>
    </row>
    <row r="1318" spans="1:8" ht="15.75" customHeight="1">
      <c r="A1318" s="81" t="s">
        <v>2490</v>
      </c>
      <c r="B1318" s="81" t="s">
        <v>44</v>
      </c>
      <c r="C1318" s="82">
        <v>2810.47</v>
      </c>
      <c r="D1318" s="81" t="s">
        <v>95</v>
      </c>
      <c r="E1318" s="81" t="s">
        <v>1610</v>
      </c>
      <c r="F1318" s="83">
        <v>12000</v>
      </c>
      <c r="G1318" s="82">
        <v>33725640</v>
      </c>
      <c r="H1318" s="84" t="s">
        <v>1611</v>
      </c>
    </row>
    <row r="1319" spans="1:8" ht="15.75" customHeight="1">
      <c r="A1319" s="81" t="s">
        <v>2490</v>
      </c>
      <c r="B1319" s="81" t="s">
        <v>44</v>
      </c>
      <c r="C1319" s="82">
        <v>2822.37</v>
      </c>
      <c r="D1319" s="81" t="s">
        <v>222</v>
      </c>
      <c r="E1319" s="81" t="s">
        <v>1612</v>
      </c>
      <c r="F1319" s="83">
        <v>12000</v>
      </c>
      <c r="G1319" s="82">
        <v>33868440</v>
      </c>
      <c r="H1319" s="84" t="s">
        <v>1613</v>
      </c>
    </row>
    <row r="1320" spans="1:8" ht="15.75" customHeight="1">
      <c r="A1320" s="81" t="s">
        <v>2490</v>
      </c>
      <c r="B1320" s="81" t="s">
        <v>44</v>
      </c>
      <c r="C1320" s="82">
        <v>2915.4</v>
      </c>
      <c r="D1320" s="81" t="s">
        <v>63</v>
      </c>
      <c r="E1320" s="81" t="s">
        <v>1614</v>
      </c>
      <c r="F1320" s="83">
        <v>12000</v>
      </c>
      <c r="G1320" s="82">
        <v>34984800</v>
      </c>
      <c r="H1320" s="81" t="s">
        <v>1615</v>
      </c>
    </row>
    <row r="1321" spans="1:8" ht="15.75" customHeight="1">
      <c r="A1321" s="81" t="s">
        <v>2490</v>
      </c>
      <c r="B1321" s="81" t="s">
        <v>44</v>
      </c>
      <c r="C1321" s="82">
        <v>2918</v>
      </c>
      <c r="D1321" s="81" t="s">
        <v>479</v>
      </c>
      <c r="E1321" s="81" t="s">
        <v>1616</v>
      </c>
      <c r="F1321" s="83">
        <v>12000</v>
      </c>
      <c r="G1321" s="82">
        <v>35016000</v>
      </c>
      <c r="H1321" s="84" t="s">
        <v>1617</v>
      </c>
    </row>
    <row r="1322" spans="1:8" ht="15.75" customHeight="1">
      <c r="A1322" s="81" t="s">
        <v>2490</v>
      </c>
      <c r="B1322" s="81" t="s">
        <v>44</v>
      </c>
      <c r="C1322" s="82">
        <v>3098.52</v>
      </c>
      <c r="D1322" s="81" t="s">
        <v>52</v>
      </c>
      <c r="E1322" s="81" t="s">
        <v>1618</v>
      </c>
      <c r="F1322" s="83">
        <v>12000</v>
      </c>
      <c r="G1322" s="82">
        <v>37182240</v>
      </c>
      <c r="H1322" s="81" t="s">
        <v>1619</v>
      </c>
    </row>
    <row r="1323" spans="1:8" ht="15.75" customHeight="1">
      <c r="A1323" s="81" t="s">
        <v>2490</v>
      </c>
      <c r="B1323" s="81" t="s">
        <v>44</v>
      </c>
      <c r="C1323" s="82">
        <v>3237.04</v>
      </c>
      <c r="D1323" s="81" t="s">
        <v>189</v>
      </c>
      <c r="E1323" s="81" t="s">
        <v>574</v>
      </c>
      <c r="F1323" s="83">
        <v>12000</v>
      </c>
      <c r="G1323" s="82">
        <v>38844480</v>
      </c>
      <c r="H1323" s="81" t="s">
        <v>1620</v>
      </c>
    </row>
    <row r="1324" spans="1:8" ht="15.75" customHeight="1">
      <c r="A1324" s="81" t="s">
        <v>2490</v>
      </c>
      <c r="B1324" s="81" t="s">
        <v>44</v>
      </c>
      <c r="C1324" s="82">
        <v>3594.67</v>
      </c>
      <c r="D1324" s="81" t="s">
        <v>68</v>
      </c>
      <c r="E1324" s="81" t="s">
        <v>574</v>
      </c>
      <c r="F1324" s="83">
        <v>12000</v>
      </c>
      <c r="G1324" s="82">
        <v>43136040</v>
      </c>
      <c r="H1324" s="84" t="s">
        <v>1621</v>
      </c>
    </row>
    <row r="1325" spans="1:8" ht="15.75" customHeight="1">
      <c r="C1325" s="79"/>
      <c r="F1325" s="85"/>
      <c r="G1325" s="79"/>
    </row>
    <row r="1326" spans="1:8" ht="15.75" customHeight="1">
      <c r="A1326" s="88" t="s">
        <v>1622</v>
      </c>
      <c r="B1326" s="89"/>
      <c r="C1326" s="89"/>
      <c r="D1326" s="89"/>
      <c r="E1326" s="89"/>
      <c r="F1326" s="89"/>
      <c r="G1326" s="89"/>
      <c r="H1326" s="90"/>
    </row>
    <row r="1327" spans="1:8" ht="15.75" customHeight="1">
      <c r="C1327" s="79"/>
      <c r="E1327" s="1" t="s">
        <v>2401</v>
      </c>
      <c r="F1327" s="80">
        <v>84000</v>
      </c>
      <c r="G1327" s="79"/>
    </row>
    <row r="1328" spans="1:8" ht="15.75" customHeight="1">
      <c r="A1328" s="81" t="s">
        <v>17</v>
      </c>
      <c r="B1328" s="81" t="s">
        <v>18</v>
      </c>
      <c r="C1328" s="81" t="s">
        <v>19</v>
      </c>
      <c r="D1328" s="81" t="s">
        <v>23</v>
      </c>
      <c r="E1328" s="81" t="s">
        <v>24</v>
      </c>
      <c r="F1328" s="81" t="s">
        <v>25</v>
      </c>
      <c r="G1328" s="81" t="s">
        <v>26</v>
      </c>
      <c r="H1328" s="81" t="s">
        <v>27</v>
      </c>
    </row>
    <row r="1329" spans="1:8" ht="15.75" customHeight="1">
      <c r="A1329" s="81" t="s">
        <v>2491</v>
      </c>
      <c r="B1329" s="81" t="s">
        <v>44</v>
      </c>
      <c r="C1329" s="82">
        <v>5276.63</v>
      </c>
      <c r="D1329" s="81" t="s">
        <v>434</v>
      </c>
      <c r="E1329" s="81" t="s">
        <v>1608</v>
      </c>
      <c r="F1329" s="83">
        <v>84000</v>
      </c>
      <c r="G1329" s="82">
        <v>443236920</v>
      </c>
      <c r="H1329" s="84" t="s">
        <v>1623</v>
      </c>
    </row>
    <row r="1330" spans="1:8" ht="15.75" customHeight="1">
      <c r="A1330" s="81" t="s">
        <v>2491</v>
      </c>
      <c r="B1330" s="81" t="s">
        <v>44</v>
      </c>
      <c r="C1330" s="82">
        <v>5620.73</v>
      </c>
      <c r="D1330" s="81" t="s">
        <v>95</v>
      </c>
      <c r="E1330" s="81" t="s">
        <v>1624</v>
      </c>
      <c r="F1330" s="83">
        <v>84000</v>
      </c>
      <c r="G1330" s="82">
        <v>472141320</v>
      </c>
      <c r="H1330" s="84" t="s">
        <v>1625</v>
      </c>
    </row>
    <row r="1331" spans="1:8" ht="15.75" customHeight="1">
      <c r="A1331" s="81" t="s">
        <v>2491</v>
      </c>
      <c r="B1331" s="81" t="s">
        <v>44</v>
      </c>
      <c r="C1331" s="82">
        <v>5644.53</v>
      </c>
      <c r="D1331" s="81" t="s">
        <v>222</v>
      </c>
      <c r="E1331" s="81" t="s">
        <v>1626</v>
      </c>
      <c r="F1331" s="83">
        <v>84000</v>
      </c>
      <c r="G1331" s="82">
        <v>474140520</v>
      </c>
      <c r="H1331" s="84" t="s">
        <v>1627</v>
      </c>
    </row>
    <row r="1332" spans="1:8" ht="15.75" customHeight="1">
      <c r="A1332" s="81" t="s">
        <v>2491</v>
      </c>
      <c r="B1332" s="81" t="s">
        <v>44</v>
      </c>
      <c r="C1332" s="82">
        <v>5830.58</v>
      </c>
      <c r="D1332" s="81" t="s">
        <v>63</v>
      </c>
      <c r="E1332" s="81" t="s">
        <v>1614</v>
      </c>
      <c r="F1332" s="83">
        <v>84000</v>
      </c>
      <c r="G1332" s="82">
        <v>489768720</v>
      </c>
      <c r="H1332" s="81" t="s">
        <v>1628</v>
      </c>
    </row>
    <row r="1333" spans="1:8" ht="15.75" customHeight="1">
      <c r="A1333" s="81" t="s">
        <v>2491</v>
      </c>
      <c r="B1333" s="81" t="s">
        <v>44</v>
      </c>
      <c r="C1333" s="82">
        <v>5836</v>
      </c>
      <c r="D1333" s="81" t="s">
        <v>479</v>
      </c>
      <c r="E1333" s="81" t="s">
        <v>1629</v>
      </c>
      <c r="F1333" s="83">
        <v>84000</v>
      </c>
      <c r="G1333" s="82">
        <v>490224000</v>
      </c>
      <c r="H1333" s="84" t="s">
        <v>1630</v>
      </c>
    </row>
    <row r="1334" spans="1:8" ht="15.75" customHeight="1">
      <c r="A1334" s="81" t="s">
        <v>2491</v>
      </c>
      <c r="B1334" s="81" t="s">
        <v>44</v>
      </c>
      <c r="C1334" s="82">
        <v>6192.38</v>
      </c>
      <c r="D1334" s="81" t="s">
        <v>52</v>
      </c>
      <c r="E1334" s="81" t="s">
        <v>1631</v>
      </c>
      <c r="F1334" s="83">
        <v>84000</v>
      </c>
      <c r="G1334" s="82">
        <v>520159920</v>
      </c>
      <c r="H1334" s="81" t="s">
        <v>1619</v>
      </c>
    </row>
    <row r="1335" spans="1:8" ht="15.75" customHeight="1">
      <c r="A1335" s="81" t="s">
        <v>2491</v>
      </c>
      <c r="B1335" s="81" t="s">
        <v>44</v>
      </c>
      <c r="C1335" s="82">
        <v>6473.84</v>
      </c>
      <c r="D1335" s="81" t="s">
        <v>189</v>
      </c>
      <c r="E1335" s="81" t="s">
        <v>574</v>
      </c>
      <c r="F1335" s="83">
        <v>84000</v>
      </c>
      <c r="G1335" s="82">
        <v>543802560</v>
      </c>
      <c r="H1335" s="81" t="s">
        <v>1620</v>
      </c>
    </row>
    <row r="1336" spans="1:8" ht="15.75" customHeight="1">
      <c r="A1336" s="81" t="s">
        <v>2491</v>
      </c>
      <c r="B1336" s="81" t="s">
        <v>44</v>
      </c>
      <c r="C1336" s="82">
        <v>7189.34</v>
      </c>
      <c r="D1336" s="81" t="s">
        <v>68</v>
      </c>
      <c r="E1336" s="81" t="s">
        <v>574</v>
      </c>
      <c r="F1336" s="83">
        <v>84000</v>
      </c>
      <c r="G1336" s="82">
        <v>603904560</v>
      </c>
      <c r="H1336" s="84" t="s">
        <v>1632</v>
      </c>
    </row>
    <row r="1337" spans="1:8" ht="15.75" customHeight="1">
      <c r="A1337" s="81" t="s">
        <v>2491</v>
      </c>
      <c r="B1337" s="81" t="s">
        <v>44</v>
      </c>
      <c r="C1337" s="82">
        <v>8186</v>
      </c>
      <c r="D1337" s="81" t="s">
        <v>47</v>
      </c>
      <c r="E1337" s="81" t="s">
        <v>574</v>
      </c>
      <c r="F1337" s="83">
        <v>84000</v>
      </c>
      <c r="G1337" s="82">
        <v>687624000</v>
      </c>
      <c r="H1337" s="81" t="s">
        <v>109</v>
      </c>
    </row>
    <row r="1338" spans="1:8" ht="15.75" customHeight="1">
      <c r="C1338" s="79"/>
      <c r="F1338" s="85"/>
      <c r="G1338" s="79"/>
    </row>
    <row r="1339" spans="1:8" ht="15.75" customHeight="1">
      <c r="A1339" s="88" t="s">
        <v>1633</v>
      </c>
      <c r="B1339" s="89"/>
      <c r="C1339" s="89"/>
      <c r="D1339" s="89"/>
      <c r="E1339" s="89"/>
      <c r="F1339" s="89"/>
      <c r="G1339" s="89"/>
      <c r="H1339" s="90"/>
    </row>
    <row r="1340" spans="1:8" ht="15.75" customHeight="1">
      <c r="C1340" s="79"/>
      <c r="E1340" s="1" t="s">
        <v>2401</v>
      </c>
      <c r="F1340" s="80">
        <v>3600</v>
      </c>
      <c r="G1340" s="79"/>
    </row>
    <row r="1341" spans="1:8" ht="15.75" customHeight="1">
      <c r="A1341" s="81" t="s">
        <v>17</v>
      </c>
      <c r="B1341" s="81" t="s">
        <v>18</v>
      </c>
      <c r="C1341" s="81" t="s">
        <v>19</v>
      </c>
      <c r="D1341" s="81" t="s">
        <v>23</v>
      </c>
      <c r="E1341" s="81" t="s">
        <v>24</v>
      </c>
      <c r="F1341" s="81" t="s">
        <v>25</v>
      </c>
      <c r="G1341" s="81" t="s">
        <v>26</v>
      </c>
      <c r="H1341" s="81" t="s">
        <v>27</v>
      </c>
    </row>
    <row r="1342" spans="1:8" ht="15.75" customHeight="1">
      <c r="A1342" s="81" t="s">
        <v>2492</v>
      </c>
      <c r="B1342" s="81" t="s">
        <v>44</v>
      </c>
      <c r="C1342" s="82">
        <v>17994.419999999998</v>
      </c>
      <c r="D1342" s="81" t="s">
        <v>434</v>
      </c>
      <c r="E1342" s="81" t="s">
        <v>1635</v>
      </c>
      <c r="F1342" s="83">
        <v>3600</v>
      </c>
      <c r="G1342" s="82">
        <v>64779912</v>
      </c>
      <c r="H1342" s="84" t="s">
        <v>1636</v>
      </c>
    </row>
    <row r="1343" spans="1:8" ht="15.75" customHeight="1">
      <c r="A1343" s="81" t="s">
        <v>2492</v>
      </c>
      <c r="B1343" s="81" t="s">
        <v>44</v>
      </c>
      <c r="C1343" s="82">
        <v>18460</v>
      </c>
      <c r="D1343" s="81" t="s">
        <v>77</v>
      </c>
      <c r="E1343" s="81" t="s">
        <v>1635</v>
      </c>
      <c r="F1343" s="83">
        <v>3600</v>
      </c>
      <c r="G1343" s="82">
        <v>66456000</v>
      </c>
      <c r="H1343" s="84" t="s">
        <v>1637</v>
      </c>
    </row>
    <row r="1344" spans="1:8" ht="15.75" customHeight="1">
      <c r="A1344" s="81" t="s">
        <v>2492</v>
      </c>
      <c r="B1344" s="81" t="s">
        <v>44</v>
      </c>
      <c r="C1344" s="82">
        <v>18594.150000000001</v>
      </c>
      <c r="D1344" s="81" t="s">
        <v>95</v>
      </c>
      <c r="E1344" s="81" t="s">
        <v>1638</v>
      </c>
      <c r="F1344" s="83">
        <v>3600</v>
      </c>
      <c r="G1344" s="82">
        <v>66938940</v>
      </c>
      <c r="H1344" s="84" t="s">
        <v>1639</v>
      </c>
    </row>
    <row r="1345" spans="1:8" ht="15.75" customHeight="1">
      <c r="A1345" s="81" t="s">
        <v>2492</v>
      </c>
      <c r="B1345" s="81" t="s">
        <v>44</v>
      </c>
      <c r="C1345" s="82">
        <v>18929.78</v>
      </c>
      <c r="D1345" s="81" t="s">
        <v>63</v>
      </c>
      <c r="E1345" s="81" t="s">
        <v>974</v>
      </c>
      <c r="F1345" s="83">
        <v>3600</v>
      </c>
      <c r="G1345" s="82">
        <v>68147208</v>
      </c>
      <c r="H1345" s="81" t="s">
        <v>1640</v>
      </c>
    </row>
    <row r="1346" spans="1:8" ht="15.75" customHeight="1">
      <c r="A1346" s="81" t="s">
        <v>2492</v>
      </c>
      <c r="B1346" s="81" t="s">
        <v>44</v>
      </c>
      <c r="C1346" s="82">
        <v>21807.83</v>
      </c>
      <c r="D1346" s="81" t="s">
        <v>189</v>
      </c>
      <c r="E1346" s="81" t="s">
        <v>557</v>
      </c>
      <c r="F1346" s="83">
        <v>3600</v>
      </c>
      <c r="G1346" s="82">
        <v>78508188</v>
      </c>
      <c r="H1346" s="81" t="s">
        <v>1641</v>
      </c>
    </row>
    <row r="1347" spans="1:8" ht="15.75" customHeight="1">
      <c r="A1347" s="81" t="s">
        <v>2492</v>
      </c>
      <c r="B1347" s="81" t="s">
        <v>44</v>
      </c>
      <c r="C1347" s="82">
        <v>22375.02</v>
      </c>
      <c r="D1347" s="81" t="s">
        <v>68</v>
      </c>
      <c r="E1347" s="81" t="s">
        <v>557</v>
      </c>
      <c r="F1347" s="83">
        <v>3600</v>
      </c>
      <c r="G1347" s="82">
        <v>80550072</v>
      </c>
      <c r="H1347" s="84" t="s">
        <v>1642</v>
      </c>
    </row>
    <row r="1348" spans="1:8" ht="15.75" customHeight="1">
      <c r="A1348" s="81" t="s">
        <v>2492</v>
      </c>
      <c r="B1348" s="81" t="s">
        <v>44</v>
      </c>
      <c r="C1348" s="82">
        <v>23185.22</v>
      </c>
      <c r="D1348" s="81" t="s">
        <v>52</v>
      </c>
      <c r="E1348" s="81" t="s">
        <v>1643</v>
      </c>
      <c r="F1348" s="83">
        <v>3600</v>
      </c>
      <c r="G1348" s="82">
        <v>83466792</v>
      </c>
      <c r="H1348" s="81" t="s">
        <v>1644</v>
      </c>
    </row>
    <row r="1349" spans="1:8" ht="15.75" customHeight="1">
      <c r="C1349" s="79"/>
      <c r="F1349" s="85"/>
      <c r="G1349" s="79"/>
    </row>
    <row r="1350" spans="1:8" ht="15.75" customHeight="1">
      <c r="A1350" s="88" t="s">
        <v>1645</v>
      </c>
      <c r="B1350" s="89"/>
      <c r="C1350" s="89"/>
      <c r="D1350" s="89"/>
      <c r="E1350" s="89"/>
      <c r="F1350" s="89"/>
      <c r="G1350" s="89"/>
      <c r="H1350" s="90"/>
    </row>
    <row r="1351" spans="1:8" ht="15.75" customHeight="1">
      <c r="C1351" s="79"/>
      <c r="E1351" s="1" t="s">
        <v>2401</v>
      </c>
      <c r="F1351" s="80">
        <v>12000</v>
      </c>
      <c r="G1351" s="79"/>
    </row>
    <row r="1352" spans="1:8" ht="15.75" customHeight="1">
      <c r="A1352" s="81" t="s">
        <v>17</v>
      </c>
      <c r="B1352" s="81" t="s">
        <v>18</v>
      </c>
      <c r="C1352" s="81" t="s">
        <v>19</v>
      </c>
      <c r="D1352" s="81" t="s">
        <v>23</v>
      </c>
      <c r="E1352" s="81" t="s">
        <v>24</v>
      </c>
      <c r="F1352" s="81" t="s">
        <v>25</v>
      </c>
      <c r="G1352" s="81" t="s">
        <v>26</v>
      </c>
      <c r="H1352" s="81" t="s">
        <v>27</v>
      </c>
    </row>
    <row r="1353" spans="1:8" ht="15.75" customHeight="1">
      <c r="A1353" s="81" t="s">
        <v>2493</v>
      </c>
      <c r="B1353" s="81" t="s">
        <v>44</v>
      </c>
      <c r="C1353" s="82">
        <v>2042.31</v>
      </c>
      <c r="D1353" s="81" t="s">
        <v>52</v>
      </c>
      <c r="E1353" s="81" t="s">
        <v>1647</v>
      </c>
      <c r="F1353" s="83">
        <v>12000</v>
      </c>
      <c r="G1353" s="82">
        <v>24507720</v>
      </c>
      <c r="H1353" s="81" t="s">
        <v>1648</v>
      </c>
    </row>
    <row r="1354" spans="1:8" ht="15.75" customHeight="1">
      <c r="A1354" s="81" t="s">
        <v>2493</v>
      </c>
      <c r="B1354" s="81" t="s">
        <v>44</v>
      </c>
      <c r="C1354" s="82">
        <v>2362.65</v>
      </c>
      <c r="D1354" s="81" t="s">
        <v>68</v>
      </c>
      <c r="E1354" s="81" t="s">
        <v>542</v>
      </c>
      <c r="F1354" s="83">
        <v>12000</v>
      </c>
      <c r="G1354" s="82">
        <v>28351800</v>
      </c>
      <c r="H1354" s="84" t="s">
        <v>1649</v>
      </c>
    </row>
    <row r="1355" spans="1:8" ht="15.75" customHeight="1">
      <c r="A1355" s="81" t="s">
        <v>2493</v>
      </c>
      <c r="B1355" s="81" t="s">
        <v>44</v>
      </c>
      <c r="C1355" s="82">
        <v>2537.4299999999998</v>
      </c>
      <c r="D1355" s="81" t="s">
        <v>95</v>
      </c>
      <c r="E1355" s="81" t="s">
        <v>1650</v>
      </c>
      <c r="F1355" s="83">
        <v>12000</v>
      </c>
      <c r="G1355" s="82">
        <v>30449160</v>
      </c>
      <c r="H1355" s="84" t="s">
        <v>1651</v>
      </c>
    </row>
    <row r="1356" spans="1:8" ht="15.75" customHeight="1">
      <c r="A1356" s="81" t="s">
        <v>2493</v>
      </c>
      <c r="B1356" s="81" t="s">
        <v>44</v>
      </c>
      <c r="C1356" s="82">
        <v>2538.34</v>
      </c>
      <c r="D1356" s="81" t="s">
        <v>63</v>
      </c>
      <c r="E1356" s="81" t="s">
        <v>542</v>
      </c>
      <c r="F1356" s="83">
        <v>12000</v>
      </c>
      <c r="G1356" s="82">
        <v>30460080</v>
      </c>
      <c r="H1356" s="84" t="s">
        <v>1652</v>
      </c>
    </row>
    <row r="1357" spans="1:8" ht="15.75" customHeight="1">
      <c r="A1357" s="81" t="s">
        <v>2493</v>
      </c>
      <c r="B1357" s="81" t="s">
        <v>44</v>
      </c>
      <c r="C1357" s="82">
        <v>2590</v>
      </c>
      <c r="D1357" s="81" t="s">
        <v>545</v>
      </c>
      <c r="E1357" s="81" t="s">
        <v>1653</v>
      </c>
      <c r="F1357" s="83">
        <v>12000</v>
      </c>
      <c r="G1357" s="82">
        <v>31080000</v>
      </c>
      <c r="H1357" s="84" t="s">
        <v>1654</v>
      </c>
    </row>
    <row r="1358" spans="1:8" ht="15.75" customHeight="1">
      <c r="A1358" s="81" t="s">
        <v>2493</v>
      </c>
      <c r="B1358" s="81" t="s">
        <v>44</v>
      </c>
      <c r="C1358" s="82">
        <v>2630.06</v>
      </c>
      <c r="D1358" s="81" t="s">
        <v>189</v>
      </c>
      <c r="E1358" s="81" t="s">
        <v>542</v>
      </c>
      <c r="F1358" s="83">
        <v>12000</v>
      </c>
      <c r="G1358" s="82">
        <v>31560720</v>
      </c>
      <c r="H1358" s="81" t="s">
        <v>1655</v>
      </c>
    </row>
    <row r="1359" spans="1:8" ht="15.75" customHeight="1">
      <c r="A1359" s="81" t="s">
        <v>2493</v>
      </c>
      <c r="B1359" s="81" t="s">
        <v>44</v>
      </c>
      <c r="C1359" s="82">
        <v>2858</v>
      </c>
      <c r="D1359" s="81" t="s">
        <v>77</v>
      </c>
      <c r="E1359" s="81" t="s">
        <v>1656</v>
      </c>
      <c r="F1359" s="83">
        <v>12000</v>
      </c>
      <c r="G1359" s="82">
        <v>34296000</v>
      </c>
      <c r="H1359" s="84" t="s">
        <v>1657</v>
      </c>
    </row>
    <row r="1360" spans="1:8" ht="15.75" customHeight="1">
      <c r="C1360" s="79"/>
      <c r="F1360" s="85"/>
      <c r="G1360" s="79"/>
    </row>
    <row r="1361" spans="1:8" ht="15.75" customHeight="1">
      <c r="A1361" s="88" t="s">
        <v>1658</v>
      </c>
      <c r="B1361" s="89"/>
      <c r="C1361" s="89"/>
      <c r="D1361" s="89"/>
      <c r="E1361" s="89"/>
      <c r="F1361" s="89"/>
      <c r="G1361" s="89"/>
      <c r="H1361" s="90"/>
    </row>
    <row r="1362" spans="1:8" ht="15.75" customHeight="1">
      <c r="C1362" s="79"/>
      <c r="E1362" s="1" t="s">
        <v>2401</v>
      </c>
      <c r="F1362" s="80">
        <v>24000</v>
      </c>
      <c r="G1362" s="79"/>
    </row>
    <row r="1363" spans="1:8" ht="15.75" customHeight="1">
      <c r="A1363" s="81" t="s">
        <v>17</v>
      </c>
      <c r="B1363" s="81" t="s">
        <v>18</v>
      </c>
      <c r="C1363" s="81" t="s">
        <v>19</v>
      </c>
      <c r="D1363" s="81" t="s">
        <v>23</v>
      </c>
      <c r="E1363" s="81" t="s">
        <v>24</v>
      </c>
      <c r="F1363" s="81" t="s">
        <v>25</v>
      </c>
      <c r="G1363" s="81" t="s">
        <v>26</v>
      </c>
      <c r="H1363" s="81" t="s">
        <v>27</v>
      </c>
    </row>
    <row r="1364" spans="1:8" ht="15.75" customHeight="1">
      <c r="A1364" s="81" t="s">
        <v>2494</v>
      </c>
      <c r="B1364" s="81" t="s">
        <v>44</v>
      </c>
      <c r="C1364" s="82">
        <v>3567.36</v>
      </c>
      <c r="D1364" s="81" t="s">
        <v>68</v>
      </c>
      <c r="E1364" s="81" t="s">
        <v>542</v>
      </c>
      <c r="F1364" s="83">
        <v>24000</v>
      </c>
      <c r="G1364" s="82">
        <v>85616640</v>
      </c>
      <c r="H1364" s="84" t="s">
        <v>1659</v>
      </c>
    </row>
    <row r="1365" spans="1:8" ht="15.75" customHeight="1">
      <c r="A1365" s="81" t="s">
        <v>2494</v>
      </c>
      <c r="B1365" s="81" t="s">
        <v>44</v>
      </c>
      <c r="C1365" s="82">
        <v>3902.68</v>
      </c>
      <c r="D1365" s="81" t="s">
        <v>95</v>
      </c>
      <c r="E1365" s="81" t="s">
        <v>1660</v>
      </c>
      <c r="F1365" s="83">
        <v>24000</v>
      </c>
      <c r="G1365" s="82">
        <v>93664320</v>
      </c>
      <c r="H1365" s="84" t="s">
        <v>1661</v>
      </c>
    </row>
    <row r="1366" spans="1:8" ht="15.75" customHeight="1">
      <c r="A1366" s="81" t="s">
        <v>2494</v>
      </c>
      <c r="B1366" s="81" t="s">
        <v>44</v>
      </c>
      <c r="C1366" s="82">
        <v>3904.08</v>
      </c>
      <c r="D1366" s="81" t="s">
        <v>63</v>
      </c>
      <c r="E1366" s="81" t="s">
        <v>1180</v>
      </c>
      <c r="F1366" s="83">
        <v>24000</v>
      </c>
      <c r="G1366" s="82">
        <v>93697920</v>
      </c>
      <c r="H1366" s="84" t="s">
        <v>1662</v>
      </c>
    </row>
    <row r="1367" spans="1:8" ht="15.75" customHeight="1">
      <c r="A1367" s="81" t="s">
        <v>2494</v>
      </c>
      <c r="B1367" s="81" t="s">
        <v>44</v>
      </c>
      <c r="C1367" s="82">
        <v>4045</v>
      </c>
      <c r="D1367" s="81" t="s">
        <v>545</v>
      </c>
      <c r="E1367" s="81" t="s">
        <v>1663</v>
      </c>
      <c r="F1367" s="83">
        <v>24000</v>
      </c>
      <c r="G1367" s="82">
        <v>97080000</v>
      </c>
      <c r="H1367" s="84" t="s">
        <v>1664</v>
      </c>
    </row>
    <row r="1368" spans="1:8" ht="15.75" customHeight="1">
      <c r="A1368" s="81" t="s">
        <v>2494</v>
      </c>
      <c r="B1368" s="81" t="s">
        <v>44</v>
      </c>
      <c r="C1368" s="82">
        <v>4045.07</v>
      </c>
      <c r="D1368" s="81" t="s">
        <v>189</v>
      </c>
      <c r="E1368" s="81" t="s">
        <v>542</v>
      </c>
      <c r="F1368" s="83">
        <v>24000</v>
      </c>
      <c r="G1368" s="82">
        <v>97081680</v>
      </c>
      <c r="H1368" s="81" t="s">
        <v>1655</v>
      </c>
    </row>
    <row r="1369" spans="1:8" ht="15.75" customHeight="1">
      <c r="A1369" s="81" t="s">
        <v>2494</v>
      </c>
      <c r="B1369" s="81" t="s">
        <v>44</v>
      </c>
      <c r="C1369" s="82">
        <v>4397</v>
      </c>
      <c r="D1369" s="81" t="s">
        <v>77</v>
      </c>
      <c r="E1369" s="81" t="s">
        <v>1665</v>
      </c>
      <c r="F1369" s="83">
        <v>24000</v>
      </c>
      <c r="G1369" s="82">
        <v>105528000</v>
      </c>
      <c r="H1369" s="84" t="s">
        <v>1666</v>
      </c>
    </row>
    <row r="1370" spans="1:8" ht="15.75" customHeight="1">
      <c r="C1370" s="79"/>
      <c r="F1370" s="85"/>
      <c r="G1370" s="79"/>
    </row>
    <row r="1371" spans="1:8" ht="15.75" customHeight="1">
      <c r="A1371" s="88" t="s">
        <v>1667</v>
      </c>
      <c r="B1371" s="89"/>
      <c r="C1371" s="89"/>
      <c r="D1371" s="89"/>
      <c r="E1371" s="89"/>
      <c r="F1371" s="89"/>
      <c r="G1371" s="89"/>
      <c r="H1371" s="90"/>
    </row>
    <row r="1372" spans="1:8" ht="15.75" customHeight="1">
      <c r="C1372" s="79"/>
      <c r="E1372" s="1" t="s">
        <v>2401</v>
      </c>
      <c r="F1372" s="80">
        <v>7200</v>
      </c>
      <c r="G1372" s="79"/>
    </row>
    <row r="1373" spans="1:8" ht="15.75" customHeight="1">
      <c r="A1373" s="81" t="s">
        <v>17</v>
      </c>
      <c r="B1373" s="81" t="s">
        <v>18</v>
      </c>
      <c r="C1373" s="81" t="s">
        <v>19</v>
      </c>
      <c r="D1373" s="81" t="s">
        <v>23</v>
      </c>
      <c r="E1373" s="81" t="s">
        <v>24</v>
      </c>
      <c r="F1373" s="81" t="s">
        <v>25</v>
      </c>
      <c r="G1373" s="81" t="s">
        <v>26</v>
      </c>
      <c r="H1373" s="81" t="s">
        <v>27</v>
      </c>
    </row>
    <row r="1374" spans="1:8" ht="15.75" customHeight="1">
      <c r="A1374" s="81" t="s">
        <v>2495</v>
      </c>
      <c r="B1374" s="81" t="s">
        <v>44</v>
      </c>
      <c r="C1374" s="82">
        <v>12000</v>
      </c>
      <c r="D1374" s="81" t="s">
        <v>479</v>
      </c>
      <c r="E1374" s="81" t="s">
        <v>1668</v>
      </c>
      <c r="F1374" s="83">
        <v>7200</v>
      </c>
      <c r="G1374" s="82">
        <v>86400000</v>
      </c>
      <c r="H1374" s="84" t="s">
        <v>1669</v>
      </c>
    </row>
    <row r="1375" spans="1:8" ht="15.75" customHeight="1">
      <c r="A1375" s="81" t="s">
        <v>2495</v>
      </c>
      <c r="B1375" s="81" t="s">
        <v>44</v>
      </c>
      <c r="C1375" s="82">
        <v>12177.19</v>
      </c>
      <c r="D1375" s="81" t="s">
        <v>95</v>
      </c>
      <c r="E1375" s="81" t="s">
        <v>1670</v>
      </c>
      <c r="F1375" s="83">
        <v>7200</v>
      </c>
      <c r="G1375" s="82">
        <v>87675768</v>
      </c>
      <c r="H1375" s="84" t="s">
        <v>1671</v>
      </c>
    </row>
    <row r="1376" spans="1:8" ht="15.75" customHeight="1">
      <c r="A1376" s="81" t="s">
        <v>2495</v>
      </c>
      <c r="B1376" s="81" t="s">
        <v>44</v>
      </c>
      <c r="C1376" s="82">
        <v>12181.58</v>
      </c>
      <c r="D1376" s="81" t="s">
        <v>63</v>
      </c>
      <c r="E1376" s="81" t="s">
        <v>542</v>
      </c>
      <c r="F1376" s="83">
        <v>7200</v>
      </c>
      <c r="G1376" s="82">
        <v>87707376</v>
      </c>
      <c r="H1376" s="84" t="s">
        <v>1672</v>
      </c>
    </row>
    <row r="1377" spans="1:8" ht="15.75" customHeight="1">
      <c r="A1377" s="81" t="s">
        <v>2495</v>
      </c>
      <c r="B1377" s="81" t="s">
        <v>44</v>
      </c>
      <c r="C1377" s="82">
        <v>12590</v>
      </c>
      <c r="D1377" s="81" t="s">
        <v>545</v>
      </c>
      <c r="E1377" s="81" t="s">
        <v>1673</v>
      </c>
      <c r="F1377" s="83">
        <v>7200</v>
      </c>
      <c r="G1377" s="82">
        <v>90648000</v>
      </c>
      <c r="H1377" s="84" t="s">
        <v>1674</v>
      </c>
    </row>
    <row r="1378" spans="1:8" ht="15.75" customHeight="1">
      <c r="A1378" s="81" t="s">
        <v>2495</v>
      </c>
      <c r="B1378" s="81" t="s">
        <v>44</v>
      </c>
      <c r="C1378" s="82">
        <v>12621.47</v>
      </c>
      <c r="D1378" s="81" t="s">
        <v>189</v>
      </c>
      <c r="E1378" s="81" t="s">
        <v>542</v>
      </c>
      <c r="F1378" s="83">
        <v>7200</v>
      </c>
      <c r="G1378" s="82">
        <v>90874584</v>
      </c>
      <c r="H1378" s="81" t="s">
        <v>1655</v>
      </c>
    </row>
    <row r="1379" spans="1:8" ht="15.75" customHeight="1">
      <c r="A1379" s="81" t="s">
        <v>2495</v>
      </c>
      <c r="B1379" s="81" t="s">
        <v>44</v>
      </c>
      <c r="C1379" s="82">
        <v>13719</v>
      </c>
      <c r="D1379" s="81" t="s">
        <v>77</v>
      </c>
      <c r="E1379" s="81" t="s">
        <v>1675</v>
      </c>
      <c r="F1379" s="83">
        <v>7200</v>
      </c>
      <c r="G1379" s="82">
        <v>98776800</v>
      </c>
      <c r="H1379" s="84" t="s">
        <v>1676</v>
      </c>
    </row>
    <row r="1380" spans="1:8" ht="15.75" customHeight="1">
      <c r="A1380" s="81" t="s">
        <v>2495</v>
      </c>
      <c r="B1380" s="81" t="s">
        <v>44</v>
      </c>
      <c r="C1380" s="82">
        <v>14460.15</v>
      </c>
      <c r="D1380" s="81" t="s">
        <v>68</v>
      </c>
      <c r="E1380" s="81" t="s">
        <v>542</v>
      </c>
      <c r="F1380" s="83">
        <v>7200</v>
      </c>
      <c r="G1380" s="82">
        <v>104113080</v>
      </c>
      <c r="H1380" s="84" t="s">
        <v>1677</v>
      </c>
    </row>
    <row r="1381" spans="1:8" ht="15.75" customHeight="1">
      <c r="C1381" s="79"/>
      <c r="F1381" s="85"/>
      <c r="G1381" s="79"/>
    </row>
    <row r="1382" spans="1:8" ht="15.75" customHeight="1">
      <c r="A1382" s="88" t="s">
        <v>1678</v>
      </c>
      <c r="B1382" s="89"/>
      <c r="C1382" s="89"/>
      <c r="D1382" s="89"/>
      <c r="E1382" s="89"/>
      <c r="F1382" s="89"/>
      <c r="G1382" s="89"/>
      <c r="H1382" s="90"/>
    </row>
    <row r="1383" spans="1:8" ht="15.75" customHeight="1">
      <c r="C1383" s="79"/>
      <c r="E1383" s="1" t="s">
        <v>2401</v>
      </c>
      <c r="F1383" s="80">
        <v>13200</v>
      </c>
      <c r="G1383" s="79"/>
    </row>
    <row r="1384" spans="1:8" ht="15.75" customHeight="1">
      <c r="A1384" s="81" t="s">
        <v>17</v>
      </c>
      <c r="B1384" s="81" t="s">
        <v>18</v>
      </c>
      <c r="C1384" s="81" t="s">
        <v>19</v>
      </c>
      <c r="D1384" s="81" t="s">
        <v>23</v>
      </c>
      <c r="E1384" s="81" t="s">
        <v>24</v>
      </c>
      <c r="F1384" s="81" t="s">
        <v>25</v>
      </c>
      <c r="G1384" s="81" t="s">
        <v>26</v>
      </c>
      <c r="H1384" s="81" t="s">
        <v>27</v>
      </c>
    </row>
    <row r="1385" spans="1:8" ht="15.75" customHeight="1">
      <c r="A1385" s="81" t="s">
        <v>2496</v>
      </c>
      <c r="B1385" s="81" t="s">
        <v>44</v>
      </c>
      <c r="C1385" s="82">
        <v>15809.62</v>
      </c>
      <c r="D1385" s="81" t="s">
        <v>52</v>
      </c>
      <c r="E1385" s="81" t="s">
        <v>1679</v>
      </c>
      <c r="F1385" s="83">
        <v>13200</v>
      </c>
      <c r="G1385" s="82">
        <v>208686984</v>
      </c>
      <c r="H1385" s="81" t="s">
        <v>1648</v>
      </c>
    </row>
    <row r="1386" spans="1:8" ht="15.75" customHeight="1">
      <c r="A1386" s="81" t="s">
        <v>2496</v>
      </c>
      <c r="B1386" s="81" t="s">
        <v>44</v>
      </c>
      <c r="C1386" s="82">
        <v>18117.599999999999</v>
      </c>
      <c r="D1386" s="81" t="s">
        <v>68</v>
      </c>
      <c r="E1386" s="81" t="s">
        <v>542</v>
      </c>
      <c r="F1386" s="83">
        <v>13200</v>
      </c>
      <c r="G1386" s="82">
        <v>239152320</v>
      </c>
      <c r="H1386" s="84" t="s">
        <v>1680</v>
      </c>
    </row>
    <row r="1387" spans="1:8" ht="15.75" customHeight="1">
      <c r="A1387" s="81" t="s">
        <v>2496</v>
      </c>
      <c r="B1387" s="81" t="s">
        <v>44</v>
      </c>
      <c r="C1387" s="82">
        <v>19515.54</v>
      </c>
      <c r="D1387" s="81" t="s">
        <v>95</v>
      </c>
      <c r="E1387" s="81" t="s">
        <v>1681</v>
      </c>
      <c r="F1387" s="83">
        <v>13200</v>
      </c>
      <c r="G1387" s="82">
        <v>257605128</v>
      </c>
      <c r="H1387" s="84" t="s">
        <v>1682</v>
      </c>
    </row>
    <row r="1388" spans="1:8" ht="15.75" customHeight="1">
      <c r="A1388" s="81" t="s">
        <v>2496</v>
      </c>
      <c r="B1388" s="81" t="s">
        <v>44</v>
      </c>
      <c r="C1388" s="82">
        <v>19522.580000000002</v>
      </c>
      <c r="D1388" s="81" t="s">
        <v>63</v>
      </c>
      <c r="E1388" s="81" t="s">
        <v>542</v>
      </c>
      <c r="F1388" s="83">
        <v>13200</v>
      </c>
      <c r="G1388" s="82">
        <v>257698056</v>
      </c>
      <c r="H1388" s="84" t="s">
        <v>1683</v>
      </c>
    </row>
    <row r="1389" spans="1:8" ht="15.75" customHeight="1">
      <c r="A1389" s="81" t="s">
        <v>2496</v>
      </c>
      <c r="B1389" s="81" t="s">
        <v>44</v>
      </c>
      <c r="C1389" s="82">
        <v>20180</v>
      </c>
      <c r="D1389" s="81" t="s">
        <v>545</v>
      </c>
      <c r="E1389" s="81" t="s">
        <v>1684</v>
      </c>
      <c r="F1389" s="83">
        <v>13200</v>
      </c>
      <c r="G1389" s="82">
        <v>266376000</v>
      </c>
      <c r="H1389" s="84" t="s">
        <v>1685</v>
      </c>
    </row>
    <row r="1390" spans="1:8" ht="15.75" customHeight="1">
      <c r="A1390" s="81" t="s">
        <v>2496</v>
      </c>
      <c r="B1390" s="81" t="s">
        <v>44</v>
      </c>
      <c r="C1390" s="82">
        <v>20227.560000000001</v>
      </c>
      <c r="D1390" s="81" t="s">
        <v>189</v>
      </c>
      <c r="E1390" s="81" t="s">
        <v>542</v>
      </c>
      <c r="F1390" s="83">
        <v>13200</v>
      </c>
      <c r="G1390" s="82">
        <v>267003792</v>
      </c>
      <c r="H1390" s="81" t="s">
        <v>1655</v>
      </c>
    </row>
    <row r="1391" spans="1:8" ht="15.75" customHeight="1">
      <c r="A1391" s="81" t="s">
        <v>2496</v>
      </c>
      <c r="B1391" s="81" t="s">
        <v>44</v>
      </c>
      <c r="C1391" s="82">
        <v>21987</v>
      </c>
      <c r="D1391" s="81" t="s">
        <v>77</v>
      </c>
      <c r="E1391" s="81" t="s">
        <v>1686</v>
      </c>
      <c r="F1391" s="83">
        <v>13200</v>
      </c>
      <c r="G1391" s="82">
        <v>290228400</v>
      </c>
      <c r="H1391" s="84" t="s">
        <v>1687</v>
      </c>
    </row>
    <row r="1392" spans="1:8" ht="15.75" customHeight="1">
      <c r="C1392" s="79"/>
      <c r="F1392" s="85"/>
      <c r="G1392" s="79"/>
    </row>
    <row r="1393" spans="1:8" ht="15.75" customHeight="1">
      <c r="A1393" s="88" t="s">
        <v>1689</v>
      </c>
      <c r="B1393" s="89"/>
      <c r="C1393" s="89"/>
      <c r="D1393" s="89"/>
      <c r="E1393" s="89"/>
      <c r="F1393" s="89"/>
      <c r="G1393" s="89"/>
      <c r="H1393" s="90"/>
    </row>
    <row r="1394" spans="1:8" ht="15.75" customHeight="1">
      <c r="C1394" s="79"/>
      <c r="E1394" s="1" t="s">
        <v>2401</v>
      </c>
      <c r="F1394" s="80">
        <v>28800</v>
      </c>
      <c r="G1394" s="79"/>
    </row>
    <row r="1395" spans="1:8" ht="15.75" customHeight="1">
      <c r="A1395" s="81" t="s">
        <v>17</v>
      </c>
      <c r="B1395" s="81" t="s">
        <v>18</v>
      </c>
      <c r="C1395" s="81" t="s">
        <v>19</v>
      </c>
      <c r="D1395" s="81" t="s">
        <v>23</v>
      </c>
      <c r="E1395" s="81" t="s">
        <v>24</v>
      </c>
      <c r="F1395" s="81" t="s">
        <v>25</v>
      </c>
      <c r="G1395" s="81" t="s">
        <v>26</v>
      </c>
      <c r="H1395" s="81" t="s">
        <v>27</v>
      </c>
    </row>
    <row r="1396" spans="1:8" ht="15.75" customHeight="1">
      <c r="A1396" s="81" t="s">
        <v>2497</v>
      </c>
      <c r="B1396" s="81" t="s">
        <v>44</v>
      </c>
      <c r="C1396" s="82">
        <v>1225</v>
      </c>
      <c r="D1396" s="81" t="s">
        <v>77</v>
      </c>
      <c r="E1396" s="81" t="s">
        <v>1691</v>
      </c>
      <c r="F1396" s="83">
        <v>28800</v>
      </c>
      <c r="G1396" s="82">
        <v>35280000</v>
      </c>
      <c r="H1396" s="84" t="s">
        <v>1692</v>
      </c>
    </row>
    <row r="1397" spans="1:8" ht="15.75" customHeight="1">
      <c r="A1397" s="81" t="s">
        <v>2497</v>
      </c>
      <c r="B1397" s="81" t="s">
        <v>44</v>
      </c>
      <c r="C1397" s="82">
        <v>1339.95</v>
      </c>
      <c r="D1397" s="81" t="s">
        <v>63</v>
      </c>
      <c r="E1397" s="81" t="s">
        <v>1128</v>
      </c>
      <c r="F1397" s="83">
        <v>28800</v>
      </c>
      <c r="G1397" s="82">
        <v>38590560</v>
      </c>
      <c r="H1397" s="81" t="s">
        <v>1694</v>
      </c>
    </row>
    <row r="1398" spans="1:8" ht="15.75" customHeight="1">
      <c r="A1398" s="81" t="s">
        <v>2497</v>
      </c>
      <c r="B1398" s="81" t="s">
        <v>44</v>
      </c>
      <c r="C1398" s="82">
        <v>1369.69</v>
      </c>
      <c r="D1398" s="81" t="s">
        <v>196</v>
      </c>
      <c r="E1398" s="81" t="s">
        <v>1695</v>
      </c>
      <c r="F1398" s="83">
        <v>28800</v>
      </c>
      <c r="G1398" s="82">
        <v>39447072</v>
      </c>
      <c r="H1398" s="84" t="s">
        <v>1696</v>
      </c>
    </row>
    <row r="1399" spans="1:8" ht="15.75" customHeight="1">
      <c r="A1399" s="81" t="s">
        <v>2497</v>
      </c>
      <c r="B1399" s="81" t="s">
        <v>44</v>
      </c>
      <c r="C1399" s="82">
        <v>1390.74</v>
      </c>
      <c r="D1399" s="81" t="s">
        <v>95</v>
      </c>
      <c r="E1399" s="81" t="s">
        <v>1697</v>
      </c>
      <c r="F1399" s="83">
        <v>28800</v>
      </c>
      <c r="G1399" s="82">
        <v>40053312</v>
      </c>
      <c r="H1399" s="84" t="s">
        <v>1698</v>
      </c>
    </row>
    <row r="1400" spans="1:8" ht="15.75" customHeight="1">
      <c r="A1400" s="81" t="s">
        <v>2497</v>
      </c>
      <c r="B1400" s="81" t="s">
        <v>294</v>
      </c>
      <c r="C1400" s="82">
        <v>1409.06</v>
      </c>
      <c r="D1400" s="81" t="s">
        <v>196</v>
      </c>
      <c r="E1400" s="81" t="s">
        <v>1699</v>
      </c>
      <c r="F1400" s="83">
        <v>28800</v>
      </c>
      <c r="G1400" s="82">
        <v>40580928</v>
      </c>
      <c r="H1400" s="84" t="s">
        <v>1700</v>
      </c>
    </row>
    <row r="1401" spans="1:8" ht="15.75" customHeight="1">
      <c r="A1401" s="81" t="s">
        <v>2497</v>
      </c>
      <c r="B1401" s="81" t="s">
        <v>51</v>
      </c>
      <c r="C1401" s="82">
        <v>1415.84</v>
      </c>
      <c r="D1401" s="81" t="s">
        <v>63</v>
      </c>
      <c r="E1401" s="81" t="s">
        <v>1342</v>
      </c>
      <c r="F1401" s="83">
        <v>28800</v>
      </c>
      <c r="G1401" s="82">
        <v>40776192</v>
      </c>
      <c r="H1401" s="81" t="s">
        <v>1701</v>
      </c>
    </row>
    <row r="1402" spans="1:8" ht="15.75" customHeight="1">
      <c r="A1402" s="81" t="s">
        <v>2497</v>
      </c>
      <c r="B1402" s="81" t="s">
        <v>44</v>
      </c>
      <c r="C1402" s="82">
        <v>1468.56</v>
      </c>
      <c r="D1402" s="81" t="s">
        <v>71</v>
      </c>
      <c r="E1402" s="81" t="s">
        <v>1702</v>
      </c>
      <c r="F1402" s="83">
        <v>28800</v>
      </c>
      <c r="G1402" s="82">
        <v>42294528</v>
      </c>
      <c r="H1402" s="84" t="s">
        <v>1703</v>
      </c>
    </row>
    <row r="1403" spans="1:8" ht="15.75" customHeight="1">
      <c r="A1403" s="81" t="s">
        <v>2497</v>
      </c>
      <c r="B1403" s="81" t="s">
        <v>75</v>
      </c>
      <c r="C1403" s="82">
        <v>1643.53</v>
      </c>
      <c r="D1403" s="81" t="s">
        <v>95</v>
      </c>
      <c r="E1403" s="81" t="s">
        <v>1704</v>
      </c>
      <c r="F1403" s="83">
        <v>28800</v>
      </c>
      <c r="G1403" s="82">
        <v>47333664</v>
      </c>
      <c r="H1403" s="84" t="s">
        <v>1705</v>
      </c>
    </row>
    <row r="1404" spans="1:8" ht="15.75" customHeight="1">
      <c r="A1404" s="81" t="s">
        <v>2497</v>
      </c>
      <c r="B1404" s="81" t="s">
        <v>75</v>
      </c>
      <c r="C1404" s="82">
        <v>1654.15</v>
      </c>
      <c r="D1404" s="81" t="s">
        <v>63</v>
      </c>
      <c r="E1404" s="81" t="s">
        <v>513</v>
      </c>
      <c r="F1404" s="83">
        <v>28800</v>
      </c>
      <c r="G1404" s="82">
        <v>47639520</v>
      </c>
      <c r="H1404" s="81" t="s">
        <v>1706</v>
      </c>
    </row>
    <row r="1405" spans="1:8" ht="15.75" customHeight="1">
      <c r="A1405" s="81" t="s">
        <v>2497</v>
      </c>
      <c r="B1405" s="81" t="s">
        <v>51</v>
      </c>
      <c r="C1405" s="82">
        <v>1676.01</v>
      </c>
      <c r="D1405" s="81" t="s">
        <v>196</v>
      </c>
      <c r="E1405" s="81" t="s">
        <v>1707</v>
      </c>
      <c r="F1405" s="83">
        <v>28800</v>
      </c>
      <c r="G1405" s="82">
        <v>48269088</v>
      </c>
      <c r="H1405" s="81" t="s">
        <v>1708</v>
      </c>
    </row>
    <row r="1406" spans="1:8" ht="15.75" customHeight="1">
      <c r="A1406" s="81" t="s">
        <v>2497</v>
      </c>
      <c r="B1406" s="81" t="s">
        <v>75</v>
      </c>
      <c r="C1406" s="82">
        <v>1746.32</v>
      </c>
      <c r="D1406" s="81" t="s">
        <v>52</v>
      </c>
      <c r="E1406" s="81" t="s">
        <v>1709</v>
      </c>
      <c r="F1406" s="83">
        <v>28800</v>
      </c>
      <c r="G1406" s="82">
        <v>50294016</v>
      </c>
      <c r="H1406" s="81" t="s">
        <v>1710</v>
      </c>
    </row>
    <row r="1407" spans="1:8" ht="15.75" customHeight="1">
      <c r="A1407" s="81" t="s">
        <v>2497</v>
      </c>
      <c r="B1407" s="81" t="s">
        <v>51</v>
      </c>
      <c r="C1407" s="82">
        <v>1835.62</v>
      </c>
      <c r="D1407" s="81" t="s">
        <v>95</v>
      </c>
      <c r="E1407" s="81" t="s">
        <v>1711</v>
      </c>
      <c r="F1407" s="83">
        <v>28800</v>
      </c>
      <c r="G1407" s="82">
        <v>52865856</v>
      </c>
      <c r="H1407" s="84" t="s">
        <v>1712</v>
      </c>
    </row>
    <row r="1408" spans="1:8" ht="15.75" customHeight="1">
      <c r="A1408" s="81" t="s">
        <v>2497</v>
      </c>
      <c r="B1408" s="81" t="s">
        <v>44</v>
      </c>
      <c r="C1408" s="82">
        <v>1977.78</v>
      </c>
      <c r="D1408" s="81" t="s">
        <v>68</v>
      </c>
      <c r="E1408" s="81" t="s">
        <v>513</v>
      </c>
      <c r="F1408" s="83">
        <v>28800</v>
      </c>
      <c r="G1408" s="82">
        <v>56960064</v>
      </c>
      <c r="H1408" s="84" t="s">
        <v>1713</v>
      </c>
    </row>
    <row r="1409" spans="1:8" ht="15.75" customHeight="1">
      <c r="A1409" s="81" t="s">
        <v>2497</v>
      </c>
      <c r="B1409" s="81" t="s">
        <v>51</v>
      </c>
      <c r="C1409" s="82">
        <v>1977.78</v>
      </c>
      <c r="D1409" s="81" t="s">
        <v>68</v>
      </c>
      <c r="E1409" s="81" t="s">
        <v>1714</v>
      </c>
      <c r="F1409" s="83">
        <v>28800</v>
      </c>
      <c r="G1409" s="82">
        <v>56960064</v>
      </c>
      <c r="H1409" s="84" t="s">
        <v>1715</v>
      </c>
    </row>
    <row r="1410" spans="1:8" ht="15.75" customHeight="1">
      <c r="A1410" s="81" t="s">
        <v>2497</v>
      </c>
      <c r="B1410" s="81" t="s">
        <v>51</v>
      </c>
      <c r="C1410" s="82">
        <v>2069.62</v>
      </c>
      <c r="D1410" s="81" t="s">
        <v>52</v>
      </c>
      <c r="E1410" s="81" t="s">
        <v>1716</v>
      </c>
      <c r="F1410" s="83">
        <v>28800</v>
      </c>
      <c r="G1410" s="82">
        <v>59605056</v>
      </c>
      <c r="H1410" s="81" t="s">
        <v>1717</v>
      </c>
    </row>
    <row r="1411" spans="1:8" ht="15.75" customHeight="1">
      <c r="A1411" s="81" t="s">
        <v>2497</v>
      </c>
      <c r="B1411" s="81" t="s">
        <v>75</v>
      </c>
      <c r="C1411" s="82">
        <v>2183.8000000000002</v>
      </c>
      <c r="D1411" s="81" t="s">
        <v>196</v>
      </c>
      <c r="E1411" s="81" t="s">
        <v>1718</v>
      </c>
      <c r="F1411" s="83">
        <v>28800</v>
      </c>
      <c r="G1411" s="82">
        <v>62893440</v>
      </c>
      <c r="H1411" s="84" t="s">
        <v>1719</v>
      </c>
    </row>
    <row r="1412" spans="1:8" ht="15.75" customHeight="1">
      <c r="A1412" s="81" t="s">
        <v>2497</v>
      </c>
      <c r="B1412" s="81" t="s">
        <v>44</v>
      </c>
      <c r="C1412" s="82">
        <v>2263.3200000000002</v>
      </c>
      <c r="D1412" s="81" t="s">
        <v>52</v>
      </c>
      <c r="E1412" s="81" t="s">
        <v>1720</v>
      </c>
      <c r="F1412" s="83">
        <v>28800</v>
      </c>
      <c r="G1412" s="82">
        <v>65183616</v>
      </c>
      <c r="H1412" s="81" t="s">
        <v>1721</v>
      </c>
    </row>
    <row r="1413" spans="1:8" ht="15.75" customHeight="1">
      <c r="A1413" s="81" t="s">
        <v>2497</v>
      </c>
      <c r="B1413" s="81" t="s">
        <v>294</v>
      </c>
      <c r="C1413" s="82">
        <v>3257.83</v>
      </c>
      <c r="D1413" s="81" t="s">
        <v>95</v>
      </c>
      <c r="E1413" s="81" t="s">
        <v>1722</v>
      </c>
      <c r="F1413" s="83">
        <v>28800</v>
      </c>
      <c r="G1413" s="82">
        <v>93825504</v>
      </c>
      <c r="H1413" s="84" t="s">
        <v>1723</v>
      </c>
    </row>
    <row r="1414" spans="1:8" ht="15.75" customHeight="1">
      <c r="C1414" s="79"/>
      <c r="F1414" s="85"/>
      <c r="G1414" s="79"/>
    </row>
    <row r="1415" spans="1:8" ht="15.75" customHeight="1">
      <c r="A1415" s="88" t="s">
        <v>1724</v>
      </c>
      <c r="B1415" s="89"/>
      <c r="C1415" s="89"/>
      <c r="D1415" s="89"/>
      <c r="E1415" s="89"/>
      <c r="F1415" s="89"/>
      <c r="G1415" s="89"/>
      <c r="H1415" s="90"/>
    </row>
    <row r="1416" spans="1:8" ht="15.75" customHeight="1">
      <c r="C1416" s="79"/>
      <c r="E1416" s="1" t="s">
        <v>2401</v>
      </c>
      <c r="F1416" s="80">
        <v>672</v>
      </c>
      <c r="G1416" s="79"/>
    </row>
    <row r="1417" spans="1:8" ht="15.75" customHeight="1">
      <c r="A1417" s="81" t="s">
        <v>17</v>
      </c>
      <c r="B1417" s="81" t="s">
        <v>18</v>
      </c>
      <c r="C1417" s="81" t="s">
        <v>19</v>
      </c>
      <c r="D1417" s="81" t="s">
        <v>23</v>
      </c>
      <c r="E1417" s="81" t="s">
        <v>24</v>
      </c>
      <c r="F1417" s="81" t="s">
        <v>25</v>
      </c>
      <c r="G1417" s="81" t="s">
        <v>26</v>
      </c>
      <c r="H1417" s="81" t="s">
        <v>27</v>
      </c>
    </row>
    <row r="1418" spans="1:8" ht="15.75" customHeight="1">
      <c r="A1418" s="81" t="s">
        <v>2498</v>
      </c>
      <c r="B1418" s="81" t="s">
        <v>51</v>
      </c>
      <c r="C1418" s="82">
        <v>12594.12</v>
      </c>
      <c r="D1418" s="81" t="s">
        <v>52</v>
      </c>
      <c r="E1418" s="81" t="s">
        <v>1726</v>
      </c>
      <c r="F1418" s="83">
        <v>672</v>
      </c>
      <c r="G1418" s="82">
        <v>8463248.6400000006</v>
      </c>
      <c r="H1418" s="81" t="s">
        <v>1727</v>
      </c>
    </row>
    <row r="1419" spans="1:8" ht="15.75" customHeight="1">
      <c r="A1419" s="81" t="s">
        <v>2498</v>
      </c>
      <c r="B1419" s="81" t="s">
        <v>44</v>
      </c>
      <c r="C1419" s="82">
        <v>18771.64</v>
      </c>
      <c r="D1419" s="81" t="s">
        <v>189</v>
      </c>
      <c r="E1419" s="81" t="s">
        <v>260</v>
      </c>
      <c r="F1419" s="83">
        <v>672</v>
      </c>
      <c r="G1419" s="82">
        <v>12614542.08</v>
      </c>
      <c r="H1419" s="81" t="s">
        <v>1728</v>
      </c>
    </row>
    <row r="1420" spans="1:8" ht="15.75" customHeight="1">
      <c r="A1420" s="81" t="s">
        <v>2498</v>
      </c>
      <c r="B1420" s="81" t="s">
        <v>44</v>
      </c>
      <c r="C1420" s="82">
        <v>20581.05</v>
      </c>
      <c r="D1420" s="81" t="s">
        <v>95</v>
      </c>
      <c r="E1420" s="81" t="s">
        <v>1731</v>
      </c>
      <c r="F1420" s="83">
        <v>672</v>
      </c>
      <c r="G1420" s="82">
        <v>13830465.6</v>
      </c>
      <c r="H1420" s="84" t="s">
        <v>1732</v>
      </c>
    </row>
    <row r="1421" spans="1:8" ht="15.75" customHeight="1">
      <c r="A1421" s="81" t="s">
        <v>2498</v>
      </c>
      <c r="B1421" s="81" t="s">
        <v>44</v>
      </c>
      <c r="C1421" s="82">
        <v>20895.22</v>
      </c>
      <c r="D1421" s="81" t="s">
        <v>52</v>
      </c>
      <c r="E1421" s="81" t="s">
        <v>1733</v>
      </c>
      <c r="F1421" s="83">
        <v>672</v>
      </c>
      <c r="G1421" s="82">
        <v>14041587.84</v>
      </c>
      <c r="H1421" s="81" t="s">
        <v>1734</v>
      </c>
    </row>
    <row r="1422" spans="1:8" ht="15.75" customHeight="1">
      <c r="A1422" s="81" t="s">
        <v>2498</v>
      </c>
      <c r="B1422" s="81" t="s">
        <v>44</v>
      </c>
      <c r="C1422" s="82">
        <v>21358.97</v>
      </c>
      <c r="D1422" s="81" t="s">
        <v>63</v>
      </c>
      <c r="E1422" s="81" t="s">
        <v>260</v>
      </c>
      <c r="F1422" s="83">
        <v>672</v>
      </c>
      <c r="G1422" s="82">
        <v>14353227.84</v>
      </c>
      <c r="H1422" s="81" t="s">
        <v>1735</v>
      </c>
    </row>
    <row r="1423" spans="1:8" ht="15.75" customHeight="1">
      <c r="A1423" s="81" t="s">
        <v>2498</v>
      </c>
      <c r="B1423" s="81" t="s">
        <v>44</v>
      </c>
      <c r="C1423" s="82">
        <v>21453.53</v>
      </c>
      <c r="D1423" s="81" t="s">
        <v>92</v>
      </c>
      <c r="E1423" s="81" t="s">
        <v>432</v>
      </c>
      <c r="F1423" s="83">
        <v>672</v>
      </c>
      <c r="G1423" s="82">
        <v>14416772.16</v>
      </c>
      <c r="H1423" s="81" t="s">
        <v>1736</v>
      </c>
    </row>
    <row r="1424" spans="1:8" ht="15.75" customHeight="1">
      <c r="A1424" s="81" t="s">
        <v>2498</v>
      </c>
      <c r="B1424" s="81" t="s">
        <v>44</v>
      </c>
      <c r="C1424" s="82">
        <v>21770.94</v>
      </c>
      <c r="D1424" s="81" t="s">
        <v>71</v>
      </c>
      <c r="E1424" s="81" t="s">
        <v>1737</v>
      </c>
      <c r="F1424" s="83">
        <v>672</v>
      </c>
      <c r="G1424" s="82">
        <v>14630071.68</v>
      </c>
      <c r="H1424" s="84" t="s">
        <v>1738</v>
      </c>
    </row>
    <row r="1425" spans="1:8" ht="15.75" customHeight="1">
      <c r="A1425" s="81" t="s">
        <v>2498</v>
      </c>
      <c r="B1425" s="81" t="s">
        <v>44</v>
      </c>
      <c r="C1425" s="82">
        <v>22150.080000000002</v>
      </c>
      <c r="D1425" s="81" t="s">
        <v>434</v>
      </c>
      <c r="E1425" s="81" t="s">
        <v>1739</v>
      </c>
      <c r="F1425" s="83">
        <v>672</v>
      </c>
      <c r="G1425" s="82">
        <v>14884853.76</v>
      </c>
      <c r="H1425" s="84" t="s">
        <v>1740</v>
      </c>
    </row>
    <row r="1426" spans="1:8" ht="15.75" customHeight="1">
      <c r="A1426" s="81" t="s">
        <v>2498</v>
      </c>
      <c r="B1426" s="81" t="s">
        <v>44</v>
      </c>
      <c r="C1426" s="82">
        <v>22686.7</v>
      </c>
      <c r="D1426" s="81" t="s">
        <v>110</v>
      </c>
      <c r="E1426" s="81" t="s">
        <v>888</v>
      </c>
      <c r="F1426" s="83">
        <v>672</v>
      </c>
      <c r="G1426" s="82">
        <v>15245462.4</v>
      </c>
      <c r="H1426" s="81" t="s">
        <v>1741</v>
      </c>
    </row>
    <row r="1427" spans="1:8" ht="15.75" customHeight="1">
      <c r="A1427" s="81" t="s">
        <v>2498</v>
      </c>
      <c r="B1427" s="81" t="s">
        <v>44</v>
      </c>
      <c r="C1427" s="82">
        <v>23006</v>
      </c>
      <c r="D1427" s="81" t="s">
        <v>77</v>
      </c>
      <c r="E1427" s="81" t="s">
        <v>1739</v>
      </c>
      <c r="F1427" s="83">
        <v>672</v>
      </c>
      <c r="G1427" s="82">
        <v>15460032</v>
      </c>
      <c r="H1427" s="84" t="s">
        <v>1742</v>
      </c>
    </row>
    <row r="1428" spans="1:8" ht="15.75" customHeight="1">
      <c r="A1428" s="81" t="s">
        <v>2498</v>
      </c>
      <c r="B1428" s="81" t="s">
        <v>44</v>
      </c>
      <c r="C1428" s="82">
        <v>23793.38</v>
      </c>
      <c r="D1428" s="81" t="s">
        <v>68</v>
      </c>
      <c r="E1428" s="81" t="s">
        <v>888</v>
      </c>
      <c r="F1428" s="83">
        <v>672</v>
      </c>
      <c r="G1428" s="82">
        <v>15989151.359999999</v>
      </c>
      <c r="H1428" s="81" t="s">
        <v>1743</v>
      </c>
    </row>
    <row r="1429" spans="1:8" ht="15.75" customHeight="1">
      <c r="C1429" s="79"/>
      <c r="F1429" s="85"/>
      <c r="G1429" s="79"/>
    </row>
    <row r="1430" spans="1:8" ht="15.75" customHeight="1">
      <c r="A1430" s="88" t="s">
        <v>1744</v>
      </c>
      <c r="B1430" s="89"/>
      <c r="C1430" s="89"/>
      <c r="D1430" s="89"/>
      <c r="E1430" s="89"/>
      <c r="F1430" s="89"/>
      <c r="G1430" s="89"/>
      <c r="H1430" s="90"/>
    </row>
    <row r="1431" spans="1:8" ht="15.75" customHeight="1">
      <c r="C1431" s="79"/>
      <c r="E1431" s="1" t="s">
        <v>2401</v>
      </c>
      <c r="F1431" s="80">
        <v>720</v>
      </c>
      <c r="G1431" s="79"/>
    </row>
    <row r="1432" spans="1:8" ht="15.75" customHeight="1">
      <c r="A1432" s="81" t="s">
        <v>17</v>
      </c>
      <c r="B1432" s="81" t="s">
        <v>18</v>
      </c>
      <c r="C1432" s="81" t="s">
        <v>19</v>
      </c>
      <c r="D1432" s="81" t="s">
        <v>23</v>
      </c>
      <c r="E1432" s="81" t="s">
        <v>24</v>
      </c>
      <c r="F1432" s="81" t="s">
        <v>25</v>
      </c>
      <c r="G1432" s="81" t="s">
        <v>26</v>
      </c>
      <c r="H1432" s="81" t="s">
        <v>27</v>
      </c>
    </row>
    <row r="1433" spans="1:8" ht="15.75" customHeight="1">
      <c r="A1433" s="81" t="s">
        <v>2499</v>
      </c>
      <c r="B1433" s="81" t="s">
        <v>44</v>
      </c>
      <c r="C1433" s="82">
        <v>1512.3</v>
      </c>
      <c r="D1433" s="81" t="s">
        <v>95</v>
      </c>
      <c r="E1433" s="81" t="s">
        <v>1746</v>
      </c>
      <c r="F1433" s="83">
        <v>720</v>
      </c>
      <c r="G1433" s="82">
        <v>1088856</v>
      </c>
      <c r="H1433" s="84" t="s">
        <v>1747</v>
      </c>
    </row>
    <row r="1434" spans="1:8" ht="15.75" customHeight="1">
      <c r="A1434" s="81" t="s">
        <v>2499</v>
      </c>
      <c r="B1434" s="81" t="s">
        <v>44</v>
      </c>
      <c r="C1434" s="82">
        <v>1569.95</v>
      </c>
      <c r="D1434" s="81" t="s">
        <v>434</v>
      </c>
      <c r="E1434" s="81" t="s">
        <v>1748</v>
      </c>
      <c r="F1434" s="83">
        <v>720</v>
      </c>
      <c r="G1434" s="82">
        <v>1130364</v>
      </c>
      <c r="H1434" s="84" t="s">
        <v>1749</v>
      </c>
    </row>
    <row r="1435" spans="1:8" ht="15.75" customHeight="1">
      <c r="A1435" s="81" t="s">
        <v>2499</v>
      </c>
      <c r="B1435" s="81" t="s">
        <v>44</v>
      </c>
      <c r="C1435" s="82">
        <v>1572.76</v>
      </c>
      <c r="D1435" s="81" t="s">
        <v>196</v>
      </c>
      <c r="E1435" s="81" t="s">
        <v>1750</v>
      </c>
      <c r="F1435" s="83">
        <v>720</v>
      </c>
      <c r="G1435" s="82">
        <v>1132387.2</v>
      </c>
      <c r="H1435" s="84" t="s">
        <v>1751</v>
      </c>
    </row>
    <row r="1436" spans="1:8" ht="15.75" customHeight="1">
      <c r="A1436" s="81" t="s">
        <v>2499</v>
      </c>
      <c r="B1436" s="81" t="s">
        <v>44</v>
      </c>
      <c r="C1436" s="82">
        <v>1616.49</v>
      </c>
      <c r="D1436" s="81" t="s">
        <v>63</v>
      </c>
      <c r="E1436" s="81" t="s">
        <v>1752</v>
      </c>
      <c r="F1436" s="83">
        <v>720</v>
      </c>
      <c r="G1436" s="82">
        <v>1163872.8</v>
      </c>
      <c r="H1436" s="81" t="s">
        <v>1753</v>
      </c>
    </row>
    <row r="1437" spans="1:8" ht="15.75" customHeight="1">
      <c r="A1437" s="81" t="s">
        <v>2499</v>
      </c>
      <c r="B1437" s="81" t="s">
        <v>44</v>
      </c>
      <c r="C1437" s="82">
        <v>1749.99</v>
      </c>
      <c r="D1437" s="81" t="s">
        <v>52</v>
      </c>
      <c r="E1437" s="81" t="s">
        <v>1754</v>
      </c>
      <c r="F1437" s="83">
        <v>720</v>
      </c>
      <c r="G1437" s="82">
        <v>1259992.8</v>
      </c>
      <c r="H1437" s="81" t="s">
        <v>1755</v>
      </c>
    </row>
    <row r="1438" spans="1:8" ht="15.75" customHeight="1">
      <c r="A1438" s="81" t="s">
        <v>2499</v>
      </c>
      <c r="B1438" s="81" t="s">
        <v>44</v>
      </c>
      <c r="C1438" s="82">
        <v>1819.86</v>
      </c>
      <c r="D1438" s="81" t="s">
        <v>68</v>
      </c>
      <c r="E1438" s="81" t="s">
        <v>1752</v>
      </c>
      <c r="F1438" s="83">
        <v>720</v>
      </c>
      <c r="G1438" s="82">
        <v>1310299.2</v>
      </c>
      <c r="H1438" s="84" t="s">
        <v>1756</v>
      </c>
    </row>
    <row r="1439" spans="1:8" ht="15.75" customHeight="1">
      <c r="C1439" s="79"/>
      <c r="F1439" s="85"/>
      <c r="G1439" s="79"/>
    </row>
    <row r="1440" spans="1:8" ht="15.75" customHeight="1">
      <c r="A1440" s="88" t="s">
        <v>1757</v>
      </c>
      <c r="B1440" s="89"/>
      <c r="C1440" s="89"/>
      <c r="D1440" s="89"/>
      <c r="E1440" s="89"/>
      <c r="F1440" s="89"/>
      <c r="G1440" s="89"/>
      <c r="H1440" s="90"/>
    </row>
    <row r="1441" spans="1:8" ht="15.75" customHeight="1">
      <c r="C1441" s="79"/>
      <c r="E1441" s="1" t="s">
        <v>2401</v>
      </c>
      <c r="F1441" s="80">
        <v>720</v>
      </c>
      <c r="G1441" s="79"/>
    </row>
    <row r="1442" spans="1:8" ht="15.75" customHeight="1">
      <c r="A1442" s="81" t="s">
        <v>17</v>
      </c>
      <c r="B1442" s="81" t="s">
        <v>18</v>
      </c>
      <c r="C1442" s="81" t="s">
        <v>19</v>
      </c>
      <c r="D1442" s="81" t="s">
        <v>23</v>
      </c>
      <c r="E1442" s="81" t="s">
        <v>24</v>
      </c>
      <c r="F1442" s="81" t="s">
        <v>25</v>
      </c>
      <c r="G1442" s="81" t="s">
        <v>26</v>
      </c>
      <c r="H1442" s="81" t="s">
        <v>27</v>
      </c>
    </row>
    <row r="1443" spans="1:8" ht="15.75" customHeight="1">
      <c r="A1443" s="81" t="s">
        <v>2500</v>
      </c>
      <c r="B1443" s="81" t="s">
        <v>44</v>
      </c>
      <c r="C1443" s="82">
        <v>2036.46</v>
      </c>
      <c r="D1443" s="81" t="s">
        <v>95</v>
      </c>
      <c r="E1443" s="81" t="s">
        <v>1758</v>
      </c>
      <c r="F1443" s="83">
        <v>720</v>
      </c>
      <c r="G1443" s="82">
        <v>1466251.2</v>
      </c>
      <c r="H1443" s="84" t="s">
        <v>1759</v>
      </c>
    </row>
    <row r="1444" spans="1:8" ht="15.75" customHeight="1">
      <c r="A1444" s="81" t="s">
        <v>2500</v>
      </c>
      <c r="B1444" s="81" t="s">
        <v>44</v>
      </c>
      <c r="C1444" s="82">
        <v>2113.4699999999998</v>
      </c>
      <c r="D1444" s="81" t="s">
        <v>196</v>
      </c>
      <c r="E1444" s="81" t="s">
        <v>1760</v>
      </c>
      <c r="F1444" s="83">
        <v>720</v>
      </c>
      <c r="G1444" s="82">
        <v>1521698.4</v>
      </c>
      <c r="H1444" s="81" t="s">
        <v>1761</v>
      </c>
    </row>
    <row r="1445" spans="1:8" ht="15.75" customHeight="1">
      <c r="A1445" s="81" t="s">
        <v>2500</v>
      </c>
      <c r="B1445" s="81" t="s">
        <v>44</v>
      </c>
      <c r="C1445" s="82">
        <v>2114.09</v>
      </c>
      <c r="D1445" s="81" t="s">
        <v>434</v>
      </c>
      <c r="E1445" s="81" t="s">
        <v>1748</v>
      </c>
      <c r="F1445" s="83">
        <v>720</v>
      </c>
      <c r="G1445" s="82">
        <v>1522144.8</v>
      </c>
      <c r="H1445" s="84" t="s">
        <v>1762</v>
      </c>
    </row>
    <row r="1446" spans="1:8" ht="15.75" customHeight="1">
      <c r="A1446" s="81" t="s">
        <v>2500</v>
      </c>
      <c r="B1446" s="81" t="s">
        <v>44</v>
      </c>
      <c r="C1446" s="82">
        <v>2176.7600000000002</v>
      </c>
      <c r="D1446" s="81" t="s">
        <v>63</v>
      </c>
      <c r="E1446" s="81" t="s">
        <v>1752</v>
      </c>
      <c r="F1446" s="83">
        <v>720</v>
      </c>
      <c r="G1446" s="82">
        <v>1567267.2</v>
      </c>
      <c r="H1446" s="81" t="s">
        <v>1763</v>
      </c>
    </row>
    <row r="1447" spans="1:8" ht="15.75" customHeight="1">
      <c r="A1447" s="81" t="s">
        <v>2500</v>
      </c>
      <c r="B1447" s="81" t="s">
        <v>44</v>
      </c>
      <c r="C1447" s="82">
        <v>2358.66</v>
      </c>
      <c r="D1447" s="81" t="s">
        <v>52</v>
      </c>
      <c r="E1447" s="81" t="s">
        <v>1754</v>
      </c>
      <c r="F1447" s="83">
        <v>720</v>
      </c>
      <c r="G1447" s="82">
        <v>1698235.2</v>
      </c>
      <c r="H1447" s="81" t="s">
        <v>1755</v>
      </c>
    </row>
    <row r="1448" spans="1:8" ht="15.75" customHeight="1">
      <c r="A1448" s="81" t="s">
        <v>2500</v>
      </c>
      <c r="B1448" s="81" t="s">
        <v>44</v>
      </c>
      <c r="C1448" s="82">
        <v>2450.67</v>
      </c>
      <c r="D1448" s="81" t="s">
        <v>68</v>
      </c>
      <c r="E1448" s="81" t="s">
        <v>1752</v>
      </c>
      <c r="F1448" s="83">
        <v>720</v>
      </c>
      <c r="G1448" s="82">
        <v>1764482.4</v>
      </c>
      <c r="H1448" s="84" t="s">
        <v>1764</v>
      </c>
    </row>
    <row r="1449" spans="1:8" ht="15.75" customHeight="1">
      <c r="C1449" s="79"/>
      <c r="F1449" s="85"/>
      <c r="G1449" s="79"/>
    </row>
    <row r="1450" spans="1:8" ht="15.75" customHeight="1">
      <c r="A1450" s="88" t="s">
        <v>1765</v>
      </c>
      <c r="B1450" s="89"/>
      <c r="C1450" s="89"/>
      <c r="D1450" s="89"/>
      <c r="E1450" s="89"/>
      <c r="F1450" s="89"/>
      <c r="G1450" s="89"/>
      <c r="H1450" s="90"/>
    </row>
    <row r="1451" spans="1:8" ht="15.75" customHeight="1">
      <c r="C1451" s="79"/>
      <c r="E1451" s="1" t="s">
        <v>2401</v>
      </c>
      <c r="F1451" s="80">
        <v>60</v>
      </c>
      <c r="G1451" s="79"/>
    </row>
    <row r="1452" spans="1:8" ht="15.75" customHeight="1">
      <c r="A1452" s="81" t="s">
        <v>17</v>
      </c>
      <c r="B1452" s="81" t="s">
        <v>18</v>
      </c>
      <c r="C1452" s="81" t="s">
        <v>19</v>
      </c>
      <c r="D1452" s="81" t="s">
        <v>23</v>
      </c>
      <c r="E1452" s="81" t="s">
        <v>24</v>
      </c>
      <c r="F1452" s="81" t="s">
        <v>25</v>
      </c>
      <c r="G1452" s="81" t="s">
        <v>26</v>
      </c>
      <c r="H1452" s="81" t="s">
        <v>27</v>
      </c>
    </row>
    <row r="1453" spans="1:8" ht="15.75" customHeight="1">
      <c r="A1453" s="81" t="s">
        <v>2501</v>
      </c>
      <c r="B1453" s="81" t="s">
        <v>44</v>
      </c>
      <c r="C1453" s="82">
        <v>199829.81</v>
      </c>
      <c r="D1453" s="81" t="s">
        <v>434</v>
      </c>
      <c r="E1453" s="81" t="s">
        <v>1767</v>
      </c>
      <c r="F1453" s="83">
        <v>60</v>
      </c>
      <c r="G1453" s="82">
        <v>11989788.6</v>
      </c>
      <c r="H1453" s="84" t="s">
        <v>1768</v>
      </c>
    </row>
    <row r="1454" spans="1:8" ht="15.75" customHeight="1">
      <c r="A1454" s="81" t="s">
        <v>2501</v>
      </c>
      <c r="B1454" s="81" t="s">
        <v>44</v>
      </c>
      <c r="C1454" s="82">
        <v>218252.94</v>
      </c>
      <c r="D1454" s="81" t="s">
        <v>63</v>
      </c>
      <c r="E1454" s="81" t="s">
        <v>579</v>
      </c>
      <c r="F1454" s="83">
        <v>60</v>
      </c>
      <c r="G1454" s="82">
        <v>13095176.4</v>
      </c>
      <c r="H1454" s="84" t="s">
        <v>1769</v>
      </c>
    </row>
    <row r="1455" spans="1:8" ht="15.75" customHeight="1">
      <c r="A1455" s="81" t="s">
        <v>2501</v>
      </c>
      <c r="B1455" s="81" t="s">
        <v>44</v>
      </c>
      <c r="C1455" s="82">
        <v>219142.67</v>
      </c>
      <c r="D1455" s="81" t="s">
        <v>95</v>
      </c>
      <c r="E1455" s="81" t="s">
        <v>1770</v>
      </c>
      <c r="F1455" s="83">
        <v>60</v>
      </c>
      <c r="G1455" s="82">
        <v>13148560.199999999</v>
      </c>
      <c r="H1455" s="81" t="s">
        <v>1771</v>
      </c>
    </row>
    <row r="1456" spans="1:8" ht="15.75" customHeight="1">
      <c r="A1456" s="81" t="s">
        <v>2501</v>
      </c>
      <c r="B1456" s="81" t="s">
        <v>44</v>
      </c>
      <c r="C1456" s="82">
        <v>219793.26</v>
      </c>
      <c r="D1456" s="81" t="s">
        <v>92</v>
      </c>
      <c r="E1456" s="81" t="s">
        <v>585</v>
      </c>
      <c r="F1456" s="83">
        <v>60</v>
      </c>
      <c r="G1456" s="82">
        <v>13187595.6</v>
      </c>
      <c r="H1456" s="81" t="s">
        <v>1772</v>
      </c>
    </row>
    <row r="1457" spans="1:8" ht="15.75" customHeight="1">
      <c r="A1457" s="81" t="s">
        <v>2501</v>
      </c>
      <c r="B1457" s="81" t="s">
        <v>44</v>
      </c>
      <c r="C1457" s="82">
        <v>224364.95</v>
      </c>
      <c r="D1457" s="81" t="s">
        <v>71</v>
      </c>
      <c r="E1457" s="81" t="s">
        <v>1773</v>
      </c>
      <c r="F1457" s="83">
        <v>60</v>
      </c>
      <c r="G1457" s="82">
        <v>13461897</v>
      </c>
      <c r="H1457" s="84" t="s">
        <v>1774</v>
      </c>
    </row>
    <row r="1458" spans="1:8" ht="15.75" customHeight="1">
      <c r="A1458" s="81" t="s">
        <v>2501</v>
      </c>
      <c r="B1458" s="81" t="s">
        <v>44</v>
      </c>
      <c r="C1458" s="82">
        <v>226299.14</v>
      </c>
      <c r="D1458" s="81" t="s">
        <v>222</v>
      </c>
      <c r="E1458" s="81" t="s">
        <v>1775</v>
      </c>
      <c r="F1458" s="83">
        <v>60</v>
      </c>
      <c r="G1458" s="82">
        <v>13577948.4</v>
      </c>
      <c r="H1458" s="84" t="s">
        <v>1776</v>
      </c>
    </row>
    <row r="1459" spans="1:8" ht="15.75" customHeight="1">
      <c r="A1459" s="81" t="s">
        <v>2501</v>
      </c>
      <c r="B1459" s="81" t="s">
        <v>44</v>
      </c>
      <c r="C1459" s="82">
        <v>244321.34</v>
      </c>
      <c r="D1459" s="81" t="s">
        <v>68</v>
      </c>
      <c r="E1459" s="81" t="s">
        <v>579</v>
      </c>
      <c r="F1459" s="83">
        <v>60</v>
      </c>
      <c r="G1459" s="82">
        <v>14659280.4</v>
      </c>
      <c r="H1459" s="84" t="s">
        <v>1777</v>
      </c>
    </row>
    <row r="1460" spans="1:8" ht="15.75" customHeight="1">
      <c r="C1460" s="79"/>
      <c r="F1460" s="85"/>
      <c r="G1460" s="79"/>
    </row>
    <row r="1461" spans="1:8" ht="15.75" customHeight="1">
      <c r="A1461" s="88" t="s">
        <v>1778</v>
      </c>
      <c r="B1461" s="89"/>
      <c r="C1461" s="89"/>
      <c r="D1461" s="89"/>
      <c r="E1461" s="89"/>
      <c r="F1461" s="89"/>
      <c r="G1461" s="89"/>
      <c r="H1461" s="90"/>
    </row>
    <row r="1462" spans="1:8" ht="15.75" customHeight="1">
      <c r="C1462" s="79"/>
      <c r="E1462" s="1" t="s">
        <v>2401</v>
      </c>
      <c r="F1462" s="80">
        <v>60</v>
      </c>
      <c r="G1462" s="79"/>
    </row>
    <row r="1463" spans="1:8" ht="15.75" customHeight="1">
      <c r="A1463" s="81" t="s">
        <v>17</v>
      </c>
      <c r="B1463" s="81" t="s">
        <v>18</v>
      </c>
      <c r="C1463" s="81" t="s">
        <v>19</v>
      </c>
      <c r="D1463" s="81" t="s">
        <v>23</v>
      </c>
      <c r="E1463" s="81" t="s">
        <v>24</v>
      </c>
      <c r="F1463" s="81" t="s">
        <v>25</v>
      </c>
      <c r="G1463" s="81" t="s">
        <v>26</v>
      </c>
      <c r="H1463" s="81" t="s">
        <v>27</v>
      </c>
    </row>
    <row r="1464" spans="1:8" ht="15.75" customHeight="1">
      <c r="A1464" s="81" t="s">
        <v>2502</v>
      </c>
      <c r="B1464" s="81" t="s">
        <v>44</v>
      </c>
      <c r="C1464" s="82">
        <v>9972149.8900000006</v>
      </c>
      <c r="D1464" s="81" t="s">
        <v>95</v>
      </c>
      <c r="E1464" s="81" t="s">
        <v>1780</v>
      </c>
      <c r="F1464" s="83">
        <v>60</v>
      </c>
      <c r="G1464" s="82">
        <v>598328993.39999998</v>
      </c>
      <c r="H1464" s="84" t="s">
        <v>1781</v>
      </c>
    </row>
    <row r="1465" spans="1:8" ht="15.75" customHeight="1">
      <c r="A1465" s="81" t="s">
        <v>2502</v>
      </c>
      <c r="B1465" s="81" t="s">
        <v>44</v>
      </c>
      <c r="C1465" s="82">
        <v>10080151.51</v>
      </c>
      <c r="D1465" s="81" t="s">
        <v>434</v>
      </c>
      <c r="E1465" s="81" t="s">
        <v>1782</v>
      </c>
      <c r="F1465" s="83">
        <v>60</v>
      </c>
      <c r="G1465" s="82">
        <v>604809090.60000002</v>
      </c>
      <c r="H1465" s="84" t="s">
        <v>1783</v>
      </c>
    </row>
    <row r="1466" spans="1:8" ht="15.75" customHeight="1">
      <c r="A1466" s="81" t="s">
        <v>2502</v>
      </c>
      <c r="B1466" s="81" t="s">
        <v>44</v>
      </c>
      <c r="C1466" s="82">
        <v>10587962.33</v>
      </c>
      <c r="D1466" s="81" t="s">
        <v>52</v>
      </c>
      <c r="E1466" s="81" t="s">
        <v>1784</v>
      </c>
      <c r="F1466" s="83">
        <v>60</v>
      </c>
      <c r="G1466" s="82">
        <v>635277739.79999995</v>
      </c>
      <c r="H1466" s="81" t="s">
        <v>1785</v>
      </c>
    </row>
    <row r="1467" spans="1:8" ht="15.75" customHeight="1">
      <c r="A1467" s="81" t="s">
        <v>2502</v>
      </c>
      <c r="B1467" s="81" t="s">
        <v>44</v>
      </c>
      <c r="C1467" s="82">
        <v>12152058.85</v>
      </c>
      <c r="D1467" s="81" t="s">
        <v>63</v>
      </c>
      <c r="E1467" s="81" t="s">
        <v>1786</v>
      </c>
      <c r="F1467" s="83">
        <v>60</v>
      </c>
      <c r="G1467" s="82">
        <v>729123531</v>
      </c>
      <c r="H1467" s="84" t="s">
        <v>1787</v>
      </c>
    </row>
    <row r="1468" spans="1:8" ht="15.75" customHeight="1">
      <c r="C1468" s="79"/>
      <c r="F1468" s="85"/>
      <c r="G1468" s="79"/>
    </row>
    <row r="1469" spans="1:8" ht="15.75" customHeight="1">
      <c r="A1469" s="88" t="s">
        <v>1788</v>
      </c>
      <c r="B1469" s="89"/>
      <c r="C1469" s="89"/>
      <c r="D1469" s="89"/>
      <c r="E1469" s="89"/>
      <c r="F1469" s="89"/>
      <c r="G1469" s="89"/>
      <c r="H1469" s="90"/>
    </row>
    <row r="1470" spans="1:8" ht="15.75" customHeight="1">
      <c r="C1470" s="79"/>
      <c r="E1470" s="1" t="s">
        <v>2401</v>
      </c>
      <c r="F1470" s="80">
        <v>300</v>
      </c>
      <c r="G1470" s="79"/>
    </row>
    <row r="1471" spans="1:8" ht="15.75" customHeight="1">
      <c r="A1471" s="81" t="s">
        <v>17</v>
      </c>
      <c r="B1471" s="81" t="s">
        <v>18</v>
      </c>
      <c r="C1471" s="81" t="s">
        <v>19</v>
      </c>
      <c r="D1471" s="81" t="s">
        <v>23</v>
      </c>
      <c r="E1471" s="81" t="s">
        <v>24</v>
      </c>
      <c r="F1471" s="81" t="s">
        <v>25</v>
      </c>
      <c r="G1471" s="81" t="s">
        <v>26</v>
      </c>
      <c r="H1471" s="81" t="s">
        <v>27</v>
      </c>
    </row>
    <row r="1472" spans="1:8" ht="15.75" customHeight="1">
      <c r="A1472" s="81" t="s">
        <v>2503</v>
      </c>
      <c r="B1472" s="81" t="s">
        <v>44</v>
      </c>
      <c r="C1472" s="82">
        <v>59721.2</v>
      </c>
      <c r="D1472" s="81" t="s">
        <v>95</v>
      </c>
      <c r="E1472" s="81" t="s">
        <v>1790</v>
      </c>
      <c r="F1472" s="83">
        <v>300</v>
      </c>
      <c r="G1472" s="82">
        <v>17916360</v>
      </c>
      <c r="H1472" s="84" t="s">
        <v>1791</v>
      </c>
    </row>
    <row r="1473" spans="1:8" ht="15.75" customHeight="1">
      <c r="A1473" s="81" t="s">
        <v>2503</v>
      </c>
      <c r="B1473" s="81" t="s">
        <v>51</v>
      </c>
      <c r="C1473" s="82">
        <v>59974.12</v>
      </c>
      <c r="D1473" s="81" t="s">
        <v>52</v>
      </c>
      <c r="E1473" s="81" t="s">
        <v>1793</v>
      </c>
      <c r="F1473" s="83">
        <v>300</v>
      </c>
      <c r="G1473" s="82">
        <v>17992236</v>
      </c>
      <c r="H1473" s="81" t="s">
        <v>1794</v>
      </c>
    </row>
    <row r="1474" spans="1:8" ht="15.75" customHeight="1">
      <c r="A1474" s="81" t="s">
        <v>2503</v>
      </c>
      <c r="B1474" s="81" t="s">
        <v>44</v>
      </c>
      <c r="C1474" s="82">
        <v>60245.94</v>
      </c>
      <c r="D1474" s="81" t="s">
        <v>63</v>
      </c>
      <c r="E1474" s="81" t="s">
        <v>513</v>
      </c>
      <c r="F1474" s="83">
        <v>300</v>
      </c>
      <c r="G1474" s="82">
        <v>18073782</v>
      </c>
      <c r="H1474" s="84" t="s">
        <v>1795</v>
      </c>
    </row>
    <row r="1475" spans="1:8" ht="15.75" customHeight="1">
      <c r="A1475" s="81" t="s">
        <v>2503</v>
      </c>
      <c r="B1475" s="81" t="s">
        <v>44</v>
      </c>
      <c r="C1475" s="82">
        <v>60901.61</v>
      </c>
      <c r="D1475" s="81" t="s">
        <v>196</v>
      </c>
      <c r="E1475" s="84" t="s">
        <v>1796</v>
      </c>
      <c r="F1475" s="83">
        <v>300</v>
      </c>
      <c r="G1475" s="82">
        <v>18270483</v>
      </c>
      <c r="H1475" s="81" t="s">
        <v>1797</v>
      </c>
    </row>
    <row r="1476" spans="1:8" ht="15.75" customHeight="1">
      <c r="A1476" s="81" t="s">
        <v>2503</v>
      </c>
      <c r="B1476" s="81" t="s">
        <v>44</v>
      </c>
      <c r="C1476" s="82">
        <v>63063</v>
      </c>
      <c r="D1476" s="81" t="s">
        <v>71</v>
      </c>
      <c r="E1476" s="81" t="s">
        <v>1798</v>
      </c>
      <c r="F1476" s="83">
        <v>300</v>
      </c>
      <c r="G1476" s="82">
        <v>18918900</v>
      </c>
      <c r="H1476" s="84" t="s">
        <v>1799</v>
      </c>
    </row>
    <row r="1477" spans="1:8" ht="15.75" customHeight="1">
      <c r="A1477" s="81" t="s">
        <v>2503</v>
      </c>
      <c r="B1477" s="81" t="s">
        <v>44</v>
      </c>
      <c r="C1477" s="82">
        <v>68624</v>
      </c>
      <c r="D1477" s="81" t="s">
        <v>77</v>
      </c>
      <c r="E1477" s="81" t="s">
        <v>1800</v>
      </c>
      <c r="F1477" s="83">
        <v>300</v>
      </c>
      <c r="G1477" s="82">
        <v>20587200</v>
      </c>
      <c r="H1477" s="84" t="s">
        <v>1801</v>
      </c>
    </row>
    <row r="1478" spans="1:8" ht="15.75" customHeight="1">
      <c r="A1478" s="81" t="s">
        <v>2503</v>
      </c>
      <c r="B1478" s="81" t="s">
        <v>44</v>
      </c>
      <c r="C1478" s="82">
        <v>70921.06</v>
      </c>
      <c r="D1478" s="81" t="s">
        <v>68</v>
      </c>
      <c r="E1478" s="81" t="s">
        <v>513</v>
      </c>
      <c r="F1478" s="83">
        <v>300</v>
      </c>
      <c r="G1478" s="82">
        <v>21276318</v>
      </c>
      <c r="H1478" s="84" t="s">
        <v>1802</v>
      </c>
    </row>
    <row r="1479" spans="1:8" ht="15.75" customHeight="1">
      <c r="A1479" s="81" t="s">
        <v>2503</v>
      </c>
      <c r="B1479" s="81" t="s">
        <v>51</v>
      </c>
      <c r="C1479" s="82">
        <v>70921.06</v>
      </c>
      <c r="D1479" s="81" t="s">
        <v>68</v>
      </c>
      <c r="E1479" s="81" t="s">
        <v>1714</v>
      </c>
      <c r="F1479" s="83">
        <v>300</v>
      </c>
      <c r="G1479" s="82">
        <v>21276318</v>
      </c>
      <c r="H1479" s="84" t="s">
        <v>1803</v>
      </c>
    </row>
    <row r="1480" spans="1:8" ht="15.75" customHeight="1">
      <c r="A1480" s="81" t="s">
        <v>2503</v>
      </c>
      <c r="B1480" s="81" t="s">
        <v>51</v>
      </c>
      <c r="C1480" s="82">
        <v>435711.2</v>
      </c>
      <c r="D1480" s="81" t="s">
        <v>95</v>
      </c>
      <c r="E1480" s="81" t="s">
        <v>1805</v>
      </c>
      <c r="F1480" s="83">
        <v>300</v>
      </c>
      <c r="G1480" s="82">
        <v>130713360</v>
      </c>
      <c r="H1480" s="84" t="s">
        <v>1806</v>
      </c>
    </row>
    <row r="1481" spans="1:8" ht="15.75" customHeight="1">
      <c r="A1481" s="81" t="s">
        <v>2503</v>
      </c>
      <c r="B1481" s="81" t="s">
        <v>51</v>
      </c>
      <c r="C1481" s="82">
        <v>535421.11</v>
      </c>
      <c r="D1481" s="81" t="s">
        <v>63</v>
      </c>
      <c r="E1481" s="81" t="s">
        <v>943</v>
      </c>
      <c r="F1481" s="83">
        <v>300</v>
      </c>
      <c r="G1481" s="82">
        <v>160626333</v>
      </c>
      <c r="H1481" s="81" t="s">
        <v>1807</v>
      </c>
    </row>
    <row r="1482" spans="1:8" ht="15.75" customHeight="1">
      <c r="A1482" s="81" t="s">
        <v>2503</v>
      </c>
      <c r="B1482" s="81" t="s">
        <v>44</v>
      </c>
      <c r="C1482" s="82">
        <v>564331.84</v>
      </c>
      <c r="D1482" s="81" t="s">
        <v>52</v>
      </c>
      <c r="E1482" s="81" t="s">
        <v>1808</v>
      </c>
      <c r="F1482" s="83">
        <v>300</v>
      </c>
      <c r="G1482" s="82">
        <v>169299552</v>
      </c>
      <c r="H1482" s="81" t="s">
        <v>1809</v>
      </c>
    </row>
    <row r="1483" spans="1:8" ht="15.75" customHeight="1">
      <c r="A1483" s="81" t="s">
        <v>2503</v>
      </c>
      <c r="B1483" s="81" t="s">
        <v>44</v>
      </c>
      <c r="C1483" s="82">
        <v>571050.06999999995</v>
      </c>
      <c r="D1483" s="81" t="s">
        <v>92</v>
      </c>
      <c r="E1483" s="81" t="s">
        <v>1443</v>
      </c>
      <c r="F1483" s="83">
        <v>300</v>
      </c>
      <c r="G1483" s="82">
        <v>171315021</v>
      </c>
      <c r="H1483" s="81" t="s">
        <v>1810</v>
      </c>
    </row>
    <row r="1484" spans="1:8" ht="15.75" customHeight="1">
      <c r="C1484" s="79"/>
      <c r="F1484" s="85"/>
      <c r="G1484" s="79"/>
    </row>
    <row r="1485" spans="1:8" ht="15.75" customHeight="1">
      <c r="A1485" s="88" t="s">
        <v>1811</v>
      </c>
      <c r="B1485" s="89"/>
      <c r="C1485" s="89"/>
      <c r="D1485" s="89"/>
      <c r="E1485" s="89"/>
      <c r="F1485" s="89"/>
      <c r="G1485" s="89"/>
      <c r="H1485" s="90"/>
    </row>
    <row r="1486" spans="1:8" ht="15.75" customHeight="1">
      <c r="C1486" s="79"/>
      <c r="E1486" s="1" t="s">
        <v>2401</v>
      </c>
      <c r="F1486" s="80">
        <v>192</v>
      </c>
      <c r="G1486" s="79"/>
    </row>
    <row r="1487" spans="1:8" ht="15.75" customHeight="1">
      <c r="A1487" s="81" t="s">
        <v>17</v>
      </c>
      <c r="B1487" s="81" t="s">
        <v>18</v>
      </c>
      <c r="C1487" s="81" t="s">
        <v>19</v>
      </c>
      <c r="D1487" s="81" t="s">
        <v>23</v>
      </c>
      <c r="E1487" s="81" t="s">
        <v>24</v>
      </c>
      <c r="F1487" s="81" t="s">
        <v>25</v>
      </c>
      <c r="G1487" s="81" t="s">
        <v>26</v>
      </c>
      <c r="H1487" s="81" t="s">
        <v>27</v>
      </c>
    </row>
    <row r="1488" spans="1:8" ht="15.75" customHeight="1">
      <c r="A1488" s="81" t="s">
        <v>2504</v>
      </c>
      <c r="B1488" s="81" t="s">
        <v>44</v>
      </c>
      <c r="C1488" s="82">
        <v>32132</v>
      </c>
      <c r="D1488" s="81" t="s">
        <v>95</v>
      </c>
      <c r="E1488" s="81" t="s">
        <v>1813</v>
      </c>
      <c r="F1488" s="83">
        <v>192</v>
      </c>
      <c r="G1488" s="82">
        <v>6169344</v>
      </c>
      <c r="H1488" s="84" t="s">
        <v>1814</v>
      </c>
    </row>
    <row r="1489" spans="1:8" ht="15.75" customHeight="1">
      <c r="A1489" s="81" t="s">
        <v>2504</v>
      </c>
      <c r="B1489" s="81" t="s">
        <v>44</v>
      </c>
      <c r="C1489" s="82">
        <v>32816.400000000001</v>
      </c>
      <c r="D1489" s="81" t="s">
        <v>196</v>
      </c>
      <c r="E1489" s="84" t="s">
        <v>1816</v>
      </c>
      <c r="F1489" s="83">
        <v>192</v>
      </c>
      <c r="G1489" s="82">
        <v>6300748.7999999998</v>
      </c>
      <c r="H1489" s="81" t="s">
        <v>1817</v>
      </c>
    </row>
    <row r="1490" spans="1:8" ht="15.75" customHeight="1">
      <c r="A1490" s="81" t="s">
        <v>2504</v>
      </c>
      <c r="B1490" s="81" t="s">
        <v>44</v>
      </c>
      <c r="C1490" s="82">
        <v>33482.28</v>
      </c>
      <c r="D1490" s="81" t="s">
        <v>63</v>
      </c>
      <c r="E1490" s="81" t="s">
        <v>513</v>
      </c>
      <c r="F1490" s="83">
        <v>192</v>
      </c>
      <c r="G1490" s="82">
        <v>6428597.7599999998</v>
      </c>
      <c r="H1490" s="84" t="s">
        <v>1818</v>
      </c>
    </row>
    <row r="1491" spans="1:8" ht="15.75" customHeight="1">
      <c r="A1491" s="81" t="s">
        <v>2504</v>
      </c>
      <c r="B1491" s="81" t="s">
        <v>44</v>
      </c>
      <c r="C1491" s="82">
        <v>33640</v>
      </c>
      <c r="D1491" s="81" t="s">
        <v>71</v>
      </c>
      <c r="E1491" s="81" t="s">
        <v>1819</v>
      </c>
      <c r="F1491" s="83">
        <v>192</v>
      </c>
      <c r="G1491" s="82">
        <v>6458880</v>
      </c>
      <c r="H1491" s="84" t="s">
        <v>1820</v>
      </c>
    </row>
    <row r="1492" spans="1:8" ht="15.75" customHeight="1">
      <c r="A1492" s="81" t="s">
        <v>2504</v>
      </c>
      <c r="B1492" s="81" t="s">
        <v>44</v>
      </c>
      <c r="C1492" s="82">
        <v>38157.9</v>
      </c>
      <c r="D1492" s="81" t="s">
        <v>68</v>
      </c>
      <c r="E1492" s="81" t="s">
        <v>513</v>
      </c>
      <c r="F1492" s="83">
        <v>192</v>
      </c>
      <c r="G1492" s="82">
        <v>7326316.7999999998</v>
      </c>
      <c r="H1492" s="84" t="s">
        <v>1821</v>
      </c>
    </row>
    <row r="1493" spans="1:8" ht="15.75" customHeight="1">
      <c r="A1493" s="81" t="s">
        <v>2504</v>
      </c>
      <c r="B1493" s="81" t="s">
        <v>51</v>
      </c>
      <c r="C1493" s="82">
        <v>38157.9</v>
      </c>
      <c r="D1493" s="81" t="s">
        <v>68</v>
      </c>
      <c r="E1493" s="81" t="s">
        <v>1714</v>
      </c>
      <c r="F1493" s="83">
        <v>192</v>
      </c>
      <c r="G1493" s="82">
        <v>7326316.7999999998</v>
      </c>
      <c r="H1493" s="84" t="s">
        <v>1822</v>
      </c>
    </row>
    <row r="1494" spans="1:8" ht="15.75" customHeight="1">
      <c r="A1494" s="81" t="s">
        <v>2504</v>
      </c>
      <c r="B1494" s="81" t="s">
        <v>44</v>
      </c>
      <c r="C1494" s="82">
        <v>38800</v>
      </c>
      <c r="D1494" s="81" t="s">
        <v>77</v>
      </c>
      <c r="E1494" s="81" t="s">
        <v>1823</v>
      </c>
      <c r="F1494" s="83">
        <v>192</v>
      </c>
      <c r="G1494" s="82">
        <v>7449600</v>
      </c>
      <c r="H1494" s="84" t="s">
        <v>1824</v>
      </c>
    </row>
    <row r="1495" spans="1:8" ht="15.75" customHeight="1">
      <c r="A1495" s="81" t="s">
        <v>2504</v>
      </c>
      <c r="B1495" s="81" t="s">
        <v>51</v>
      </c>
      <c r="C1495" s="82">
        <v>83162.080000000002</v>
      </c>
      <c r="D1495" s="81" t="s">
        <v>95</v>
      </c>
      <c r="E1495" s="81" t="s">
        <v>1825</v>
      </c>
      <c r="F1495" s="83">
        <v>192</v>
      </c>
      <c r="G1495" s="82">
        <v>15967119.359999999</v>
      </c>
      <c r="H1495" s="84" t="s">
        <v>1826</v>
      </c>
    </row>
    <row r="1496" spans="1:8" ht="15.75" customHeight="1">
      <c r="A1496" s="81" t="s">
        <v>2504</v>
      </c>
      <c r="B1496" s="81" t="s">
        <v>51</v>
      </c>
      <c r="C1496" s="82">
        <v>84528.1</v>
      </c>
      <c r="D1496" s="81" t="s">
        <v>63</v>
      </c>
      <c r="E1496" s="81" t="s">
        <v>1714</v>
      </c>
      <c r="F1496" s="83">
        <v>192</v>
      </c>
      <c r="G1496" s="82">
        <v>16229395.199999999</v>
      </c>
      <c r="H1496" s="84" t="s">
        <v>1827</v>
      </c>
    </row>
    <row r="1497" spans="1:8" ht="15.75" customHeight="1">
      <c r="A1497" s="81" t="s">
        <v>2504</v>
      </c>
      <c r="B1497" s="81" t="s">
        <v>51</v>
      </c>
      <c r="C1497" s="82">
        <v>84805.8</v>
      </c>
      <c r="D1497" s="81" t="s">
        <v>196</v>
      </c>
      <c r="E1497" s="81" t="s">
        <v>1828</v>
      </c>
      <c r="F1497" s="83">
        <v>192</v>
      </c>
      <c r="G1497" s="82">
        <v>16282713.6</v>
      </c>
      <c r="H1497" s="81" t="s">
        <v>1829</v>
      </c>
    </row>
    <row r="1498" spans="1:8" ht="15.75" customHeight="1">
      <c r="A1498" s="81" t="s">
        <v>2504</v>
      </c>
      <c r="B1498" s="81" t="s">
        <v>44</v>
      </c>
      <c r="C1498" s="82">
        <v>95390</v>
      </c>
      <c r="D1498" s="81" t="s">
        <v>545</v>
      </c>
      <c r="E1498" s="81" t="s">
        <v>1830</v>
      </c>
      <c r="F1498" s="83">
        <v>192</v>
      </c>
      <c r="G1498" s="82">
        <v>18314880</v>
      </c>
      <c r="H1498" s="81" t="s">
        <v>1831</v>
      </c>
    </row>
    <row r="1499" spans="1:8" ht="15.75" customHeight="1">
      <c r="A1499" s="81" t="s">
        <v>2504</v>
      </c>
      <c r="B1499" s="81" t="s">
        <v>44</v>
      </c>
      <c r="C1499" s="82">
        <v>165644.10999999999</v>
      </c>
      <c r="D1499" s="81" t="s">
        <v>52</v>
      </c>
      <c r="E1499" s="81" t="s">
        <v>1832</v>
      </c>
      <c r="F1499" s="83">
        <v>192</v>
      </c>
      <c r="G1499" s="82">
        <v>31803669.120000001</v>
      </c>
      <c r="H1499" s="81" t="s">
        <v>1833</v>
      </c>
    </row>
    <row r="1500" spans="1:8" ht="15.75" customHeight="1">
      <c r="A1500" s="81" t="s">
        <v>2504</v>
      </c>
      <c r="B1500" s="81" t="s">
        <v>75</v>
      </c>
      <c r="C1500" s="82">
        <v>3725171.99</v>
      </c>
      <c r="D1500" s="81" t="s">
        <v>63</v>
      </c>
      <c r="E1500" s="81" t="s">
        <v>765</v>
      </c>
      <c r="F1500" s="83">
        <v>192</v>
      </c>
      <c r="G1500" s="82">
        <v>715233022.08000004</v>
      </c>
      <c r="H1500" s="84" t="s">
        <v>1834</v>
      </c>
    </row>
    <row r="1501" spans="1:8" ht="15.75" customHeight="1">
      <c r="C1501" s="79"/>
      <c r="F1501" s="85"/>
      <c r="G1501" s="79"/>
    </row>
    <row r="1502" spans="1:8" ht="15.75" customHeight="1">
      <c r="A1502" s="88" t="s">
        <v>1835</v>
      </c>
      <c r="B1502" s="89"/>
      <c r="C1502" s="89"/>
      <c r="D1502" s="89"/>
      <c r="E1502" s="89"/>
      <c r="F1502" s="89"/>
      <c r="G1502" s="89"/>
      <c r="H1502" s="90"/>
    </row>
    <row r="1503" spans="1:8" ht="15.75" customHeight="1">
      <c r="C1503" s="79"/>
      <c r="E1503" s="1" t="s">
        <v>2401</v>
      </c>
      <c r="F1503" s="80">
        <v>96</v>
      </c>
      <c r="G1503" s="79"/>
    </row>
    <row r="1504" spans="1:8" ht="15.75" customHeight="1">
      <c r="A1504" s="81" t="s">
        <v>17</v>
      </c>
      <c r="B1504" s="81" t="s">
        <v>18</v>
      </c>
      <c r="C1504" s="81" t="s">
        <v>19</v>
      </c>
      <c r="D1504" s="81" t="s">
        <v>23</v>
      </c>
      <c r="E1504" s="81" t="s">
        <v>24</v>
      </c>
      <c r="F1504" s="81" t="s">
        <v>25</v>
      </c>
      <c r="G1504" s="81" t="s">
        <v>26</v>
      </c>
      <c r="H1504" s="81" t="s">
        <v>27</v>
      </c>
    </row>
    <row r="1505" spans="1:8" ht="15.75" customHeight="1">
      <c r="A1505" s="81" t="s">
        <v>2505</v>
      </c>
      <c r="B1505" s="81" t="s">
        <v>75</v>
      </c>
      <c r="C1505" s="82">
        <v>177280</v>
      </c>
      <c r="D1505" s="81" t="s">
        <v>95</v>
      </c>
      <c r="E1505" s="81" t="s">
        <v>1837</v>
      </c>
      <c r="F1505" s="83">
        <v>96</v>
      </c>
      <c r="G1505" s="82">
        <v>17018880</v>
      </c>
      <c r="H1505" s="84" t="s">
        <v>1838</v>
      </c>
    </row>
    <row r="1506" spans="1:8" ht="15.75" customHeight="1">
      <c r="A1506" s="81" t="s">
        <v>2505</v>
      </c>
      <c r="B1506" s="81" t="s">
        <v>44</v>
      </c>
      <c r="C1506" s="82">
        <v>178866.54</v>
      </c>
      <c r="D1506" s="81" t="s">
        <v>63</v>
      </c>
      <c r="E1506" s="81" t="s">
        <v>513</v>
      </c>
      <c r="F1506" s="83">
        <v>96</v>
      </c>
      <c r="G1506" s="82">
        <v>17171187.84</v>
      </c>
      <c r="H1506" s="84" t="s">
        <v>1840</v>
      </c>
    </row>
    <row r="1507" spans="1:8" ht="15.75" customHeight="1">
      <c r="A1507" s="81" t="s">
        <v>2505</v>
      </c>
      <c r="B1507" s="81" t="s">
        <v>44</v>
      </c>
      <c r="C1507" s="82">
        <v>180384</v>
      </c>
      <c r="D1507" s="81" t="s">
        <v>196</v>
      </c>
      <c r="E1507" s="84" t="s">
        <v>1841</v>
      </c>
      <c r="F1507" s="83">
        <v>96</v>
      </c>
      <c r="G1507" s="82">
        <v>17316864</v>
      </c>
      <c r="H1507" s="81" t="s">
        <v>1842</v>
      </c>
    </row>
    <row r="1508" spans="1:8" ht="15.75" customHeight="1">
      <c r="A1508" s="81" t="s">
        <v>2505</v>
      </c>
      <c r="B1508" s="81" t="s">
        <v>44</v>
      </c>
      <c r="C1508" s="82">
        <v>183746.35</v>
      </c>
      <c r="D1508" s="81" t="s">
        <v>92</v>
      </c>
      <c r="E1508" s="81" t="s">
        <v>432</v>
      </c>
      <c r="F1508" s="83">
        <v>96</v>
      </c>
      <c r="G1508" s="82">
        <v>17639649.600000001</v>
      </c>
      <c r="H1508" s="81" t="s">
        <v>1843</v>
      </c>
    </row>
    <row r="1509" spans="1:8" ht="15.75" customHeight="1">
      <c r="A1509" s="81" t="s">
        <v>2505</v>
      </c>
      <c r="B1509" s="81" t="s">
        <v>44</v>
      </c>
      <c r="C1509" s="82">
        <v>187200</v>
      </c>
      <c r="D1509" s="81" t="s">
        <v>71</v>
      </c>
      <c r="E1509" s="81" t="s">
        <v>1844</v>
      </c>
      <c r="F1509" s="83">
        <v>96</v>
      </c>
      <c r="G1509" s="82">
        <v>17971200</v>
      </c>
      <c r="H1509" s="84" t="s">
        <v>1845</v>
      </c>
    </row>
    <row r="1510" spans="1:8" ht="15.75" customHeight="1">
      <c r="A1510" s="81" t="s">
        <v>2505</v>
      </c>
      <c r="B1510" s="81" t="s">
        <v>294</v>
      </c>
      <c r="C1510" s="82">
        <v>188924.11</v>
      </c>
      <c r="D1510" s="81" t="s">
        <v>52</v>
      </c>
      <c r="E1510" s="81" t="s">
        <v>1846</v>
      </c>
      <c r="F1510" s="83">
        <v>96</v>
      </c>
      <c r="G1510" s="82">
        <v>18136714.559999999</v>
      </c>
      <c r="H1510" s="81" t="s">
        <v>1847</v>
      </c>
    </row>
    <row r="1511" spans="1:8" ht="15.75" customHeight="1">
      <c r="A1511" s="81" t="s">
        <v>2505</v>
      </c>
      <c r="B1511" s="81" t="s">
        <v>44</v>
      </c>
      <c r="C1511" s="82">
        <v>204624.45</v>
      </c>
      <c r="D1511" s="81" t="s">
        <v>189</v>
      </c>
      <c r="E1511" s="81" t="s">
        <v>260</v>
      </c>
      <c r="F1511" s="83">
        <v>96</v>
      </c>
      <c r="G1511" s="82">
        <v>19643947.199999999</v>
      </c>
      <c r="H1511" s="81" t="s">
        <v>1848</v>
      </c>
    </row>
    <row r="1512" spans="1:8" ht="15.75" customHeight="1">
      <c r="A1512" s="81" t="s">
        <v>2505</v>
      </c>
      <c r="B1512" s="81" t="s">
        <v>44</v>
      </c>
      <c r="C1512" s="82">
        <v>206499</v>
      </c>
      <c r="D1512" s="81" t="s">
        <v>77</v>
      </c>
      <c r="E1512" s="81" t="s">
        <v>1849</v>
      </c>
      <c r="F1512" s="83">
        <v>96</v>
      </c>
      <c r="G1512" s="82">
        <v>19823904</v>
      </c>
      <c r="H1512" s="84" t="s">
        <v>1850</v>
      </c>
    </row>
    <row r="1513" spans="1:8" ht="15.75" customHeight="1">
      <c r="A1513" s="81" t="s">
        <v>2505</v>
      </c>
      <c r="B1513" s="81" t="s">
        <v>44</v>
      </c>
      <c r="C1513" s="82">
        <v>210526.32</v>
      </c>
      <c r="D1513" s="81" t="s">
        <v>68</v>
      </c>
      <c r="E1513" s="81" t="s">
        <v>513</v>
      </c>
      <c r="F1513" s="83">
        <v>96</v>
      </c>
      <c r="G1513" s="82">
        <v>20210526.719999999</v>
      </c>
      <c r="H1513" s="84" t="s">
        <v>1851</v>
      </c>
    </row>
    <row r="1514" spans="1:8" ht="15.75" customHeight="1">
      <c r="A1514" s="81" t="s">
        <v>2505</v>
      </c>
      <c r="B1514" s="81" t="s">
        <v>44</v>
      </c>
      <c r="C1514" s="82">
        <v>211270.08</v>
      </c>
      <c r="D1514" s="81" t="s">
        <v>434</v>
      </c>
      <c r="E1514" s="81" t="s">
        <v>1852</v>
      </c>
      <c r="F1514" s="83">
        <v>96</v>
      </c>
      <c r="G1514" s="82">
        <v>20281927.68</v>
      </c>
      <c r="H1514" s="84" t="s">
        <v>1853</v>
      </c>
    </row>
    <row r="1515" spans="1:8" ht="15.75" customHeight="1">
      <c r="A1515" s="81" t="s">
        <v>2505</v>
      </c>
      <c r="B1515" s="81" t="s">
        <v>44</v>
      </c>
      <c r="C1515" s="82">
        <v>261295.98</v>
      </c>
      <c r="D1515" s="81" t="s">
        <v>110</v>
      </c>
      <c r="E1515" s="81" t="s">
        <v>1854</v>
      </c>
      <c r="F1515" s="83">
        <v>96</v>
      </c>
      <c r="G1515" s="82">
        <v>25084414.079999998</v>
      </c>
      <c r="H1515" s="84" t="s">
        <v>1855</v>
      </c>
    </row>
    <row r="1516" spans="1:8" ht="15.75" customHeight="1">
      <c r="A1516" s="81" t="s">
        <v>2505</v>
      </c>
      <c r="B1516" s="81" t="s">
        <v>51</v>
      </c>
      <c r="C1516" s="82">
        <v>312162.31</v>
      </c>
      <c r="D1516" s="81" t="s">
        <v>63</v>
      </c>
      <c r="E1516" s="81" t="s">
        <v>260</v>
      </c>
      <c r="F1516" s="83">
        <v>96</v>
      </c>
      <c r="G1516" s="82">
        <v>29967581.760000002</v>
      </c>
      <c r="H1516" s="84" t="s">
        <v>1856</v>
      </c>
    </row>
    <row r="1517" spans="1:8" ht="15.75" customHeight="1">
      <c r="A1517" s="81" t="s">
        <v>2505</v>
      </c>
      <c r="B1517" s="81" t="s">
        <v>75</v>
      </c>
      <c r="C1517" s="82">
        <v>316974.26</v>
      </c>
      <c r="D1517" s="81" t="s">
        <v>52</v>
      </c>
      <c r="E1517" s="81" t="s">
        <v>1857</v>
      </c>
      <c r="F1517" s="83">
        <v>96</v>
      </c>
      <c r="G1517" s="82">
        <v>30429528.960000001</v>
      </c>
      <c r="H1517" s="81" t="s">
        <v>1858</v>
      </c>
    </row>
    <row r="1518" spans="1:8" ht="15.75" customHeight="1">
      <c r="A1518" s="81" t="s">
        <v>2505</v>
      </c>
      <c r="B1518" s="81" t="s">
        <v>44</v>
      </c>
      <c r="C1518" s="82">
        <v>998376.38</v>
      </c>
      <c r="D1518" s="81" t="s">
        <v>95</v>
      </c>
      <c r="E1518" s="81" t="s">
        <v>1859</v>
      </c>
      <c r="F1518" s="83">
        <v>96</v>
      </c>
      <c r="G1518" s="82">
        <v>95844132.480000004</v>
      </c>
      <c r="H1518" s="84" t="s">
        <v>1860</v>
      </c>
    </row>
    <row r="1519" spans="1:8" ht="15.75" customHeight="1">
      <c r="A1519" s="81" t="s">
        <v>2505</v>
      </c>
      <c r="B1519" s="81" t="s">
        <v>51</v>
      </c>
      <c r="C1519" s="82">
        <v>1001340.36</v>
      </c>
      <c r="D1519" s="81" t="s">
        <v>92</v>
      </c>
      <c r="E1519" s="81" t="s">
        <v>439</v>
      </c>
      <c r="F1519" s="83">
        <v>96</v>
      </c>
      <c r="G1519" s="82">
        <v>96128674.560000002</v>
      </c>
      <c r="H1519" s="81" t="s">
        <v>1861</v>
      </c>
    </row>
    <row r="1520" spans="1:8" ht="15.75" customHeight="1">
      <c r="A1520" s="81" t="s">
        <v>2505</v>
      </c>
      <c r="B1520" s="81" t="s">
        <v>51</v>
      </c>
      <c r="C1520" s="82">
        <v>1036924.16</v>
      </c>
      <c r="D1520" s="81" t="s">
        <v>52</v>
      </c>
      <c r="E1520" s="81" t="s">
        <v>1862</v>
      </c>
      <c r="F1520" s="83">
        <v>96</v>
      </c>
      <c r="G1520" s="82">
        <v>99544719.359999999</v>
      </c>
      <c r="H1520" s="81" t="s">
        <v>1863</v>
      </c>
    </row>
    <row r="1521" spans="1:8" ht="15.75" customHeight="1">
      <c r="A1521" s="81" t="s">
        <v>2505</v>
      </c>
      <c r="B1521" s="81" t="s">
        <v>44</v>
      </c>
      <c r="C1521" s="82">
        <v>1038910.65</v>
      </c>
      <c r="D1521" s="81" t="s">
        <v>445</v>
      </c>
      <c r="E1521" s="81" t="s">
        <v>1864</v>
      </c>
      <c r="F1521" s="83">
        <v>96</v>
      </c>
      <c r="G1521" s="82">
        <v>99735422.400000006</v>
      </c>
      <c r="H1521" s="81" t="s">
        <v>1865</v>
      </c>
    </row>
    <row r="1522" spans="1:8" ht="15.75" customHeight="1">
      <c r="A1522" s="81" t="s">
        <v>2505</v>
      </c>
      <c r="B1522" s="81" t="s">
        <v>75</v>
      </c>
      <c r="C1522" s="82">
        <v>4283541.37</v>
      </c>
      <c r="D1522" s="81" t="s">
        <v>63</v>
      </c>
      <c r="E1522" s="81" t="s">
        <v>542</v>
      </c>
      <c r="F1522" s="83">
        <v>96</v>
      </c>
      <c r="G1522" s="82">
        <v>411219971.51999998</v>
      </c>
      <c r="H1522" s="84" t="s">
        <v>1866</v>
      </c>
    </row>
    <row r="1523" spans="1:8" ht="15.75" customHeight="1">
      <c r="A1523" s="81" t="s">
        <v>2505</v>
      </c>
      <c r="B1523" s="81" t="s">
        <v>51</v>
      </c>
      <c r="C1523" s="82">
        <v>4294782.24</v>
      </c>
      <c r="D1523" s="81" t="s">
        <v>95</v>
      </c>
      <c r="E1523" s="81" t="s">
        <v>1867</v>
      </c>
      <c r="F1523" s="83">
        <v>96</v>
      </c>
      <c r="G1523" s="82">
        <v>412299095.04000002</v>
      </c>
      <c r="H1523" s="84" t="s">
        <v>1868</v>
      </c>
    </row>
    <row r="1524" spans="1:8" ht="15.75" customHeight="1">
      <c r="A1524" s="81" t="s">
        <v>2505</v>
      </c>
      <c r="B1524" s="81" t="s">
        <v>44</v>
      </c>
      <c r="C1524" s="82">
        <v>4562168.55</v>
      </c>
      <c r="D1524" s="81" t="s">
        <v>52</v>
      </c>
      <c r="E1524" s="81" t="s">
        <v>1869</v>
      </c>
      <c r="F1524" s="83">
        <v>96</v>
      </c>
      <c r="G1524" s="82">
        <v>437968180.80000001</v>
      </c>
      <c r="H1524" s="81" t="s">
        <v>1870</v>
      </c>
    </row>
    <row r="1525" spans="1:8" ht="15.75" customHeight="1">
      <c r="C1525" s="79"/>
      <c r="F1525" s="85"/>
      <c r="G1525" s="79"/>
    </row>
    <row r="1526" spans="1:8" ht="15.75" customHeight="1">
      <c r="A1526" s="88" t="s">
        <v>1871</v>
      </c>
      <c r="B1526" s="89"/>
      <c r="C1526" s="89"/>
      <c r="D1526" s="89"/>
      <c r="E1526" s="89"/>
      <c r="F1526" s="89"/>
      <c r="G1526" s="89"/>
      <c r="H1526" s="90"/>
    </row>
    <row r="1527" spans="1:8" ht="15.75" customHeight="1">
      <c r="C1527" s="79"/>
      <c r="E1527" s="1" t="s">
        <v>2401</v>
      </c>
      <c r="F1527" s="80">
        <v>120</v>
      </c>
      <c r="G1527" s="79"/>
    </row>
    <row r="1528" spans="1:8" ht="15.75" customHeight="1">
      <c r="A1528" s="81" t="s">
        <v>17</v>
      </c>
      <c r="B1528" s="81" t="s">
        <v>18</v>
      </c>
      <c r="C1528" s="81" t="s">
        <v>19</v>
      </c>
      <c r="D1528" s="81" t="s">
        <v>23</v>
      </c>
      <c r="E1528" s="81" t="s">
        <v>24</v>
      </c>
      <c r="F1528" s="81" t="s">
        <v>25</v>
      </c>
      <c r="G1528" s="81" t="s">
        <v>26</v>
      </c>
      <c r="H1528" s="81" t="s">
        <v>27</v>
      </c>
    </row>
    <row r="1529" spans="1:8" ht="15.75" customHeight="1">
      <c r="A1529" s="81" t="s">
        <v>2506</v>
      </c>
      <c r="B1529" s="81" t="s">
        <v>44</v>
      </c>
      <c r="C1529" s="82">
        <v>3554972.57</v>
      </c>
      <c r="D1529" s="81" t="s">
        <v>95</v>
      </c>
      <c r="E1529" s="81" t="s">
        <v>1873</v>
      </c>
      <c r="F1529" s="83">
        <v>120</v>
      </c>
      <c r="G1529" s="82">
        <v>426596708.39999998</v>
      </c>
      <c r="H1529" s="84" t="s">
        <v>1874</v>
      </c>
    </row>
    <row r="1530" spans="1:8" ht="15.75" customHeight="1">
      <c r="A1530" s="81" t="s">
        <v>2506</v>
      </c>
      <c r="B1530" s="81" t="s">
        <v>44</v>
      </c>
      <c r="C1530" s="82">
        <v>3593213.57</v>
      </c>
      <c r="D1530" s="81" t="s">
        <v>434</v>
      </c>
      <c r="E1530" s="81" t="s">
        <v>1875</v>
      </c>
      <c r="F1530" s="83">
        <v>120</v>
      </c>
      <c r="G1530" s="82">
        <v>431185628.39999998</v>
      </c>
      <c r="H1530" s="84" t="s">
        <v>1876</v>
      </c>
    </row>
    <row r="1531" spans="1:8" ht="15.75" customHeight="1">
      <c r="A1531" s="81" t="s">
        <v>2506</v>
      </c>
      <c r="B1531" s="81" t="s">
        <v>44</v>
      </c>
      <c r="C1531" s="82">
        <v>3911922.29</v>
      </c>
      <c r="D1531" s="81" t="s">
        <v>63</v>
      </c>
      <c r="E1531" s="81" t="s">
        <v>765</v>
      </c>
      <c r="F1531" s="83">
        <v>120</v>
      </c>
      <c r="G1531" s="82">
        <v>469430674.80000001</v>
      </c>
      <c r="H1531" s="84" t="s">
        <v>1877</v>
      </c>
    </row>
    <row r="1532" spans="1:8" ht="15.75" customHeight="1">
      <c r="A1532" s="81" t="s">
        <v>2506</v>
      </c>
      <c r="B1532" s="81" t="s">
        <v>44</v>
      </c>
      <c r="C1532" s="82">
        <v>3932886</v>
      </c>
      <c r="D1532" s="81" t="s">
        <v>479</v>
      </c>
      <c r="E1532" s="81" t="s">
        <v>1878</v>
      </c>
      <c r="F1532" s="83">
        <v>120</v>
      </c>
      <c r="G1532" s="82">
        <v>471946320</v>
      </c>
      <c r="H1532" s="84" t="s">
        <v>1879</v>
      </c>
    </row>
    <row r="1533" spans="1:8" ht="15.75" customHeight="1">
      <c r="A1533" s="81" t="s">
        <v>2506</v>
      </c>
      <c r="B1533" s="81" t="s">
        <v>44</v>
      </c>
      <c r="C1533" s="82">
        <v>4736765.3600000003</v>
      </c>
      <c r="D1533" s="81" t="s">
        <v>68</v>
      </c>
      <c r="E1533" s="81" t="s">
        <v>765</v>
      </c>
      <c r="F1533" s="83">
        <v>120</v>
      </c>
      <c r="G1533" s="82">
        <v>568411843.20000005</v>
      </c>
      <c r="H1533" s="84" t="s">
        <v>1880</v>
      </c>
    </row>
    <row r="1534" spans="1:8" ht="15.75" customHeight="1">
      <c r="C1534" s="79"/>
      <c r="F1534" s="85"/>
      <c r="G1534" s="79"/>
    </row>
    <row r="1535" spans="1:8" ht="15.75" customHeight="1">
      <c r="A1535" s="88" t="s">
        <v>1881</v>
      </c>
      <c r="B1535" s="89"/>
      <c r="C1535" s="89"/>
      <c r="D1535" s="89"/>
      <c r="E1535" s="89"/>
      <c r="F1535" s="89"/>
      <c r="G1535" s="89"/>
      <c r="H1535" s="90"/>
    </row>
    <row r="1536" spans="1:8" ht="15.75" customHeight="1">
      <c r="C1536" s="79"/>
      <c r="E1536" s="1" t="s">
        <v>2401</v>
      </c>
      <c r="F1536" s="80">
        <v>60</v>
      </c>
      <c r="G1536" s="79"/>
    </row>
    <row r="1537" spans="1:8" ht="15.75" customHeight="1">
      <c r="A1537" s="81" t="s">
        <v>17</v>
      </c>
      <c r="B1537" s="81" t="s">
        <v>18</v>
      </c>
      <c r="C1537" s="81" t="s">
        <v>19</v>
      </c>
      <c r="D1537" s="81" t="s">
        <v>23</v>
      </c>
      <c r="E1537" s="81" t="s">
        <v>24</v>
      </c>
      <c r="F1537" s="81" t="s">
        <v>25</v>
      </c>
      <c r="G1537" s="81" t="s">
        <v>26</v>
      </c>
      <c r="H1537" s="81" t="s">
        <v>27</v>
      </c>
    </row>
    <row r="1538" spans="1:8" ht="15.75" customHeight="1">
      <c r="A1538" s="81" t="s">
        <v>2507</v>
      </c>
      <c r="B1538" s="81" t="s">
        <v>44</v>
      </c>
      <c r="C1538" s="82">
        <v>919851.11</v>
      </c>
      <c r="D1538" s="81" t="s">
        <v>95</v>
      </c>
      <c r="E1538" s="81" t="s">
        <v>1882</v>
      </c>
      <c r="F1538" s="83">
        <v>60</v>
      </c>
      <c r="G1538" s="82">
        <v>55191066.600000001</v>
      </c>
      <c r="H1538" s="84" t="s">
        <v>1883</v>
      </c>
    </row>
    <row r="1539" spans="1:8" ht="15.75" customHeight="1">
      <c r="A1539" s="81" t="s">
        <v>2507</v>
      </c>
      <c r="B1539" s="81" t="s">
        <v>44</v>
      </c>
      <c r="C1539" s="82">
        <v>929745.99</v>
      </c>
      <c r="D1539" s="81" t="s">
        <v>434</v>
      </c>
      <c r="E1539" s="81" t="s">
        <v>1875</v>
      </c>
      <c r="F1539" s="83">
        <v>60</v>
      </c>
      <c r="G1539" s="82">
        <v>55784759.399999999</v>
      </c>
      <c r="H1539" s="84" t="s">
        <v>1884</v>
      </c>
    </row>
    <row r="1540" spans="1:8" ht="15.75" customHeight="1">
      <c r="A1540" s="81" t="s">
        <v>2507</v>
      </c>
      <c r="B1540" s="81" t="s">
        <v>44</v>
      </c>
      <c r="C1540" s="82">
        <v>1012212.04</v>
      </c>
      <c r="D1540" s="81" t="s">
        <v>63</v>
      </c>
      <c r="E1540" s="81" t="s">
        <v>765</v>
      </c>
      <c r="F1540" s="83">
        <v>60</v>
      </c>
      <c r="G1540" s="82">
        <v>60732722.399999999</v>
      </c>
      <c r="H1540" s="84" t="s">
        <v>1885</v>
      </c>
    </row>
    <row r="1541" spans="1:8" ht="15.75" customHeight="1">
      <c r="A1541" s="81" t="s">
        <v>2507</v>
      </c>
      <c r="B1541" s="81" t="s">
        <v>44</v>
      </c>
      <c r="C1541" s="82">
        <v>1017636</v>
      </c>
      <c r="D1541" s="81" t="s">
        <v>479</v>
      </c>
      <c r="E1541" s="81" t="s">
        <v>1878</v>
      </c>
      <c r="F1541" s="83">
        <v>60</v>
      </c>
      <c r="G1541" s="82">
        <v>61058160</v>
      </c>
      <c r="H1541" s="84" t="s">
        <v>1886</v>
      </c>
    </row>
    <row r="1542" spans="1:8" ht="15.75" customHeight="1">
      <c r="A1542" s="81" t="s">
        <v>2507</v>
      </c>
      <c r="B1542" s="81" t="s">
        <v>44</v>
      </c>
      <c r="C1542" s="82">
        <v>1225640.6399999999</v>
      </c>
      <c r="D1542" s="81" t="s">
        <v>68</v>
      </c>
      <c r="E1542" s="81" t="s">
        <v>765</v>
      </c>
      <c r="F1542" s="83">
        <v>60</v>
      </c>
      <c r="G1542" s="82">
        <v>73538438.400000006</v>
      </c>
      <c r="H1542" s="84" t="s">
        <v>1887</v>
      </c>
    </row>
    <row r="1543" spans="1:8" ht="15.75" customHeight="1">
      <c r="C1543" s="79"/>
      <c r="F1543" s="85"/>
      <c r="G1543" s="79"/>
    </row>
    <row r="1544" spans="1:8" ht="15.75" customHeight="1">
      <c r="A1544" s="88" t="s">
        <v>1888</v>
      </c>
      <c r="B1544" s="89"/>
      <c r="C1544" s="89"/>
      <c r="D1544" s="89"/>
      <c r="E1544" s="89"/>
      <c r="F1544" s="89"/>
      <c r="G1544" s="89"/>
      <c r="H1544" s="90"/>
    </row>
    <row r="1545" spans="1:8" ht="15.75" customHeight="1">
      <c r="C1545" s="79"/>
      <c r="E1545" s="1" t="s">
        <v>2401</v>
      </c>
      <c r="F1545" s="80">
        <v>48</v>
      </c>
      <c r="G1545" s="79"/>
    </row>
    <row r="1546" spans="1:8" ht="15.75" customHeight="1">
      <c r="A1546" s="81" t="s">
        <v>17</v>
      </c>
      <c r="B1546" s="81" t="s">
        <v>18</v>
      </c>
      <c r="C1546" s="81" t="s">
        <v>19</v>
      </c>
      <c r="D1546" s="81" t="s">
        <v>23</v>
      </c>
      <c r="E1546" s="81" t="s">
        <v>24</v>
      </c>
      <c r="F1546" s="81" t="s">
        <v>25</v>
      </c>
      <c r="G1546" s="81" t="s">
        <v>26</v>
      </c>
      <c r="H1546" s="81" t="s">
        <v>27</v>
      </c>
    </row>
    <row r="1547" spans="1:8" ht="15.75" customHeight="1">
      <c r="A1547" s="81" t="s">
        <v>2508</v>
      </c>
      <c r="B1547" s="81" t="s">
        <v>44</v>
      </c>
      <c r="C1547" s="82">
        <v>10664917.970000001</v>
      </c>
      <c r="D1547" s="81" t="s">
        <v>95</v>
      </c>
      <c r="E1547" s="81" t="s">
        <v>1890</v>
      </c>
      <c r="F1547" s="83">
        <v>48</v>
      </c>
      <c r="G1547" s="82">
        <v>511916062.56</v>
      </c>
      <c r="H1547" s="84" t="s">
        <v>1891</v>
      </c>
    </row>
    <row r="1548" spans="1:8" ht="15.75" customHeight="1">
      <c r="A1548" s="81" t="s">
        <v>2508</v>
      </c>
      <c r="B1548" s="81" t="s">
        <v>44</v>
      </c>
      <c r="C1548" s="82">
        <v>10779640.970000001</v>
      </c>
      <c r="D1548" s="81" t="s">
        <v>434</v>
      </c>
      <c r="E1548" s="81" t="s">
        <v>1892</v>
      </c>
      <c r="F1548" s="83">
        <v>48</v>
      </c>
      <c r="G1548" s="82">
        <v>517422766.56</v>
      </c>
      <c r="H1548" s="84" t="s">
        <v>1893</v>
      </c>
    </row>
    <row r="1549" spans="1:8" ht="15.75" customHeight="1">
      <c r="A1549" s="81" t="s">
        <v>2508</v>
      </c>
      <c r="B1549" s="81" t="s">
        <v>44</v>
      </c>
      <c r="C1549" s="82">
        <v>11639845.48</v>
      </c>
      <c r="D1549" s="81" t="s">
        <v>63</v>
      </c>
      <c r="E1549" s="81" t="s">
        <v>765</v>
      </c>
      <c r="F1549" s="83">
        <v>48</v>
      </c>
      <c r="G1549" s="82">
        <v>558712583.03999996</v>
      </c>
      <c r="H1549" s="84" t="s">
        <v>1894</v>
      </c>
    </row>
    <row r="1550" spans="1:8" ht="15.75" customHeight="1">
      <c r="A1550" s="81" t="s">
        <v>2508</v>
      </c>
      <c r="B1550" s="81" t="s">
        <v>44</v>
      </c>
      <c r="C1550" s="82">
        <v>11796658</v>
      </c>
      <c r="D1550" s="81" t="s">
        <v>479</v>
      </c>
      <c r="E1550" s="81" t="s">
        <v>1878</v>
      </c>
      <c r="F1550" s="83">
        <v>48</v>
      </c>
      <c r="G1550" s="82">
        <v>566239584</v>
      </c>
      <c r="H1550" s="84" t="s">
        <v>1895</v>
      </c>
    </row>
    <row r="1551" spans="1:8" ht="15.75" customHeight="1">
      <c r="A1551" s="81" t="s">
        <v>2508</v>
      </c>
      <c r="B1551" s="81" t="s">
        <v>44</v>
      </c>
      <c r="C1551" s="82">
        <v>14210296.43</v>
      </c>
      <c r="D1551" s="81" t="s">
        <v>68</v>
      </c>
      <c r="E1551" s="81" t="s">
        <v>765</v>
      </c>
      <c r="F1551" s="83">
        <v>48</v>
      </c>
      <c r="G1551" s="82">
        <v>682094228.63999999</v>
      </c>
      <c r="H1551" s="84" t="s">
        <v>1896</v>
      </c>
    </row>
    <row r="1552" spans="1:8" ht="15.75" customHeight="1">
      <c r="C1552" s="79"/>
      <c r="F1552" s="85"/>
      <c r="G1552" s="79"/>
    </row>
    <row r="1553" spans="1:8" ht="15.75" customHeight="1">
      <c r="A1553" s="88" t="s">
        <v>1897</v>
      </c>
      <c r="B1553" s="89"/>
      <c r="C1553" s="89"/>
      <c r="D1553" s="89"/>
      <c r="E1553" s="89"/>
      <c r="F1553" s="89"/>
      <c r="G1553" s="89"/>
      <c r="H1553" s="90"/>
    </row>
    <row r="1554" spans="1:8" ht="15.75" customHeight="1">
      <c r="C1554" s="79"/>
      <c r="E1554" s="1" t="s">
        <v>2401</v>
      </c>
      <c r="F1554" s="80">
        <v>300</v>
      </c>
      <c r="G1554" s="79"/>
    </row>
    <row r="1555" spans="1:8" ht="15.75" customHeight="1">
      <c r="A1555" s="81" t="s">
        <v>17</v>
      </c>
      <c r="B1555" s="81" t="s">
        <v>18</v>
      </c>
      <c r="C1555" s="81" t="s">
        <v>19</v>
      </c>
      <c r="D1555" s="81" t="s">
        <v>23</v>
      </c>
      <c r="E1555" s="81" t="s">
        <v>24</v>
      </c>
      <c r="F1555" s="81" t="s">
        <v>25</v>
      </c>
      <c r="G1555" s="81" t="s">
        <v>26</v>
      </c>
      <c r="H1555" s="81" t="s">
        <v>27</v>
      </c>
    </row>
    <row r="1556" spans="1:8" ht="15.75" customHeight="1">
      <c r="A1556" s="81" t="s">
        <v>2509</v>
      </c>
      <c r="B1556" s="81" t="s">
        <v>44</v>
      </c>
      <c r="C1556" s="82">
        <v>301944.17</v>
      </c>
      <c r="D1556" s="81" t="s">
        <v>445</v>
      </c>
      <c r="E1556" s="81" t="s">
        <v>1899</v>
      </c>
      <c r="F1556" s="83">
        <v>300</v>
      </c>
      <c r="G1556" s="82">
        <v>90583251</v>
      </c>
      <c r="H1556" s="81" t="s">
        <v>1900</v>
      </c>
    </row>
    <row r="1557" spans="1:8" ht="15.75" customHeight="1">
      <c r="A1557" s="81" t="s">
        <v>2509</v>
      </c>
      <c r="B1557" s="81" t="s">
        <v>44</v>
      </c>
      <c r="C1557" s="82">
        <v>641297.69999999995</v>
      </c>
      <c r="D1557" s="81" t="s">
        <v>92</v>
      </c>
      <c r="E1557" s="81" t="s">
        <v>432</v>
      </c>
      <c r="F1557" s="83">
        <v>300</v>
      </c>
      <c r="G1557" s="82">
        <v>192389310</v>
      </c>
      <c r="H1557" s="81" t="s">
        <v>1901</v>
      </c>
    </row>
    <row r="1558" spans="1:8" ht="15.75" customHeight="1">
      <c r="A1558" s="81" t="s">
        <v>2509</v>
      </c>
      <c r="B1558" s="81" t="s">
        <v>44</v>
      </c>
      <c r="C1558" s="82">
        <v>646119.44999999995</v>
      </c>
      <c r="D1558" s="81" t="s">
        <v>189</v>
      </c>
      <c r="E1558" s="81" t="s">
        <v>260</v>
      </c>
      <c r="F1558" s="83">
        <v>300</v>
      </c>
      <c r="G1558" s="82">
        <v>193835835</v>
      </c>
      <c r="H1558" s="81" t="s">
        <v>1902</v>
      </c>
    </row>
    <row r="1559" spans="1:8" ht="15.75" customHeight="1">
      <c r="A1559" s="81" t="s">
        <v>2509</v>
      </c>
      <c r="B1559" s="81" t="s">
        <v>44</v>
      </c>
      <c r="C1559" s="82">
        <v>711577.14</v>
      </c>
      <c r="D1559" s="81" t="s">
        <v>434</v>
      </c>
      <c r="E1559" s="81" t="s">
        <v>1903</v>
      </c>
      <c r="F1559" s="83">
        <v>300</v>
      </c>
      <c r="G1559" s="82">
        <v>213473142</v>
      </c>
      <c r="H1559" s="84" t="s">
        <v>1904</v>
      </c>
    </row>
    <row r="1560" spans="1:8" ht="15.75" customHeight="1">
      <c r="A1560" s="81" t="s">
        <v>2509</v>
      </c>
      <c r="B1560" s="81" t="s">
        <v>44</v>
      </c>
      <c r="C1560" s="82">
        <v>726157.21</v>
      </c>
      <c r="D1560" s="81" t="s">
        <v>63</v>
      </c>
      <c r="E1560" s="81" t="s">
        <v>260</v>
      </c>
      <c r="F1560" s="83">
        <v>300</v>
      </c>
      <c r="G1560" s="82">
        <v>217847163</v>
      </c>
      <c r="H1560" s="84" t="s">
        <v>1905</v>
      </c>
    </row>
    <row r="1561" spans="1:8" ht="15.75" customHeight="1">
      <c r="A1561" s="81" t="s">
        <v>2509</v>
      </c>
      <c r="B1561" s="81" t="s">
        <v>44</v>
      </c>
      <c r="C1561" s="82">
        <v>789500.19</v>
      </c>
      <c r="D1561" s="81" t="s">
        <v>95</v>
      </c>
      <c r="E1561" s="81" t="s">
        <v>1906</v>
      </c>
      <c r="F1561" s="83">
        <v>300</v>
      </c>
      <c r="G1561" s="82">
        <v>236850057</v>
      </c>
      <c r="H1561" s="84" t="s">
        <v>1907</v>
      </c>
    </row>
    <row r="1562" spans="1:8" ht="15.75" customHeight="1">
      <c r="A1562" s="81" t="s">
        <v>2509</v>
      </c>
      <c r="B1562" s="81" t="s">
        <v>51</v>
      </c>
      <c r="C1562" s="82">
        <v>789965.27</v>
      </c>
      <c r="D1562" s="81" t="s">
        <v>52</v>
      </c>
      <c r="E1562" s="81" t="s">
        <v>1908</v>
      </c>
      <c r="F1562" s="83">
        <v>300</v>
      </c>
      <c r="G1562" s="82">
        <v>236989581</v>
      </c>
      <c r="H1562" s="81" t="s">
        <v>1909</v>
      </c>
    </row>
    <row r="1563" spans="1:8" ht="15.75" customHeight="1">
      <c r="A1563" s="81" t="s">
        <v>2509</v>
      </c>
      <c r="B1563" s="81" t="s">
        <v>51</v>
      </c>
      <c r="C1563" s="82">
        <v>791844.07</v>
      </c>
      <c r="D1563" s="81" t="s">
        <v>92</v>
      </c>
      <c r="E1563" s="81" t="s">
        <v>439</v>
      </c>
      <c r="F1563" s="83">
        <v>300</v>
      </c>
      <c r="G1563" s="82">
        <v>237553221</v>
      </c>
      <c r="H1563" s="81" t="s">
        <v>1910</v>
      </c>
    </row>
    <row r="1564" spans="1:8" ht="15.75" customHeight="1">
      <c r="A1564" s="81" t="s">
        <v>2509</v>
      </c>
      <c r="B1564" s="81" t="s">
        <v>44</v>
      </c>
      <c r="C1564" s="82">
        <v>808261.89</v>
      </c>
      <c r="D1564" s="81" t="s">
        <v>71</v>
      </c>
      <c r="E1564" s="81" t="s">
        <v>1911</v>
      </c>
      <c r="F1564" s="83">
        <v>300</v>
      </c>
      <c r="G1564" s="82">
        <v>242478567</v>
      </c>
      <c r="H1564" s="84" t="s">
        <v>1912</v>
      </c>
    </row>
    <row r="1565" spans="1:8" ht="15.75" customHeight="1">
      <c r="A1565" s="81" t="s">
        <v>2509</v>
      </c>
      <c r="B1565" s="81" t="s">
        <v>44</v>
      </c>
      <c r="C1565" s="82">
        <v>881996.82</v>
      </c>
      <c r="D1565" s="81" t="s">
        <v>68</v>
      </c>
      <c r="E1565" s="81" t="s">
        <v>447</v>
      </c>
      <c r="F1565" s="83">
        <v>300</v>
      </c>
      <c r="G1565" s="82">
        <v>264599046</v>
      </c>
      <c r="H1565" s="84" t="s">
        <v>1913</v>
      </c>
    </row>
    <row r="1566" spans="1:8" ht="15.75" customHeight="1">
      <c r="A1566" s="81" t="s">
        <v>2509</v>
      </c>
      <c r="B1566" s="81" t="s">
        <v>44</v>
      </c>
      <c r="C1566" s="82">
        <v>1133269.51</v>
      </c>
      <c r="D1566" s="81" t="s">
        <v>52</v>
      </c>
      <c r="E1566" s="81" t="s">
        <v>1914</v>
      </c>
      <c r="F1566" s="83">
        <v>300</v>
      </c>
      <c r="G1566" s="82">
        <v>339980853</v>
      </c>
      <c r="H1566" s="81" t="s">
        <v>1915</v>
      </c>
    </row>
    <row r="1567" spans="1:8" ht="15.75" customHeight="1">
      <c r="C1567" s="79"/>
      <c r="F1567" s="85"/>
      <c r="G1567" s="79"/>
    </row>
    <row r="1568" spans="1:8" ht="15.75" customHeight="1">
      <c r="A1568" s="88" t="s">
        <v>1916</v>
      </c>
      <c r="B1568" s="89"/>
      <c r="C1568" s="89"/>
      <c r="D1568" s="89"/>
      <c r="E1568" s="89"/>
      <c r="F1568" s="89"/>
      <c r="G1568" s="89"/>
      <c r="H1568" s="90"/>
    </row>
    <row r="1569" spans="1:8" ht="15.75" customHeight="1">
      <c r="C1569" s="79"/>
      <c r="E1569" s="1" t="s">
        <v>2401</v>
      </c>
      <c r="F1569" s="80">
        <v>7200</v>
      </c>
      <c r="G1569" s="79"/>
    </row>
    <row r="1570" spans="1:8" ht="15.75" customHeight="1">
      <c r="A1570" s="81" t="s">
        <v>17</v>
      </c>
      <c r="B1570" s="81" t="s">
        <v>18</v>
      </c>
      <c r="C1570" s="81" t="s">
        <v>19</v>
      </c>
      <c r="D1570" s="81" t="s">
        <v>23</v>
      </c>
      <c r="E1570" s="81" t="s">
        <v>24</v>
      </c>
      <c r="F1570" s="81" t="s">
        <v>25</v>
      </c>
      <c r="G1570" s="81" t="s">
        <v>26</v>
      </c>
      <c r="H1570" s="81" t="s">
        <v>27</v>
      </c>
    </row>
    <row r="1571" spans="1:8" ht="15.75" customHeight="1">
      <c r="A1571" s="81" t="s">
        <v>2510</v>
      </c>
      <c r="B1571" s="81" t="s">
        <v>44</v>
      </c>
      <c r="C1571" s="82">
        <v>4272.58</v>
      </c>
      <c r="D1571" s="81" t="s">
        <v>92</v>
      </c>
      <c r="E1571" s="81" t="s">
        <v>432</v>
      </c>
      <c r="F1571" s="83">
        <v>7200</v>
      </c>
      <c r="G1571" s="82">
        <v>30762576</v>
      </c>
      <c r="H1571" s="81" t="s">
        <v>1918</v>
      </c>
    </row>
    <row r="1572" spans="1:8" ht="15.75" customHeight="1">
      <c r="A1572" s="81" t="s">
        <v>2510</v>
      </c>
      <c r="B1572" s="81" t="s">
        <v>44</v>
      </c>
      <c r="C1572" s="82">
        <v>4302</v>
      </c>
      <c r="D1572" s="81" t="s">
        <v>77</v>
      </c>
      <c r="E1572" s="81" t="s">
        <v>1919</v>
      </c>
      <c r="F1572" s="83">
        <v>7200</v>
      </c>
      <c r="G1572" s="82">
        <v>30974400</v>
      </c>
      <c r="H1572" s="84" t="s">
        <v>1920</v>
      </c>
    </row>
    <row r="1573" spans="1:8" ht="15.75" customHeight="1">
      <c r="A1573" s="81" t="s">
        <v>2510</v>
      </c>
      <c r="B1573" s="81" t="s">
        <v>44</v>
      </c>
      <c r="C1573" s="82">
        <v>4495.79</v>
      </c>
      <c r="D1573" s="81" t="s">
        <v>189</v>
      </c>
      <c r="E1573" s="81" t="s">
        <v>260</v>
      </c>
      <c r="F1573" s="83">
        <v>7200</v>
      </c>
      <c r="G1573" s="82">
        <v>32369688</v>
      </c>
      <c r="H1573" s="81" t="s">
        <v>1921</v>
      </c>
    </row>
    <row r="1574" spans="1:8" ht="15.75" customHeight="1">
      <c r="A1574" s="81" t="s">
        <v>2510</v>
      </c>
      <c r="B1574" s="81" t="s">
        <v>44</v>
      </c>
      <c r="C1574" s="82">
        <v>5904.47</v>
      </c>
      <c r="D1574" s="81" t="s">
        <v>95</v>
      </c>
      <c r="E1574" s="81" t="s">
        <v>1923</v>
      </c>
      <c r="F1574" s="83">
        <v>7200</v>
      </c>
      <c r="G1574" s="82">
        <v>42512184</v>
      </c>
      <c r="H1574" s="84" t="s">
        <v>1924</v>
      </c>
    </row>
    <row r="1575" spans="1:8" ht="15.75" customHeight="1">
      <c r="A1575" s="81" t="s">
        <v>2510</v>
      </c>
      <c r="B1575" s="81" t="s">
        <v>44</v>
      </c>
      <c r="C1575" s="82">
        <v>6971.24</v>
      </c>
      <c r="D1575" s="81" t="s">
        <v>52</v>
      </c>
      <c r="E1575" s="81" t="s">
        <v>1925</v>
      </c>
      <c r="F1575" s="83">
        <v>7200</v>
      </c>
      <c r="G1575" s="82">
        <v>50192928</v>
      </c>
      <c r="H1575" s="81" t="s">
        <v>1926</v>
      </c>
    </row>
    <row r="1576" spans="1:8" ht="15.75" customHeight="1">
      <c r="A1576" s="81" t="s">
        <v>2510</v>
      </c>
      <c r="B1576" s="81" t="s">
        <v>44</v>
      </c>
      <c r="C1576" s="82">
        <v>7863.83</v>
      </c>
      <c r="D1576" s="81" t="s">
        <v>68</v>
      </c>
      <c r="E1576" s="81" t="s">
        <v>260</v>
      </c>
      <c r="F1576" s="83">
        <v>7200</v>
      </c>
      <c r="G1576" s="82">
        <v>56619576</v>
      </c>
      <c r="H1576" s="84" t="s">
        <v>1927</v>
      </c>
    </row>
    <row r="1577" spans="1:8" ht="15.75" customHeight="1">
      <c r="A1577" s="81" t="s">
        <v>2510</v>
      </c>
      <c r="B1577" s="81" t="s">
        <v>51</v>
      </c>
      <c r="C1577" s="82">
        <v>13202.45</v>
      </c>
      <c r="D1577" s="81" t="s">
        <v>95</v>
      </c>
      <c r="E1577" s="81" t="s">
        <v>1928</v>
      </c>
      <c r="F1577" s="83">
        <v>7200</v>
      </c>
      <c r="G1577" s="82">
        <v>95057640</v>
      </c>
      <c r="H1577" s="84" t="s">
        <v>1929</v>
      </c>
    </row>
    <row r="1578" spans="1:8" ht="15.75" customHeight="1">
      <c r="A1578" s="81" t="s">
        <v>2510</v>
      </c>
      <c r="B1578" s="81" t="s">
        <v>44</v>
      </c>
      <c r="C1578" s="82">
        <v>13344.24</v>
      </c>
      <c r="D1578" s="81" t="s">
        <v>196</v>
      </c>
      <c r="E1578" s="81" t="s">
        <v>1930</v>
      </c>
      <c r="F1578" s="83">
        <v>7200</v>
      </c>
      <c r="G1578" s="82">
        <v>96078528</v>
      </c>
      <c r="H1578" s="84" t="s">
        <v>1931</v>
      </c>
    </row>
    <row r="1579" spans="1:8" ht="15.75" customHeight="1">
      <c r="A1579" s="81" t="s">
        <v>2510</v>
      </c>
      <c r="B1579" s="81" t="s">
        <v>44</v>
      </c>
      <c r="C1579" s="82">
        <v>13656.99</v>
      </c>
      <c r="D1579" s="81" t="s">
        <v>63</v>
      </c>
      <c r="E1579" s="81" t="s">
        <v>733</v>
      </c>
      <c r="F1579" s="83">
        <v>7200</v>
      </c>
      <c r="G1579" s="82">
        <v>98330328</v>
      </c>
      <c r="H1579" s="81" t="s">
        <v>1932</v>
      </c>
    </row>
    <row r="1580" spans="1:8" ht="15.75" customHeight="1">
      <c r="A1580" s="81" t="s">
        <v>2510</v>
      </c>
      <c r="B1580" s="81" t="s">
        <v>51</v>
      </c>
      <c r="C1580" s="82">
        <v>13825.67</v>
      </c>
      <c r="D1580" s="81" t="s">
        <v>92</v>
      </c>
      <c r="E1580" s="81" t="s">
        <v>877</v>
      </c>
      <c r="F1580" s="83">
        <v>7200</v>
      </c>
      <c r="G1580" s="82">
        <v>99544824</v>
      </c>
      <c r="H1580" s="84" t="s">
        <v>1933</v>
      </c>
    </row>
    <row r="1581" spans="1:8" ht="15.75" customHeight="1">
      <c r="C1581" s="79"/>
      <c r="F1581" s="85"/>
      <c r="G1581" s="79"/>
    </row>
    <row r="1582" spans="1:8" ht="15.75" customHeight="1">
      <c r="A1582" s="88" t="s">
        <v>1934</v>
      </c>
      <c r="B1582" s="89"/>
      <c r="C1582" s="89"/>
      <c r="D1582" s="89"/>
      <c r="E1582" s="89"/>
      <c r="F1582" s="89"/>
      <c r="G1582" s="89"/>
      <c r="H1582" s="90"/>
    </row>
    <row r="1583" spans="1:8" ht="15.75" customHeight="1">
      <c r="C1583" s="79"/>
      <c r="E1583" s="1" t="s">
        <v>2401</v>
      </c>
      <c r="F1583" s="80">
        <v>360</v>
      </c>
      <c r="G1583" s="79"/>
    </row>
    <row r="1584" spans="1:8" ht="15.75" customHeight="1">
      <c r="A1584" s="81" t="s">
        <v>17</v>
      </c>
      <c r="B1584" s="81" t="s">
        <v>18</v>
      </c>
      <c r="C1584" s="81" t="s">
        <v>19</v>
      </c>
      <c r="D1584" s="81" t="s">
        <v>23</v>
      </c>
      <c r="E1584" s="81" t="s">
        <v>24</v>
      </c>
      <c r="F1584" s="81" t="s">
        <v>25</v>
      </c>
      <c r="G1584" s="81" t="s">
        <v>26</v>
      </c>
      <c r="H1584" s="81" t="s">
        <v>27</v>
      </c>
    </row>
    <row r="1585" spans="1:8" ht="15.75" customHeight="1">
      <c r="A1585" s="81" t="s">
        <v>2511</v>
      </c>
      <c r="B1585" s="81" t="s">
        <v>44</v>
      </c>
      <c r="C1585" s="82">
        <v>12938.43</v>
      </c>
      <c r="D1585" s="81" t="s">
        <v>95</v>
      </c>
      <c r="E1585" s="81" t="s">
        <v>1936</v>
      </c>
      <c r="F1585" s="83">
        <v>360</v>
      </c>
      <c r="G1585" s="82">
        <v>4657834.8</v>
      </c>
      <c r="H1585" s="84" t="s">
        <v>1937</v>
      </c>
    </row>
    <row r="1586" spans="1:8" ht="15.75" customHeight="1">
      <c r="A1586" s="81" t="s">
        <v>2511</v>
      </c>
      <c r="B1586" s="81" t="s">
        <v>44</v>
      </c>
      <c r="C1586" s="82">
        <v>13789.43</v>
      </c>
      <c r="D1586" s="81" t="s">
        <v>110</v>
      </c>
      <c r="E1586" s="81" t="s">
        <v>890</v>
      </c>
      <c r="F1586" s="83">
        <v>360</v>
      </c>
      <c r="G1586" s="82">
        <v>4964194.8</v>
      </c>
      <c r="H1586" s="84" t="s">
        <v>1938</v>
      </c>
    </row>
    <row r="1587" spans="1:8" ht="15.75" customHeight="1">
      <c r="A1587" s="81" t="s">
        <v>2511</v>
      </c>
      <c r="B1587" s="81" t="s">
        <v>44</v>
      </c>
      <c r="C1587" s="82">
        <v>19063.169999999998</v>
      </c>
      <c r="D1587" s="81" t="s">
        <v>68</v>
      </c>
      <c r="E1587" s="81" t="s">
        <v>1939</v>
      </c>
      <c r="F1587" s="83">
        <v>360</v>
      </c>
      <c r="G1587" s="82">
        <v>6862741.2000000002</v>
      </c>
      <c r="H1587" s="84" t="s">
        <v>1940</v>
      </c>
    </row>
    <row r="1588" spans="1:8" ht="15.75" customHeight="1">
      <c r="A1588" s="81" t="s">
        <v>2511</v>
      </c>
      <c r="B1588" s="81" t="s">
        <v>44</v>
      </c>
      <c r="C1588" s="82">
        <v>19156.25</v>
      </c>
      <c r="D1588" s="81" t="s">
        <v>63</v>
      </c>
      <c r="E1588" s="81" t="s">
        <v>1941</v>
      </c>
      <c r="F1588" s="83">
        <v>360</v>
      </c>
      <c r="G1588" s="82">
        <v>6896250</v>
      </c>
      <c r="H1588" s="84" t="s">
        <v>1942</v>
      </c>
    </row>
    <row r="1589" spans="1:8" ht="15.75" customHeight="1">
      <c r="A1589" s="81" t="s">
        <v>2511</v>
      </c>
      <c r="B1589" s="81" t="s">
        <v>44</v>
      </c>
      <c r="C1589" s="82">
        <v>19269.05</v>
      </c>
      <c r="D1589" s="81" t="s">
        <v>434</v>
      </c>
      <c r="E1589" s="81" t="s">
        <v>1943</v>
      </c>
      <c r="F1589" s="83">
        <v>360</v>
      </c>
      <c r="G1589" s="82">
        <v>6936858</v>
      </c>
      <c r="H1589" s="84" t="s">
        <v>1944</v>
      </c>
    </row>
    <row r="1590" spans="1:8" ht="15.75" customHeight="1">
      <c r="A1590" s="81" t="s">
        <v>2511</v>
      </c>
      <c r="B1590" s="81" t="s">
        <v>44</v>
      </c>
      <c r="C1590" s="82">
        <v>19905.34</v>
      </c>
      <c r="D1590" s="81" t="s">
        <v>189</v>
      </c>
      <c r="E1590" s="81" t="s">
        <v>1600</v>
      </c>
      <c r="F1590" s="83">
        <v>360</v>
      </c>
      <c r="G1590" s="82">
        <v>7165922.4000000004</v>
      </c>
      <c r="H1590" s="81" t="s">
        <v>1945</v>
      </c>
    </row>
    <row r="1591" spans="1:8" ht="15.75" customHeight="1">
      <c r="A1591" s="81" t="s">
        <v>2511</v>
      </c>
      <c r="B1591" s="81" t="s">
        <v>44</v>
      </c>
      <c r="C1591" s="82">
        <v>20142.009999999998</v>
      </c>
      <c r="D1591" s="81" t="s">
        <v>92</v>
      </c>
      <c r="E1591" s="81" t="s">
        <v>1946</v>
      </c>
      <c r="F1591" s="83">
        <v>360</v>
      </c>
      <c r="G1591" s="82">
        <v>7251123.5999999996</v>
      </c>
      <c r="H1591" s="84" t="s">
        <v>1947</v>
      </c>
    </row>
    <row r="1592" spans="1:8" ht="15.75" customHeight="1">
      <c r="A1592" s="81" t="s">
        <v>2511</v>
      </c>
      <c r="B1592" s="81" t="s">
        <v>44</v>
      </c>
      <c r="C1592" s="82">
        <v>21652.959999999999</v>
      </c>
      <c r="D1592" s="81" t="s">
        <v>71</v>
      </c>
      <c r="E1592" s="81" t="s">
        <v>1948</v>
      </c>
      <c r="F1592" s="83">
        <v>360</v>
      </c>
      <c r="G1592" s="82">
        <v>7795065.5999999996</v>
      </c>
      <c r="H1592" s="84" t="s">
        <v>1949</v>
      </c>
    </row>
    <row r="1593" spans="1:8" ht="15.75" customHeight="1">
      <c r="C1593" s="79"/>
      <c r="F1593" s="85"/>
      <c r="G1593" s="79"/>
    </row>
    <row r="1594" spans="1:8" ht="15.75" customHeight="1">
      <c r="A1594" s="88" t="s">
        <v>1950</v>
      </c>
      <c r="B1594" s="89"/>
      <c r="C1594" s="89"/>
      <c r="D1594" s="89"/>
      <c r="E1594" s="89"/>
      <c r="F1594" s="89"/>
      <c r="G1594" s="89"/>
      <c r="H1594" s="90"/>
    </row>
    <row r="1595" spans="1:8" ht="15.75" customHeight="1">
      <c r="C1595" s="79"/>
      <c r="E1595" s="1" t="s">
        <v>2401</v>
      </c>
      <c r="F1595" s="80">
        <v>144</v>
      </c>
      <c r="G1595" s="79"/>
    </row>
    <row r="1596" spans="1:8" ht="15.75" customHeight="1">
      <c r="A1596" s="81" t="s">
        <v>17</v>
      </c>
      <c r="B1596" s="81" t="s">
        <v>18</v>
      </c>
      <c r="C1596" s="81" t="s">
        <v>19</v>
      </c>
      <c r="D1596" s="81" t="s">
        <v>23</v>
      </c>
      <c r="E1596" s="81" t="s">
        <v>24</v>
      </c>
      <c r="F1596" s="81" t="s">
        <v>25</v>
      </c>
      <c r="G1596" s="81" t="s">
        <v>26</v>
      </c>
      <c r="H1596" s="81" t="s">
        <v>27</v>
      </c>
    </row>
    <row r="1597" spans="1:8" ht="15.75" customHeight="1">
      <c r="A1597" s="81" t="s">
        <v>2512</v>
      </c>
      <c r="B1597" s="81" t="s">
        <v>44</v>
      </c>
      <c r="C1597" s="82">
        <v>4849.34</v>
      </c>
      <c r="D1597" s="81" t="s">
        <v>68</v>
      </c>
      <c r="E1597" s="81" t="s">
        <v>1952</v>
      </c>
      <c r="F1597" s="83">
        <v>144</v>
      </c>
      <c r="G1597" s="82">
        <v>698304.96</v>
      </c>
      <c r="H1597" s="84" t="s">
        <v>1953</v>
      </c>
    </row>
    <row r="1598" spans="1:8" ht="15.75" customHeight="1">
      <c r="A1598" s="81" t="s">
        <v>2512</v>
      </c>
      <c r="B1598" s="81" t="s">
        <v>44</v>
      </c>
      <c r="C1598" s="82">
        <v>148007.48000000001</v>
      </c>
      <c r="D1598" s="81" t="s">
        <v>95</v>
      </c>
      <c r="E1598" s="81" t="s">
        <v>1956</v>
      </c>
      <c r="F1598" s="83">
        <v>144</v>
      </c>
      <c r="G1598" s="82">
        <v>21313077.120000001</v>
      </c>
      <c r="H1598" s="84" t="s">
        <v>1957</v>
      </c>
    </row>
    <row r="1599" spans="1:8" ht="15.75" customHeight="1">
      <c r="A1599" s="81" t="s">
        <v>2512</v>
      </c>
      <c r="B1599" s="81" t="s">
        <v>44</v>
      </c>
      <c r="C1599" s="82">
        <v>157109.15</v>
      </c>
      <c r="D1599" s="81" t="s">
        <v>63</v>
      </c>
      <c r="E1599" s="81" t="s">
        <v>1958</v>
      </c>
      <c r="F1599" s="83">
        <v>144</v>
      </c>
      <c r="G1599" s="82">
        <v>22623717.600000001</v>
      </c>
      <c r="H1599" s="84" t="s">
        <v>1959</v>
      </c>
    </row>
    <row r="1600" spans="1:8" ht="15.75" customHeight="1">
      <c r="A1600" s="81" t="s">
        <v>2512</v>
      </c>
      <c r="B1600" s="81" t="s">
        <v>44</v>
      </c>
      <c r="C1600" s="82">
        <v>163637.28</v>
      </c>
      <c r="D1600" s="81" t="s">
        <v>189</v>
      </c>
      <c r="E1600" s="81" t="s">
        <v>1939</v>
      </c>
      <c r="F1600" s="83">
        <v>144</v>
      </c>
      <c r="G1600" s="82">
        <v>23563768.32</v>
      </c>
      <c r="H1600" s="81" t="s">
        <v>1960</v>
      </c>
    </row>
    <row r="1601" spans="1:8" ht="15.75" customHeight="1">
      <c r="A1601" s="81" t="s">
        <v>2512</v>
      </c>
      <c r="B1601" s="81" t="s">
        <v>44</v>
      </c>
      <c r="C1601" s="82">
        <v>173225.92</v>
      </c>
      <c r="D1601" s="81" t="s">
        <v>71</v>
      </c>
      <c r="E1601" s="81" t="s">
        <v>1948</v>
      </c>
      <c r="F1601" s="83">
        <v>144</v>
      </c>
      <c r="G1601" s="82">
        <v>24944532.48</v>
      </c>
      <c r="H1601" s="84" t="s">
        <v>1961</v>
      </c>
    </row>
    <row r="1602" spans="1:8" ht="15.75" customHeight="1">
      <c r="C1602" s="79"/>
      <c r="F1602" s="85"/>
      <c r="G1602" s="79"/>
    </row>
    <row r="1603" spans="1:8" ht="15.75" customHeight="1">
      <c r="A1603" s="88" t="s">
        <v>1962</v>
      </c>
      <c r="B1603" s="89"/>
      <c r="C1603" s="89"/>
      <c r="D1603" s="89"/>
      <c r="E1603" s="89"/>
      <c r="F1603" s="89"/>
      <c r="G1603" s="89"/>
      <c r="H1603" s="90"/>
    </row>
    <row r="1604" spans="1:8" ht="15.75" customHeight="1">
      <c r="C1604" s="79"/>
      <c r="E1604" s="1" t="s">
        <v>2401</v>
      </c>
      <c r="F1604" s="80">
        <v>11520</v>
      </c>
      <c r="G1604" s="79"/>
    </row>
    <row r="1605" spans="1:8" ht="15.75" customHeight="1">
      <c r="A1605" s="81" t="s">
        <v>17</v>
      </c>
      <c r="B1605" s="81" t="s">
        <v>18</v>
      </c>
      <c r="C1605" s="81" t="s">
        <v>19</v>
      </c>
      <c r="D1605" s="81" t="s">
        <v>23</v>
      </c>
      <c r="E1605" s="81" t="s">
        <v>24</v>
      </c>
      <c r="F1605" s="81" t="s">
        <v>25</v>
      </c>
      <c r="G1605" s="81" t="s">
        <v>26</v>
      </c>
      <c r="H1605" s="81" t="s">
        <v>27</v>
      </c>
    </row>
    <row r="1606" spans="1:8" ht="15.75" customHeight="1">
      <c r="A1606" s="81" t="s">
        <v>2513</v>
      </c>
      <c r="B1606" s="81" t="s">
        <v>51</v>
      </c>
      <c r="C1606" s="82">
        <v>2493.5</v>
      </c>
      <c r="D1606" s="81" t="s">
        <v>95</v>
      </c>
      <c r="E1606" s="81" t="s">
        <v>1964</v>
      </c>
      <c r="F1606" s="83">
        <v>11520</v>
      </c>
      <c r="G1606" s="82">
        <v>28725120</v>
      </c>
      <c r="H1606" s="84" t="s">
        <v>1965</v>
      </c>
    </row>
    <row r="1607" spans="1:8" ht="15.75" customHeight="1">
      <c r="A1607" s="81" t="s">
        <v>2513</v>
      </c>
      <c r="B1607" s="81" t="s">
        <v>44</v>
      </c>
      <c r="C1607" s="82">
        <v>2610.5300000000002</v>
      </c>
      <c r="D1607" s="81" t="s">
        <v>71</v>
      </c>
      <c r="E1607" s="81" t="s">
        <v>1966</v>
      </c>
      <c r="F1607" s="83">
        <v>11520</v>
      </c>
      <c r="G1607" s="82">
        <v>30073305.600000001</v>
      </c>
      <c r="H1607" s="84" t="s">
        <v>1967</v>
      </c>
    </row>
    <row r="1608" spans="1:8" ht="15.75" customHeight="1">
      <c r="A1608" s="81" t="s">
        <v>2513</v>
      </c>
      <c r="B1608" s="81" t="s">
        <v>44</v>
      </c>
      <c r="C1608" s="82">
        <v>2927.47</v>
      </c>
      <c r="D1608" s="81" t="s">
        <v>95</v>
      </c>
      <c r="E1608" s="81" t="s">
        <v>1968</v>
      </c>
      <c r="F1608" s="83">
        <v>11520</v>
      </c>
      <c r="G1608" s="82">
        <v>33724454.399999999</v>
      </c>
      <c r="H1608" s="84" t="s">
        <v>1969</v>
      </c>
    </row>
    <row r="1609" spans="1:8" ht="15.75" customHeight="1">
      <c r="A1609" s="81" t="s">
        <v>2513</v>
      </c>
      <c r="B1609" s="81" t="s">
        <v>44</v>
      </c>
      <c r="C1609" s="82">
        <v>2949</v>
      </c>
      <c r="D1609" s="81" t="s">
        <v>77</v>
      </c>
      <c r="E1609" s="81" t="s">
        <v>1970</v>
      </c>
      <c r="F1609" s="83">
        <v>11520</v>
      </c>
      <c r="G1609" s="82">
        <v>33972480</v>
      </c>
      <c r="H1609" s="84" t="s">
        <v>1971</v>
      </c>
    </row>
    <row r="1610" spans="1:8" ht="15.75" customHeight="1">
      <c r="A1610" s="81" t="s">
        <v>2513</v>
      </c>
      <c r="B1610" s="81" t="s">
        <v>75</v>
      </c>
      <c r="C1610" s="82">
        <v>2974.16</v>
      </c>
      <c r="D1610" s="81" t="s">
        <v>52</v>
      </c>
      <c r="E1610" s="81" t="s">
        <v>1972</v>
      </c>
      <c r="F1610" s="83">
        <v>11520</v>
      </c>
      <c r="G1610" s="82">
        <v>34262323.200000003</v>
      </c>
      <c r="H1610" s="81" t="s">
        <v>1973</v>
      </c>
    </row>
    <row r="1611" spans="1:8" ht="15.75" customHeight="1">
      <c r="A1611" s="81" t="s">
        <v>2513</v>
      </c>
      <c r="B1611" s="81" t="s">
        <v>44</v>
      </c>
      <c r="C1611" s="82">
        <v>3111.58</v>
      </c>
      <c r="D1611" s="81" t="s">
        <v>196</v>
      </c>
      <c r="E1611" s="81" t="s">
        <v>1974</v>
      </c>
      <c r="F1611" s="83">
        <v>11520</v>
      </c>
      <c r="G1611" s="82">
        <v>35845401.600000001</v>
      </c>
      <c r="H1611" s="84" t="s">
        <v>1975</v>
      </c>
    </row>
    <row r="1612" spans="1:8" ht="15.75" customHeight="1">
      <c r="A1612" s="81" t="s">
        <v>2513</v>
      </c>
      <c r="B1612" s="81" t="s">
        <v>44</v>
      </c>
      <c r="C1612" s="82">
        <v>3115.46</v>
      </c>
      <c r="D1612" s="81" t="s">
        <v>92</v>
      </c>
      <c r="E1612" s="81" t="s">
        <v>432</v>
      </c>
      <c r="F1612" s="83">
        <v>11520</v>
      </c>
      <c r="G1612" s="82">
        <v>35890099.200000003</v>
      </c>
      <c r="H1612" s="81" t="s">
        <v>1976</v>
      </c>
    </row>
    <row r="1613" spans="1:8" ht="15.75" customHeight="1">
      <c r="A1613" s="81" t="s">
        <v>2513</v>
      </c>
      <c r="B1613" s="81" t="s">
        <v>44</v>
      </c>
      <c r="C1613" s="82">
        <v>3131.03</v>
      </c>
      <c r="D1613" s="81" t="s">
        <v>63</v>
      </c>
      <c r="E1613" s="81" t="s">
        <v>1714</v>
      </c>
      <c r="F1613" s="83">
        <v>11520</v>
      </c>
      <c r="G1613" s="82">
        <v>36069465.600000001</v>
      </c>
      <c r="H1613" s="81" t="s">
        <v>1977</v>
      </c>
    </row>
    <row r="1614" spans="1:8" ht="15.75" customHeight="1">
      <c r="A1614" s="81" t="s">
        <v>2513</v>
      </c>
      <c r="B1614" s="81" t="s">
        <v>44</v>
      </c>
      <c r="C1614" s="82">
        <v>3150</v>
      </c>
      <c r="D1614" s="81" t="s">
        <v>545</v>
      </c>
      <c r="E1614" s="81" t="s">
        <v>1978</v>
      </c>
      <c r="F1614" s="83">
        <v>11520</v>
      </c>
      <c r="G1614" s="82">
        <v>36288000</v>
      </c>
      <c r="H1614" s="84" t="s">
        <v>1979</v>
      </c>
    </row>
    <row r="1615" spans="1:8" ht="15.75" customHeight="1">
      <c r="A1615" s="81" t="s">
        <v>2513</v>
      </c>
      <c r="B1615" s="81" t="s">
        <v>44</v>
      </c>
      <c r="C1615" s="82">
        <v>3250.78</v>
      </c>
      <c r="D1615" s="81" t="s">
        <v>222</v>
      </c>
      <c r="E1615" s="81" t="s">
        <v>1980</v>
      </c>
      <c r="F1615" s="83">
        <v>11520</v>
      </c>
      <c r="G1615" s="82">
        <v>37448985.600000001</v>
      </c>
      <c r="H1615" s="84" t="s">
        <v>1981</v>
      </c>
    </row>
    <row r="1616" spans="1:8" ht="15.75" customHeight="1">
      <c r="A1616" s="81" t="s">
        <v>2513</v>
      </c>
      <c r="B1616" s="81" t="s">
        <v>44</v>
      </c>
      <c r="C1616" s="82">
        <v>3252.61</v>
      </c>
      <c r="D1616" s="81" t="s">
        <v>189</v>
      </c>
      <c r="E1616" s="81" t="s">
        <v>260</v>
      </c>
      <c r="F1616" s="83">
        <v>11520</v>
      </c>
      <c r="G1616" s="82">
        <v>37470067.200000003</v>
      </c>
      <c r="H1616" s="81" t="s">
        <v>1982</v>
      </c>
    </row>
    <row r="1617" spans="1:8" ht="15.75" customHeight="1">
      <c r="A1617" s="81" t="s">
        <v>2513</v>
      </c>
      <c r="B1617" s="81" t="s">
        <v>44</v>
      </c>
      <c r="C1617" s="82">
        <v>3969.7</v>
      </c>
      <c r="D1617" s="81" t="s">
        <v>68</v>
      </c>
      <c r="E1617" s="81" t="s">
        <v>517</v>
      </c>
      <c r="F1617" s="83">
        <v>11520</v>
      </c>
      <c r="G1617" s="82">
        <v>45730944</v>
      </c>
      <c r="H1617" s="84" t="s">
        <v>1983</v>
      </c>
    </row>
    <row r="1618" spans="1:8" ht="15.75" customHeight="1">
      <c r="A1618" s="81" t="s">
        <v>2513</v>
      </c>
      <c r="B1618" s="81" t="s">
        <v>51</v>
      </c>
      <c r="C1618" s="82">
        <v>3998.12</v>
      </c>
      <c r="D1618" s="81" t="s">
        <v>52</v>
      </c>
      <c r="E1618" s="81" t="s">
        <v>1984</v>
      </c>
      <c r="F1618" s="83">
        <v>11520</v>
      </c>
      <c r="G1618" s="82">
        <v>46058342.399999999</v>
      </c>
      <c r="H1618" s="81" t="s">
        <v>1973</v>
      </c>
    </row>
    <row r="1619" spans="1:8" ht="15.75" customHeight="1">
      <c r="A1619" s="81" t="s">
        <v>2513</v>
      </c>
      <c r="B1619" s="81" t="s">
        <v>44</v>
      </c>
      <c r="C1619" s="82">
        <v>4614.74</v>
      </c>
      <c r="D1619" s="81" t="s">
        <v>110</v>
      </c>
      <c r="E1619" s="81" t="s">
        <v>1985</v>
      </c>
      <c r="F1619" s="83">
        <v>11520</v>
      </c>
      <c r="G1619" s="82">
        <v>53161804.799999997</v>
      </c>
      <c r="H1619" s="84" t="s">
        <v>1986</v>
      </c>
    </row>
    <row r="1620" spans="1:8" ht="15.75" customHeight="1">
      <c r="A1620" s="81" t="s">
        <v>2513</v>
      </c>
      <c r="B1620" s="81" t="s">
        <v>51</v>
      </c>
      <c r="C1620" s="82">
        <v>4877.97</v>
      </c>
      <c r="D1620" s="81" t="s">
        <v>63</v>
      </c>
      <c r="E1620" s="81" t="s">
        <v>260</v>
      </c>
      <c r="F1620" s="83">
        <v>11520</v>
      </c>
      <c r="G1620" s="82">
        <v>56194214.399999999</v>
      </c>
      <c r="H1620" s="81" t="s">
        <v>1987</v>
      </c>
    </row>
    <row r="1621" spans="1:8" ht="15.75" customHeight="1">
      <c r="A1621" s="81" t="s">
        <v>2513</v>
      </c>
      <c r="B1621" s="81" t="s">
        <v>44</v>
      </c>
      <c r="C1621" s="82">
        <v>8968.5400000000009</v>
      </c>
      <c r="D1621" s="81" t="s">
        <v>52</v>
      </c>
      <c r="E1621" s="81" t="s">
        <v>1988</v>
      </c>
      <c r="F1621" s="83">
        <v>11520</v>
      </c>
      <c r="G1621" s="82">
        <v>103317580.8</v>
      </c>
      <c r="H1621" s="81" t="s">
        <v>1973</v>
      </c>
    </row>
    <row r="1622" spans="1:8" ht="15.75" customHeight="1">
      <c r="A1622" s="81" t="s">
        <v>2513</v>
      </c>
      <c r="B1622" s="81" t="s">
        <v>75</v>
      </c>
      <c r="C1622" s="82">
        <v>136271</v>
      </c>
      <c r="D1622" s="81" t="s">
        <v>63</v>
      </c>
      <c r="E1622" s="81" t="s">
        <v>765</v>
      </c>
      <c r="F1622" s="83">
        <v>11520</v>
      </c>
      <c r="G1622" s="82">
        <v>1569841920</v>
      </c>
      <c r="H1622" s="81" t="s">
        <v>1989</v>
      </c>
    </row>
    <row r="1623" spans="1:8" ht="15.75" customHeight="1">
      <c r="C1623" s="79"/>
      <c r="F1623" s="85"/>
      <c r="G1623" s="79"/>
    </row>
    <row r="1624" spans="1:8" ht="15.75" customHeight="1">
      <c r="A1624" s="88" t="s">
        <v>1990</v>
      </c>
      <c r="B1624" s="89"/>
      <c r="C1624" s="89"/>
      <c r="D1624" s="89"/>
      <c r="E1624" s="89"/>
      <c r="F1624" s="89"/>
      <c r="G1624" s="89"/>
      <c r="H1624" s="90"/>
    </row>
    <row r="1625" spans="1:8" ht="15.75" customHeight="1">
      <c r="C1625" s="79"/>
      <c r="E1625" s="1" t="s">
        <v>2401</v>
      </c>
      <c r="F1625" s="80">
        <v>72</v>
      </c>
      <c r="G1625" s="79"/>
    </row>
    <row r="1626" spans="1:8" ht="15.75" customHeight="1">
      <c r="A1626" s="81" t="s">
        <v>17</v>
      </c>
      <c r="B1626" s="81" t="s">
        <v>18</v>
      </c>
      <c r="C1626" s="81" t="s">
        <v>19</v>
      </c>
      <c r="D1626" s="81" t="s">
        <v>23</v>
      </c>
      <c r="E1626" s="81" t="s">
        <v>24</v>
      </c>
      <c r="F1626" s="81" t="s">
        <v>25</v>
      </c>
      <c r="G1626" s="81" t="s">
        <v>26</v>
      </c>
      <c r="H1626" s="81" t="s">
        <v>27</v>
      </c>
    </row>
    <row r="1627" spans="1:8" ht="15.75" customHeight="1">
      <c r="A1627" s="81" t="s">
        <v>2514</v>
      </c>
      <c r="B1627" s="81" t="s">
        <v>44</v>
      </c>
      <c r="C1627" s="82">
        <v>4531259.1900000004</v>
      </c>
      <c r="D1627" s="81" t="s">
        <v>95</v>
      </c>
      <c r="E1627" s="81" t="s">
        <v>1992</v>
      </c>
      <c r="F1627" s="83">
        <v>72</v>
      </c>
      <c r="G1627" s="82">
        <v>326250661.68000001</v>
      </c>
      <c r="H1627" s="84" t="s">
        <v>1993</v>
      </c>
    </row>
    <row r="1628" spans="1:8" ht="15.75" customHeight="1">
      <c r="A1628" s="81" t="s">
        <v>2514</v>
      </c>
      <c r="B1628" s="81" t="s">
        <v>44</v>
      </c>
      <c r="C1628" s="82">
        <v>4580334.2</v>
      </c>
      <c r="D1628" s="81" t="s">
        <v>434</v>
      </c>
      <c r="E1628" s="81" t="s">
        <v>1994</v>
      </c>
      <c r="F1628" s="83">
        <v>72</v>
      </c>
      <c r="G1628" s="82">
        <v>329784062.39999998</v>
      </c>
      <c r="H1628" s="84" t="s">
        <v>1995</v>
      </c>
    </row>
    <row r="1629" spans="1:8" ht="15.75" customHeight="1">
      <c r="A1629" s="81" t="s">
        <v>2514</v>
      </c>
      <c r="B1629" s="81" t="s">
        <v>44</v>
      </c>
      <c r="C1629" s="82">
        <v>4647556.74</v>
      </c>
      <c r="D1629" s="81" t="s">
        <v>92</v>
      </c>
      <c r="E1629" s="81" t="s">
        <v>220</v>
      </c>
      <c r="F1629" s="83">
        <v>72</v>
      </c>
      <c r="G1629" s="82">
        <v>334624085.27999997</v>
      </c>
      <c r="H1629" s="84" t="s">
        <v>1996</v>
      </c>
    </row>
    <row r="1630" spans="1:8" ht="15.75" customHeight="1">
      <c r="A1630" s="81" t="s">
        <v>2514</v>
      </c>
      <c r="B1630" s="81" t="s">
        <v>44</v>
      </c>
      <c r="C1630" s="82">
        <v>4784813.4000000004</v>
      </c>
      <c r="D1630" s="81" t="s">
        <v>222</v>
      </c>
      <c r="E1630" s="81" t="s">
        <v>1997</v>
      </c>
      <c r="F1630" s="83">
        <v>72</v>
      </c>
      <c r="G1630" s="82">
        <v>344506564.80000001</v>
      </c>
      <c r="H1630" s="84" t="s">
        <v>1998</v>
      </c>
    </row>
    <row r="1631" spans="1:8" ht="15.75" customHeight="1">
      <c r="A1631" s="81" t="s">
        <v>2514</v>
      </c>
      <c r="B1631" s="81" t="s">
        <v>44</v>
      </c>
      <c r="C1631" s="82">
        <v>4921280</v>
      </c>
      <c r="D1631" s="81" t="s">
        <v>77</v>
      </c>
      <c r="E1631" s="81" t="s">
        <v>1999</v>
      </c>
      <c r="F1631" s="83">
        <v>72</v>
      </c>
      <c r="G1631" s="82">
        <v>354332160</v>
      </c>
      <c r="H1631" s="84" t="s">
        <v>2000</v>
      </c>
    </row>
    <row r="1632" spans="1:8" ht="15.75" customHeight="1">
      <c r="A1632" s="81" t="s">
        <v>2514</v>
      </c>
      <c r="B1632" s="81" t="s">
        <v>44</v>
      </c>
      <c r="C1632" s="82">
        <v>5452844.8600000003</v>
      </c>
      <c r="D1632" s="81" t="s">
        <v>68</v>
      </c>
      <c r="E1632" s="81" t="s">
        <v>256</v>
      </c>
      <c r="F1632" s="83">
        <v>72</v>
      </c>
      <c r="G1632" s="82">
        <v>392604829.92000002</v>
      </c>
      <c r="H1632" s="84" t="s">
        <v>2001</v>
      </c>
    </row>
    <row r="1633" spans="1:8" ht="15.75" customHeight="1">
      <c r="A1633" s="81" t="s">
        <v>2514</v>
      </c>
      <c r="B1633" s="81" t="s">
        <v>44</v>
      </c>
      <c r="C1633" s="82">
        <v>5930281</v>
      </c>
      <c r="D1633" s="81" t="s">
        <v>255</v>
      </c>
      <c r="E1633" s="81" t="s">
        <v>256</v>
      </c>
      <c r="F1633" s="83">
        <v>72</v>
      </c>
      <c r="G1633" s="82">
        <v>426980232</v>
      </c>
      <c r="H1633" s="84" t="s">
        <v>2002</v>
      </c>
    </row>
    <row r="1634" spans="1:8" ht="15.75" customHeight="1">
      <c r="A1634" s="81" t="s">
        <v>2514</v>
      </c>
      <c r="B1634" s="81" t="s">
        <v>44</v>
      </c>
      <c r="C1634" s="82">
        <v>6139064.9800000004</v>
      </c>
      <c r="D1634" s="81" t="s">
        <v>63</v>
      </c>
      <c r="E1634" s="81" t="s">
        <v>2003</v>
      </c>
      <c r="F1634" s="83">
        <v>72</v>
      </c>
      <c r="G1634" s="82">
        <v>442012678.56</v>
      </c>
      <c r="H1634" s="84" t="s">
        <v>2004</v>
      </c>
    </row>
    <row r="1635" spans="1:8" ht="15.75" customHeight="1">
      <c r="C1635" s="79"/>
      <c r="F1635" s="85"/>
      <c r="G1635" s="79"/>
    </row>
    <row r="1636" spans="1:8" ht="15.75" customHeight="1">
      <c r="A1636" s="88" t="s">
        <v>2005</v>
      </c>
      <c r="B1636" s="89"/>
      <c r="C1636" s="89"/>
      <c r="D1636" s="89"/>
      <c r="E1636" s="89"/>
      <c r="F1636" s="89"/>
      <c r="G1636" s="89"/>
      <c r="H1636" s="90"/>
    </row>
    <row r="1637" spans="1:8" ht="15.75" customHeight="1">
      <c r="C1637" s="79"/>
      <c r="E1637" s="1" t="s">
        <v>2401</v>
      </c>
      <c r="F1637" s="80">
        <v>504</v>
      </c>
      <c r="G1637" s="79"/>
    </row>
    <row r="1638" spans="1:8" ht="15.75" customHeight="1">
      <c r="A1638" s="81" t="s">
        <v>17</v>
      </c>
      <c r="B1638" s="81" t="s">
        <v>18</v>
      </c>
      <c r="C1638" s="81" t="s">
        <v>19</v>
      </c>
      <c r="D1638" s="81" t="s">
        <v>23</v>
      </c>
      <c r="E1638" s="81" t="s">
        <v>24</v>
      </c>
      <c r="F1638" s="81" t="s">
        <v>25</v>
      </c>
      <c r="G1638" s="81" t="s">
        <v>26</v>
      </c>
      <c r="H1638" s="81" t="s">
        <v>27</v>
      </c>
    </row>
    <row r="1639" spans="1:8" ht="15.75" customHeight="1">
      <c r="A1639" s="81" t="s">
        <v>2515</v>
      </c>
      <c r="B1639" s="81" t="s">
        <v>44</v>
      </c>
      <c r="C1639" s="82">
        <v>5184.99</v>
      </c>
      <c r="D1639" s="81" t="s">
        <v>95</v>
      </c>
      <c r="E1639" s="81" t="s">
        <v>2007</v>
      </c>
      <c r="F1639" s="83">
        <v>504</v>
      </c>
      <c r="G1639" s="82">
        <v>2613234.96</v>
      </c>
      <c r="H1639" s="84" t="s">
        <v>2008</v>
      </c>
    </row>
    <row r="1640" spans="1:8" ht="15.75" customHeight="1">
      <c r="A1640" s="81" t="s">
        <v>2515</v>
      </c>
      <c r="B1640" s="81" t="s">
        <v>44</v>
      </c>
      <c r="C1640" s="82">
        <v>5262.2</v>
      </c>
      <c r="D1640" s="81" t="s">
        <v>196</v>
      </c>
      <c r="E1640" s="81" t="s">
        <v>2009</v>
      </c>
      <c r="F1640" s="83">
        <v>504</v>
      </c>
      <c r="G1640" s="82">
        <v>2652148.7999999998</v>
      </c>
      <c r="H1640" s="84" t="s">
        <v>2010</v>
      </c>
    </row>
    <row r="1641" spans="1:8" ht="15.75" customHeight="1">
      <c r="A1641" s="81" t="s">
        <v>2515</v>
      </c>
      <c r="B1641" s="81" t="s">
        <v>44</v>
      </c>
      <c r="C1641" s="82">
        <v>5370</v>
      </c>
      <c r="D1641" s="81" t="s">
        <v>545</v>
      </c>
      <c r="E1641" s="81" t="s">
        <v>2011</v>
      </c>
      <c r="F1641" s="83">
        <v>504</v>
      </c>
      <c r="G1641" s="82">
        <v>2706480</v>
      </c>
      <c r="H1641" s="84" t="s">
        <v>2012</v>
      </c>
    </row>
    <row r="1642" spans="1:8" ht="15.75" customHeight="1">
      <c r="A1642" s="81" t="s">
        <v>2515</v>
      </c>
      <c r="B1642" s="81" t="s">
        <v>44</v>
      </c>
      <c r="C1642" s="82">
        <v>5381.54</v>
      </c>
      <c r="D1642" s="81" t="s">
        <v>71</v>
      </c>
      <c r="E1642" s="81" t="s">
        <v>2013</v>
      </c>
      <c r="F1642" s="83">
        <v>504</v>
      </c>
      <c r="G1642" s="82">
        <v>2712296.16</v>
      </c>
      <c r="H1642" s="84" t="s">
        <v>2014</v>
      </c>
    </row>
    <row r="1643" spans="1:8" ht="15.75" customHeight="1">
      <c r="A1643" s="81" t="s">
        <v>2515</v>
      </c>
      <c r="B1643" s="81" t="s">
        <v>51</v>
      </c>
      <c r="C1643" s="82">
        <v>5751.05</v>
      </c>
      <c r="D1643" s="81" t="s">
        <v>95</v>
      </c>
      <c r="E1643" s="81" t="s">
        <v>2015</v>
      </c>
      <c r="F1643" s="83">
        <v>504</v>
      </c>
      <c r="G1643" s="82">
        <v>2898529.2</v>
      </c>
      <c r="H1643" s="84" t="s">
        <v>2016</v>
      </c>
    </row>
    <row r="1644" spans="1:8" ht="15.75" customHeight="1">
      <c r="A1644" s="81" t="s">
        <v>2515</v>
      </c>
      <c r="B1644" s="81" t="s">
        <v>44</v>
      </c>
      <c r="C1644" s="82">
        <v>5840.49</v>
      </c>
      <c r="D1644" s="81" t="s">
        <v>63</v>
      </c>
      <c r="E1644" s="81" t="s">
        <v>513</v>
      </c>
      <c r="F1644" s="83">
        <v>504</v>
      </c>
      <c r="G1644" s="82">
        <v>2943606.96</v>
      </c>
      <c r="H1644" s="81" t="s">
        <v>2017</v>
      </c>
    </row>
    <row r="1645" spans="1:8" ht="15.75" customHeight="1">
      <c r="A1645" s="81" t="s">
        <v>2515</v>
      </c>
      <c r="B1645" s="81" t="s">
        <v>51</v>
      </c>
      <c r="C1645" s="82">
        <v>5888.59</v>
      </c>
      <c r="D1645" s="81" t="s">
        <v>196</v>
      </c>
      <c r="E1645" s="81" t="s">
        <v>2018</v>
      </c>
      <c r="F1645" s="83">
        <v>504</v>
      </c>
      <c r="G1645" s="82">
        <v>2967849.36</v>
      </c>
      <c r="H1645" s="84" t="s">
        <v>2019</v>
      </c>
    </row>
    <row r="1646" spans="1:8" ht="15.75" customHeight="1">
      <c r="A1646" s="81" t="s">
        <v>2515</v>
      </c>
      <c r="B1646" s="81" t="s">
        <v>75</v>
      </c>
      <c r="C1646" s="82">
        <v>6505.65</v>
      </c>
      <c r="D1646" s="81" t="s">
        <v>95</v>
      </c>
      <c r="E1646" s="81" t="s">
        <v>2020</v>
      </c>
      <c r="F1646" s="83">
        <v>504</v>
      </c>
      <c r="G1646" s="82">
        <v>3278847.6</v>
      </c>
      <c r="H1646" s="84" t="s">
        <v>2021</v>
      </c>
    </row>
    <row r="1647" spans="1:8" ht="15.75" customHeight="1">
      <c r="A1647" s="81" t="s">
        <v>2515</v>
      </c>
      <c r="B1647" s="81" t="s">
        <v>44</v>
      </c>
      <c r="C1647" s="82">
        <v>6639.87</v>
      </c>
      <c r="D1647" s="81" t="s">
        <v>52</v>
      </c>
      <c r="E1647" s="81" t="s">
        <v>2022</v>
      </c>
      <c r="F1647" s="83">
        <v>504</v>
      </c>
      <c r="G1647" s="82">
        <v>3346494.48</v>
      </c>
      <c r="H1647" s="81" t="s">
        <v>2023</v>
      </c>
    </row>
    <row r="1648" spans="1:8" ht="15.75" customHeight="1">
      <c r="A1648" s="81" t="s">
        <v>2515</v>
      </c>
      <c r="B1648" s="81" t="s">
        <v>44</v>
      </c>
      <c r="C1648" s="82">
        <v>6920.64</v>
      </c>
      <c r="D1648" s="81" t="s">
        <v>68</v>
      </c>
      <c r="E1648" s="81" t="s">
        <v>513</v>
      </c>
      <c r="F1648" s="83">
        <v>504</v>
      </c>
      <c r="G1648" s="82">
        <v>3488002.56</v>
      </c>
      <c r="H1648" s="81" t="s">
        <v>2024</v>
      </c>
    </row>
    <row r="1649" spans="1:8" ht="15.75" customHeight="1">
      <c r="A1649" s="81" t="s">
        <v>2515</v>
      </c>
      <c r="B1649" s="81" t="s">
        <v>51</v>
      </c>
      <c r="C1649" s="82">
        <v>6920.64</v>
      </c>
      <c r="D1649" s="81" t="s">
        <v>68</v>
      </c>
      <c r="E1649" s="81" t="s">
        <v>1714</v>
      </c>
      <c r="F1649" s="83">
        <v>504</v>
      </c>
      <c r="G1649" s="82">
        <v>3488002.56</v>
      </c>
      <c r="H1649" s="84" t="s">
        <v>2025</v>
      </c>
    </row>
    <row r="1650" spans="1:8" ht="15.75" customHeight="1">
      <c r="A1650" s="81" t="s">
        <v>2515</v>
      </c>
      <c r="B1650" s="81" t="s">
        <v>44</v>
      </c>
      <c r="C1650" s="82">
        <v>9293.02</v>
      </c>
      <c r="D1650" s="81" t="s">
        <v>110</v>
      </c>
      <c r="E1650" s="81" t="s">
        <v>888</v>
      </c>
      <c r="F1650" s="83">
        <v>504</v>
      </c>
      <c r="G1650" s="82">
        <v>4683682.08</v>
      </c>
      <c r="H1650" s="84" t="s">
        <v>2026</v>
      </c>
    </row>
    <row r="1651" spans="1:8" ht="15.75" customHeight="1">
      <c r="A1651" s="81" t="s">
        <v>2515</v>
      </c>
      <c r="B1651" s="81" t="s">
        <v>294</v>
      </c>
      <c r="C1651" s="82">
        <v>17418.11</v>
      </c>
      <c r="D1651" s="81" t="s">
        <v>95</v>
      </c>
      <c r="E1651" s="81" t="s">
        <v>2027</v>
      </c>
      <c r="F1651" s="83">
        <v>504</v>
      </c>
      <c r="G1651" s="82">
        <v>8778727.4399999995</v>
      </c>
      <c r="H1651" s="81" t="s">
        <v>2028</v>
      </c>
    </row>
    <row r="1652" spans="1:8" ht="15.75" customHeight="1">
      <c r="A1652" s="81" t="s">
        <v>2515</v>
      </c>
      <c r="B1652" s="81" t="s">
        <v>51</v>
      </c>
      <c r="C1652" s="82">
        <v>38221.67</v>
      </c>
      <c r="D1652" s="81" t="s">
        <v>63</v>
      </c>
      <c r="E1652" s="81" t="s">
        <v>943</v>
      </c>
      <c r="F1652" s="83">
        <v>504</v>
      </c>
      <c r="G1652" s="82">
        <v>19263721.68</v>
      </c>
      <c r="H1652" s="84" t="s">
        <v>2029</v>
      </c>
    </row>
    <row r="1653" spans="1:8" ht="15.75" customHeight="1">
      <c r="A1653" s="81" t="s">
        <v>2515</v>
      </c>
      <c r="B1653" s="81" t="s">
        <v>44</v>
      </c>
      <c r="C1653" s="82">
        <v>40765.1</v>
      </c>
      <c r="D1653" s="81" t="s">
        <v>92</v>
      </c>
      <c r="E1653" s="81" t="s">
        <v>1443</v>
      </c>
      <c r="F1653" s="83">
        <v>504</v>
      </c>
      <c r="G1653" s="82">
        <v>20545610.399999999</v>
      </c>
      <c r="H1653" s="81" t="s">
        <v>2030</v>
      </c>
    </row>
    <row r="1654" spans="1:8" ht="15.75" customHeight="1">
      <c r="C1654" s="79"/>
      <c r="F1654" s="85"/>
      <c r="G1654" s="79"/>
    </row>
    <row r="1655" spans="1:8" ht="15.75" customHeight="1">
      <c r="A1655" s="88" t="s">
        <v>2031</v>
      </c>
      <c r="B1655" s="89"/>
      <c r="C1655" s="89"/>
      <c r="D1655" s="89"/>
      <c r="E1655" s="89"/>
      <c r="F1655" s="89"/>
      <c r="G1655" s="89"/>
      <c r="H1655" s="90"/>
    </row>
    <row r="1656" spans="1:8" ht="15.75" customHeight="1">
      <c r="C1656" s="79"/>
      <c r="E1656" s="1" t="s">
        <v>2401</v>
      </c>
      <c r="F1656" s="80">
        <v>1260</v>
      </c>
      <c r="G1656" s="79"/>
    </row>
    <row r="1657" spans="1:8" ht="15.75" customHeight="1">
      <c r="A1657" s="81" t="s">
        <v>17</v>
      </c>
      <c r="B1657" s="81" t="s">
        <v>18</v>
      </c>
      <c r="C1657" s="81" t="s">
        <v>19</v>
      </c>
      <c r="D1657" s="81" t="s">
        <v>23</v>
      </c>
      <c r="E1657" s="81" t="s">
        <v>24</v>
      </c>
      <c r="F1657" s="81" t="s">
        <v>25</v>
      </c>
      <c r="G1657" s="81" t="s">
        <v>26</v>
      </c>
      <c r="H1657" s="81" t="s">
        <v>27</v>
      </c>
    </row>
    <row r="1658" spans="1:8" ht="15.75" customHeight="1">
      <c r="A1658" s="81" t="s">
        <v>2516</v>
      </c>
      <c r="B1658" s="81" t="s">
        <v>44</v>
      </c>
      <c r="C1658" s="82">
        <v>5189.09</v>
      </c>
      <c r="D1658" s="81" t="s">
        <v>95</v>
      </c>
      <c r="E1658" s="81" t="s">
        <v>2032</v>
      </c>
      <c r="F1658" s="83">
        <v>1260</v>
      </c>
      <c r="G1658" s="82">
        <v>6538253.4000000004</v>
      </c>
      <c r="H1658" s="84" t="s">
        <v>2033</v>
      </c>
    </row>
    <row r="1659" spans="1:8" ht="15.75" customHeight="1">
      <c r="A1659" s="81" t="s">
        <v>2516</v>
      </c>
      <c r="B1659" s="81" t="s">
        <v>44</v>
      </c>
      <c r="C1659" s="82">
        <v>5266.36</v>
      </c>
      <c r="D1659" s="81" t="s">
        <v>196</v>
      </c>
      <c r="E1659" s="81" t="s">
        <v>2034</v>
      </c>
      <c r="F1659" s="83">
        <v>1260</v>
      </c>
      <c r="G1659" s="82">
        <v>6635613.5999999996</v>
      </c>
      <c r="H1659" s="84" t="s">
        <v>2035</v>
      </c>
    </row>
    <row r="1660" spans="1:8" ht="15.75" customHeight="1">
      <c r="A1660" s="81" t="s">
        <v>2516</v>
      </c>
      <c r="B1660" s="81" t="s">
        <v>44</v>
      </c>
      <c r="C1660" s="82">
        <v>5353</v>
      </c>
      <c r="D1660" s="81" t="s">
        <v>63</v>
      </c>
      <c r="E1660" s="81" t="s">
        <v>1714</v>
      </c>
      <c r="F1660" s="83">
        <v>1260</v>
      </c>
      <c r="G1660" s="82">
        <v>6744780</v>
      </c>
      <c r="H1660" s="81" t="s">
        <v>2036</v>
      </c>
    </row>
    <row r="1661" spans="1:8" ht="15.75" customHeight="1">
      <c r="A1661" s="81" t="s">
        <v>2516</v>
      </c>
      <c r="B1661" s="81" t="s">
        <v>44</v>
      </c>
      <c r="C1661" s="82">
        <v>5370</v>
      </c>
      <c r="D1661" s="81" t="s">
        <v>545</v>
      </c>
      <c r="E1661" s="81" t="s">
        <v>2037</v>
      </c>
      <c r="F1661" s="83">
        <v>1260</v>
      </c>
      <c r="G1661" s="82">
        <v>6766200</v>
      </c>
      <c r="H1661" s="84" t="s">
        <v>2038</v>
      </c>
    </row>
    <row r="1662" spans="1:8" ht="15.75" customHeight="1">
      <c r="A1662" s="81" t="s">
        <v>2516</v>
      </c>
      <c r="B1662" s="81" t="s">
        <v>44</v>
      </c>
      <c r="C1662" s="82">
        <v>5385.78</v>
      </c>
      <c r="D1662" s="81" t="s">
        <v>71</v>
      </c>
      <c r="E1662" s="81" t="s">
        <v>2013</v>
      </c>
      <c r="F1662" s="83">
        <v>1260</v>
      </c>
      <c r="G1662" s="82">
        <v>6786082.7999999998</v>
      </c>
      <c r="H1662" s="84" t="s">
        <v>2039</v>
      </c>
    </row>
    <row r="1663" spans="1:8" ht="15.75" customHeight="1">
      <c r="A1663" s="81" t="s">
        <v>2516</v>
      </c>
      <c r="B1663" s="81" t="s">
        <v>51</v>
      </c>
      <c r="C1663" s="82">
        <v>5751.05</v>
      </c>
      <c r="D1663" s="81" t="s">
        <v>95</v>
      </c>
      <c r="E1663" s="81" t="s">
        <v>2040</v>
      </c>
      <c r="F1663" s="83">
        <v>1260</v>
      </c>
      <c r="G1663" s="82">
        <v>7246323</v>
      </c>
      <c r="H1663" s="84" t="s">
        <v>2041</v>
      </c>
    </row>
    <row r="1664" spans="1:8" ht="15.75" customHeight="1">
      <c r="A1664" s="81" t="s">
        <v>2516</v>
      </c>
      <c r="B1664" s="81" t="s">
        <v>51</v>
      </c>
      <c r="C1664" s="82">
        <v>5799.34</v>
      </c>
      <c r="D1664" s="81" t="s">
        <v>63</v>
      </c>
      <c r="E1664" s="81" t="s">
        <v>513</v>
      </c>
      <c r="F1664" s="83">
        <v>1260</v>
      </c>
      <c r="G1664" s="82">
        <v>7307168.4000000004</v>
      </c>
      <c r="H1664" s="81" t="s">
        <v>2042</v>
      </c>
    </row>
    <row r="1665" spans="1:8" ht="15.75" customHeight="1">
      <c r="A1665" s="81" t="s">
        <v>2516</v>
      </c>
      <c r="B1665" s="81" t="s">
        <v>51</v>
      </c>
      <c r="C1665" s="82">
        <v>5864.71</v>
      </c>
      <c r="D1665" s="81" t="s">
        <v>196</v>
      </c>
      <c r="E1665" s="81" t="s">
        <v>2043</v>
      </c>
      <c r="F1665" s="83">
        <v>1260</v>
      </c>
      <c r="G1665" s="82">
        <v>7389534.5999999996</v>
      </c>
      <c r="H1665" s="84" t="s">
        <v>2044</v>
      </c>
    </row>
    <row r="1666" spans="1:8" ht="15.75" customHeight="1">
      <c r="A1666" s="81" t="s">
        <v>2516</v>
      </c>
      <c r="B1666" s="81" t="s">
        <v>75</v>
      </c>
      <c r="C1666" s="82">
        <v>5999.99</v>
      </c>
      <c r="D1666" s="81" t="s">
        <v>52</v>
      </c>
      <c r="E1666" s="81" t="s">
        <v>2045</v>
      </c>
      <c r="F1666" s="83">
        <v>1260</v>
      </c>
      <c r="G1666" s="82">
        <v>7559987.4000000004</v>
      </c>
      <c r="H1666" s="81" t="s">
        <v>2046</v>
      </c>
    </row>
    <row r="1667" spans="1:8" ht="15.75" customHeight="1">
      <c r="A1667" s="81" t="s">
        <v>2516</v>
      </c>
      <c r="B1667" s="81" t="s">
        <v>51</v>
      </c>
      <c r="C1667" s="82">
        <v>6234.99</v>
      </c>
      <c r="D1667" s="81" t="s">
        <v>52</v>
      </c>
      <c r="E1667" s="81" t="s">
        <v>2047</v>
      </c>
      <c r="F1667" s="83">
        <v>1260</v>
      </c>
      <c r="G1667" s="82">
        <v>7856087.4000000004</v>
      </c>
      <c r="H1667" s="81" t="s">
        <v>2023</v>
      </c>
    </row>
    <row r="1668" spans="1:8" ht="15.75" customHeight="1">
      <c r="A1668" s="81" t="s">
        <v>2516</v>
      </c>
      <c r="B1668" s="81" t="s">
        <v>75</v>
      </c>
      <c r="C1668" s="82">
        <v>6285.5</v>
      </c>
      <c r="D1668" s="81" t="s">
        <v>95</v>
      </c>
      <c r="E1668" s="81" t="s">
        <v>2048</v>
      </c>
      <c r="F1668" s="83">
        <v>1260</v>
      </c>
      <c r="G1668" s="82">
        <v>7919730</v>
      </c>
      <c r="H1668" s="84" t="s">
        <v>2049</v>
      </c>
    </row>
    <row r="1669" spans="1:8" ht="15.75" customHeight="1">
      <c r="A1669" s="81" t="s">
        <v>2516</v>
      </c>
      <c r="B1669" s="81" t="s">
        <v>44</v>
      </c>
      <c r="C1669" s="82">
        <v>6920.64</v>
      </c>
      <c r="D1669" s="81" t="s">
        <v>68</v>
      </c>
      <c r="E1669" s="81" t="s">
        <v>513</v>
      </c>
      <c r="F1669" s="83">
        <v>1260</v>
      </c>
      <c r="G1669" s="82">
        <v>8720006.4000000004</v>
      </c>
      <c r="H1669" s="84" t="s">
        <v>2050</v>
      </c>
    </row>
    <row r="1670" spans="1:8" ht="15.75" customHeight="1">
      <c r="A1670" s="81" t="s">
        <v>2516</v>
      </c>
      <c r="B1670" s="81" t="s">
        <v>44</v>
      </c>
      <c r="C1670" s="82">
        <v>8972.43</v>
      </c>
      <c r="D1670" s="81" t="s">
        <v>110</v>
      </c>
      <c r="E1670" s="81" t="s">
        <v>888</v>
      </c>
      <c r="F1670" s="83">
        <v>1260</v>
      </c>
      <c r="G1670" s="82">
        <v>11305261.800000001</v>
      </c>
      <c r="H1670" s="84" t="s">
        <v>2051</v>
      </c>
    </row>
    <row r="1671" spans="1:8" ht="15.75" customHeight="1">
      <c r="A1671" s="81" t="s">
        <v>2516</v>
      </c>
      <c r="B1671" s="81" t="s">
        <v>294</v>
      </c>
      <c r="C1671" s="82">
        <v>18445.21</v>
      </c>
      <c r="D1671" s="81" t="s">
        <v>95</v>
      </c>
      <c r="E1671" s="81" t="s">
        <v>2052</v>
      </c>
      <c r="F1671" s="83">
        <v>1260</v>
      </c>
      <c r="G1671" s="82">
        <v>23240964.600000001</v>
      </c>
      <c r="H1671" s="84" t="s">
        <v>2053</v>
      </c>
    </row>
    <row r="1672" spans="1:8" ht="15.75" customHeight="1">
      <c r="A1672" s="81" t="s">
        <v>2516</v>
      </c>
      <c r="B1672" s="81" t="s">
        <v>75</v>
      </c>
      <c r="C1672" s="82">
        <v>40540.79</v>
      </c>
      <c r="D1672" s="81" t="s">
        <v>63</v>
      </c>
      <c r="E1672" s="81" t="s">
        <v>943</v>
      </c>
      <c r="F1672" s="83">
        <v>1260</v>
      </c>
      <c r="G1672" s="82">
        <v>51081395.399999999</v>
      </c>
      <c r="H1672" s="81" t="s">
        <v>2054</v>
      </c>
    </row>
    <row r="1673" spans="1:8" ht="15.75" customHeight="1">
      <c r="A1673" s="81" t="s">
        <v>2516</v>
      </c>
      <c r="B1673" s="81" t="s">
        <v>44</v>
      </c>
      <c r="C1673" s="82">
        <v>42659.97</v>
      </c>
      <c r="D1673" s="81" t="s">
        <v>52</v>
      </c>
      <c r="E1673" s="81" t="s">
        <v>2055</v>
      </c>
      <c r="F1673" s="83">
        <v>1260</v>
      </c>
      <c r="G1673" s="82">
        <v>53751562.200000003</v>
      </c>
      <c r="H1673" s="81" t="s">
        <v>2056</v>
      </c>
    </row>
    <row r="1674" spans="1:8" ht="15.75" customHeight="1">
      <c r="A1674" s="81" t="s">
        <v>2516</v>
      </c>
      <c r="B1674" s="81" t="s">
        <v>44</v>
      </c>
      <c r="C1674" s="82">
        <v>43168.92</v>
      </c>
      <c r="D1674" s="81" t="s">
        <v>92</v>
      </c>
      <c r="E1674" s="81" t="s">
        <v>1443</v>
      </c>
      <c r="F1674" s="83">
        <v>1260</v>
      </c>
      <c r="G1674" s="82">
        <v>54392839.200000003</v>
      </c>
      <c r="H1674" s="81" t="s">
        <v>2057</v>
      </c>
    </row>
    <row r="1675" spans="1:8" ht="15.75" customHeight="1">
      <c r="C1675" s="79"/>
      <c r="F1675" s="85"/>
      <c r="G1675" s="79"/>
    </row>
    <row r="1676" spans="1:8" ht="15.75" customHeight="1">
      <c r="A1676" s="88" t="s">
        <v>2058</v>
      </c>
      <c r="B1676" s="89"/>
      <c r="C1676" s="89"/>
      <c r="D1676" s="89"/>
      <c r="E1676" s="89"/>
      <c r="F1676" s="89"/>
      <c r="G1676" s="89"/>
      <c r="H1676" s="90"/>
    </row>
    <row r="1677" spans="1:8" ht="15.75" customHeight="1">
      <c r="C1677" s="79"/>
      <c r="E1677" s="1" t="s">
        <v>2401</v>
      </c>
      <c r="F1677" s="80">
        <v>2160</v>
      </c>
      <c r="G1677" s="79"/>
    </row>
    <row r="1678" spans="1:8" ht="15.75" customHeight="1">
      <c r="A1678" s="81" t="s">
        <v>17</v>
      </c>
      <c r="B1678" s="81" t="s">
        <v>18</v>
      </c>
      <c r="C1678" s="81" t="s">
        <v>19</v>
      </c>
      <c r="D1678" s="81" t="s">
        <v>23</v>
      </c>
      <c r="E1678" s="81" t="s">
        <v>24</v>
      </c>
      <c r="F1678" s="81" t="s">
        <v>25</v>
      </c>
      <c r="G1678" s="81" t="s">
        <v>26</v>
      </c>
      <c r="H1678" s="81" t="s">
        <v>27</v>
      </c>
    </row>
    <row r="1679" spans="1:8" ht="15.75" customHeight="1">
      <c r="A1679" s="81" t="s">
        <v>2517</v>
      </c>
      <c r="B1679" s="81" t="s">
        <v>44</v>
      </c>
      <c r="C1679" s="82">
        <v>22116.33</v>
      </c>
      <c r="D1679" s="81" t="s">
        <v>52</v>
      </c>
      <c r="E1679" s="81" t="s">
        <v>2060</v>
      </c>
      <c r="F1679" s="83">
        <v>2160</v>
      </c>
      <c r="G1679" s="82">
        <v>47771272.799999997</v>
      </c>
      <c r="H1679" s="81" t="s">
        <v>2061</v>
      </c>
    </row>
    <row r="1680" spans="1:8" ht="15.75" customHeight="1">
      <c r="A1680" s="81" t="s">
        <v>2517</v>
      </c>
      <c r="B1680" s="81" t="s">
        <v>44</v>
      </c>
      <c r="C1680" s="82">
        <v>37141</v>
      </c>
      <c r="D1680" s="81" t="s">
        <v>77</v>
      </c>
      <c r="E1680" s="81" t="s">
        <v>2063</v>
      </c>
      <c r="F1680" s="83">
        <v>2160</v>
      </c>
      <c r="G1680" s="82">
        <v>80224560</v>
      </c>
      <c r="H1680" s="84" t="s">
        <v>2064</v>
      </c>
    </row>
    <row r="1681" spans="1:8" ht="15.75" customHeight="1">
      <c r="A1681" s="81" t="s">
        <v>2517</v>
      </c>
      <c r="B1681" s="81" t="s">
        <v>44</v>
      </c>
      <c r="C1681" s="82">
        <v>38890.089999999997</v>
      </c>
      <c r="D1681" s="81" t="s">
        <v>92</v>
      </c>
      <c r="E1681" s="81" t="s">
        <v>532</v>
      </c>
      <c r="F1681" s="83">
        <v>2160</v>
      </c>
      <c r="G1681" s="82">
        <v>84002594.400000006</v>
      </c>
      <c r="H1681" s="81" t="s">
        <v>2065</v>
      </c>
    </row>
    <row r="1682" spans="1:8" ht="15.75" customHeight="1">
      <c r="A1682" s="81" t="s">
        <v>2517</v>
      </c>
      <c r="B1682" s="81" t="s">
        <v>44</v>
      </c>
      <c r="C1682" s="82">
        <v>47849.279999999999</v>
      </c>
      <c r="D1682" s="81" t="s">
        <v>434</v>
      </c>
      <c r="E1682" s="81" t="s">
        <v>2066</v>
      </c>
      <c r="F1682" s="83">
        <v>2160</v>
      </c>
      <c r="G1682" s="82">
        <v>103354444.8</v>
      </c>
      <c r="H1682" s="84" t="s">
        <v>2067</v>
      </c>
    </row>
    <row r="1683" spans="1:8" ht="15.75" customHeight="1">
      <c r="A1683" s="81" t="s">
        <v>2517</v>
      </c>
      <c r="B1683" s="81" t="s">
        <v>44</v>
      </c>
      <c r="C1683" s="82">
        <v>53640.98</v>
      </c>
      <c r="D1683" s="81" t="s">
        <v>95</v>
      </c>
      <c r="E1683" s="81" t="s">
        <v>2068</v>
      </c>
      <c r="F1683" s="83">
        <v>2160</v>
      </c>
      <c r="G1683" s="82">
        <v>115864516.8</v>
      </c>
      <c r="H1683" s="84" t="s">
        <v>2069</v>
      </c>
    </row>
    <row r="1684" spans="1:8" ht="15.75" customHeight="1">
      <c r="A1684" s="81" t="s">
        <v>2517</v>
      </c>
      <c r="B1684" s="81" t="s">
        <v>51</v>
      </c>
      <c r="C1684" s="82">
        <v>54099.39</v>
      </c>
      <c r="D1684" s="81" t="s">
        <v>95</v>
      </c>
      <c r="E1684" s="81" t="s">
        <v>2070</v>
      </c>
      <c r="F1684" s="83">
        <v>2160</v>
      </c>
      <c r="G1684" s="82">
        <v>116854682.40000001</v>
      </c>
      <c r="H1684" s="84" t="s">
        <v>2071</v>
      </c>
    </row>
    <row r="1685" spans="1:8" ht="15.75" customHeight="1">
      <c r="A1685" s="81" t="s">
        <v>2517</v>
      </c>
      <c r="B1685" s="81" t="s">
        <v>44</v>
      </c>
      <c r="C1685" s="82">
        <v>54680.42</v>
      </c>
      <c r="D1685" s="81" t="s">
        <v>196</v>
      </c>
      <c r="E1685" s="81" t="s">
        <v>2072</v>
      </c>
      <c r="F1685" s="83">
        <v>2160</v>
      </c>
      <c r="G1685" s="82">
        <v>118109707.2</v>
      </c>
      <c r="H1685" s="84" t="s">
        <v>2073</v>
      </c>
    </row>
    <row r="1686" spans="1:8" ht="15.75" customHeight="1">
      <c r="A1686" s="81" t="s">
        <v>2517</v>
      </c>
      <c r="B1686" s="81" t="s">
        <v>44</v>
      </c>
      <c r="C1686" s="82">
        <v>55996.85</v>
      </c>
      <c r="D1686" s="81" t="s">
        <v>63</v>
      </c>
      <c r="E1686" s="81" t="s">
        <v>733</v>
      </c>
      <c r="F1686" s="83">
        <v>2160</v>
      </c>
      <c r="G1686" s="82">
        <v>120953196</v>
      </c>
      <c r="H1686" s="81" t="s">
        <v>2074</v>
      </c>
    </row>
    <row r="1687" spans="1:8" ht="15.75" customHeight="1">
      <c r="A1687" s="81" t="s">
        <v>2517</v>
      </c>
      <c r="B1687" s="81" t="s">
        <v>44</v>
      </c>
      <c r="C1687" s="82">
        <v>56758.879999999997</v>
      </c>
      <c r="D1687" s="81" t="s">
        <v>71</v>
      </c>
      <c r="E1687" s="81" t="s">
        <v>2075</v>
      </c>
      <c r="F1687" s="83">
        <v>2160</v>
      </c>
      <c r="G1687" s="82">
        <v>122599180.8</v>
      </c>
      <c r="H1687" s="84" t="s">
        <v>2076</v>
      </c>
    </row>
    <row r="1688" spans="1:8" ht="15.75" customHeight="1">
      <c r="A1688" s="81" t="s">
        <v>2517</v>
      </c>
      <c r="B1688" s="81" t="s">
        <v>44</v>
      </c>
      <c r="C1688" s="82">
        <v>62031.57</v>
      </c>
      <c r="D1688" s="81" t="s">
        <v>68</v>
      </c>
      <c r="E1688" s="81" t="s">
        <v>888</v>
      </c>
      <c r="F1688" s="83">
        <v>2160</v>
      </c>
      <c r="G1688" s="82">
        <v>133988191.2</v>
      </c>
      <c r="H1688" s="84" t="s">
        <v>2077</v>
      </c>
    </row>
    <row r="1689" spans="1:8" ht="15.75" customHeight="1">
      <c r="A1689" s="81" t="s">
        <v>2517</v>
      </c>
      <c r="B1689" s="81" t="s">
        <v>51</v>
      </c>
      <c r="C1689" s="82">
        <v>62031.57</v>
      </c>
      <c r="D1689" s="81" t="s">
        <v>68</v>
      </c>
      <c r="E1689" s="81" t="s">
        <v>536</v>
      </c>
      <c r="F1689" s="83">
        <v>2160</v>
      </c>
      <c r="G1689" s="82">
        <v>133988191.2</v>
      </c>
      <c r="H1689" s="84" t="s">
        <v>2078</v>
      </c>
    </row>
    <row r="1690" spans="1:8" ht="15.75" customHeight="1">
      <c r="A1690" s="81" t="s">
        <v>2517</v>
      </c>
      <c r="B1690" s="81" t="s">
        <v>44</v>
      </c>
      <c r="C1690" s="82">
        <v>79089.02</v>
      </c>
      <c r="D1690" s="81" t="s">
        <v>110</v>
      </c>
      <c r="E1690" s="81" t="s">
        <v>888</v>
      </c>
      <c r="F1690" s="83">
        <v>2160</v>
      </c>
      <c r="G1690" s="82">
        <v>170832283.19999999</v>
      </c>
      <c r="H1690" s="81" t="s">
        <v>2079</v>
      </c>
    </row>
    <row r="1691" spans="1:8" ht="15.75" customHeight="1">
      <c r="C1691" s="79"/>
      <c r="F1691" s="85"/>
      <c r="G1691" s="79"/>
    </row>
    <row r="1692" spans="1:8" ht="15.75" customHeight="1">
      <c r="A1692" s="88" t="s">
        <v>2080</v>
      </c>
      <c r="B1692" s="89"/>
      <c r="C1692" s="89"/>
      <c r="D1692" s="89"/>
      <c r="E1692" s="89"/>
      <c r="F1692" s="89"/>
      <c r="G1692" s="89"/>
      <c r="H1692" s="90"/>
    </row>
    <row r="1693" spans="1:8" ht="15.75" customHeight="1">
      <c r="C1693" s="79"/>
      <c r="E1693" s="1" t="s">
        <v>2401</v>
      </c>
      <c r="F1693" s="80">
        <v>120</v>
      </c>
      <c r="G1693" s="79"/>
    </row>
    <row r="1694" spans="1:8" ht="15.75" customHeight="1">
      <c r="A1694" s="81" t="s">
        <v>17</v>
      </c>
      <c r="B1694" s="81" t="s">
        <v>18</v>
      </c>
      <c r="C1694" s="81" t="s">
        <v>19</v>
      </c>
      <c r="D1694" s="81" t="s">
        <v>23</v>
      </c>
      <c r="E1694" s="81" t="s">
        <v>24</v>
      </c>
      <c r="F1694" s="81" t="s">
        <v>25</v>
      </c>
      <c r="G1694" s="81" t="s">
        <v>26</v>
      </c>
      <c r="H1694" s="81" t="s">
        <v>27</v>
      </c>
    </row>
    <row r="1695" spans="1:8" ht="15.75" customHeight="1">
      <c r="A1695" s="81" t="s">
        <v>2518</v>
      </c>
      <c r="B1695" s="81" t="s">
        <v>44</v>
      </c>
      <c r="C1695" s="82">
        <v>15133.51</v>
      </c>
      <c r="D1695" s="81" t="s">
        <v>92</v>
      </c>
      <c r="E1695" s="81" t="s">
        <v>532</v>
      </c>
      <c r="F1695" s="83">
        <v>120</v>
      </c>
      <c r="G1695" s="82">
        <v>1816021.2</v>
      </c>
      <c r="H1695" s="81" t="s">
        <v>2082</v>
      </c>
    </row>
    <row r="1696" spans="1:8" ht="15.75" customHeight="1">
      <c r="A1696" s="81" t="s">
        <v>2518</v>
      </c>
      <c r="B1696" s="81" t="s">
        <v>44</v>
      </c>
      <c r="C1696" s="82">
        <v>16167</v>
      </c>
      <c r="D1696" s="81" t="s">
        <v>77</v>
      </c>
      <c r="E1696" s="81" t="s">
        <v>2063</v>
      </c>
      <c r="F1696" s="83">
        <v>120</v>
      </c>
      <c r="G1696" s="82">
        <v>1940040</v>
      </c>
      <c r="H1696" s="84" t="s">
        <v>2083</v>
      </c>
    </row>
    <row r="1697" spans="1:8" ht="15.75" customHeight="1">
      <c r="A1697" s="81" t="s">
        <v>2518</v>
      </c>
      <c r="B1697" s="81" t="s">
        <v>44</v>
      </c>
      <c r="C1697" s="82">
        <v>18585.990000000002</v>
      </c>
      <c r="D1697" s="81" t="s">
        <v>434</v>
      </c>
      <c r="E1697" s="81" t="s">
        <v>2066</v>
      </c>
      <c r="F1697" s="83">
        <v>120</v>
      </c>
      <c r="G1697" s="82">
        <v>2230318.7999999998</v>
      </c>
      <c r="H1697" s="84" t="s">
        <v>2084</v>
      </c>
    </row>
    <row r="1698" spans="1:8" ht="15.75" customHeight="1">
      <c r="A1698" s="81" t="s">
        <v>2518</v>
      </c>
      <c r="B1698" s="81" t="s">
        <v>51</v>
      </c>
      <c r="C1698" s="82">
        <v>21013.7</v>
      </c>
      <c r="D1698" s="81" t="s">
        <v>95</v>
      </c>
      <c r="E1698" s="81" t="s">
        <v>2085</v>
      </c>
      <c r="F1698" s="83">
        <v>120</v>
      </c>
      <c r="G1698" s="82">
        <v>2521644</v>
      </c>
      <c r="H1698" s="81" t="s">
        <v>2086</v>
      </c>
    </row>
    <row r="1699" spans="1:8" ht="15.75" customHeight="1">
      <c r="A1699" s="81" t="s">
        <v>2518</v>
      </c>
      <c r="B1699" s="81" t="s">
        <v>44</v>
      </c>
      <c r="C1699" s="82">
        <v>21347.49</v>
      </c>
      <c r="D1699" s="81" t="s">
        <v>196</v>
      </c>
      <c r="E1699" s="81" t="s">
        <v>2087</v>
      </c>
      <c r="F1699" s="83">
        <v>120</v>
      </c>
      <c r="G1699" s="82">
        <v>2561698.7999999998</v>
      </c>
      <c r="H1699" s="84" t="s">
        <v>2088</v>
      </c>
    </row>
    <row r="1700" spans="1:8" ht="15.75" customHeight="1">
      <c r="A1700" s="81" t="s">
        <v>2518</v>
      </c>
      <c r="B1700" s="81" t="s">
        <v>44</v>
      </c>
      <c r="C1700" s="82">
        <v>23199.23</v>
      </c>
      <c r="D1700" s="81" t="s">
        <v>63</v>
      </c>
      <c r="E1700" s="81" t="s">
        <v>733</v>
      </c>
      <c r="F1700" s="83">
        <v>120</v>
      </c>
      <c r="G1700" s="82">
        <v>2783907.6</v>
      </c>
      <c r="H1700" s="81" t="s">
        <v>2089</v>
      </c>
    </row>
    <row r="1701" spans="1:8" ht="15.75" customHeight="1">
      <c r="A1701" s="81" t="s">
        <v>2518</v>
      </c>
      <c r="B1701" s="81" t="s">
        <v>44</v>
      </c>
      <c r="C1701" s="82">
        <v>24376.23</v>
      </c>
      <c r="D1701" s="81" t="s">
        <v>95</v>
      </c>
      <c r="E1701" s="81" t="s">
        <v>2090</v>
      </c>
      <c r="F1701" s="83">
        <v>120</v>
      </c>
      <c r="G1701" s="82">
        <v>2925147.6</v>
      </c>
      <c r="H1701" s="84" t="s">
        <v>2091</v>
      </c>
    </row>
    <row r="1702" spans="1:8" ht="15.75" customHeight="1">
      <c r="A1702" s="81" t="s">
        <v>2518</v>
      </c>
      <c r="B1702" s="81" t="s">
        <v>44</v>
      </c>
      <c r="C1702" s="82">
        <v>25790.29</v>
      </c>
      <c r="D1702" s="81" t="s">
        <v>71</v>
      </c>
      <c r="E1702" s="81" t="s">
        <v>888</v>
      </c>
      <c r="F1702" s="83">
        <v>120</v>
      </c>
      <c r="G1702" s="82">
        <v>3094834.8</v>
      </c>
      <c r="H1702" s="84" t="s">
        <v>2092</v>
      </c>
    </row>
    <row r="1703" spans="1:8" ht="15.75" customHeight="1">
      <c r="A1703" s="81" t="s">
        <v>2518</v>
      </c>
      <c r="B1703" s="81" t="s">
        <v>44</v>
      </c>
      <c r="C1703" s="82">
        <v>35940.57</v>
      </c>
      <c r="D1703" s="81" t="s">
        <v>110</v>
      </c>
      <c r="E1703" s="81" t="s">
        <v>888</v>
      </c>
      <c r="F1703" s="83">
        <v>120</v>
      </c>
      <c r="G1703" s="82">
        <v>4312868.4000000004</v>
      </c>
      <c r="H1703" s="81" t="s">
        <v>2093</v>
      </c>
    </row>
    <row r="1704" spans="1:8" ht="15.75" customHeight="1">
      <c r="A1704" s="81" t="s">
        <v>2518</v>
      </c>
      <c r="B1704" s="81" t="s">
        <v>44</v>
      </c>
      <c r="C1704" s="82">
        <v>61471.21</v>
      </c>
      <c r="D1704" s="81" t="s">
        <v>52</v>
      </c>
      <c r="E1704" s="81" t="s">
        <v>2060</v>
      </c>
      <c r="F1704" s="83">
        <v>120</v>
      </c>
      <c r="G1704" s="82">
        <v>7376545.2000000002</v>
      </c>
      <c r="H1704" s="81" t="s">
        <v>2061</v>
      </c>
    </row>
    <row r="1705" spans="1:8" ht="15.75" customHeight="1">
      <c r="A1705" s="81" t="s">
        <v>2518</v>
      </c>
      <c r="B1705" s="81" t="s">
        <v>44</v>
      </c>
      <c r="C1705" s="82">
        <v>69632.649999999994</v>
      </c>
      <c r="D1705" s="81" t="s">
        <v>68</v>
      </c>
      <c r="E1705" s="81" t="s">
        <v>888</v>
      </c>
      <c r="F1705" s="83">
        <v>120</v>
      </c>
      <c r="G1705" s="82">
        <v>8355918</v>
      </c>
      <c r="H1705" s="84" t="s">
        <v>2094</v>
      </c>
    </row>
    <row r="1706" spans="1:8" ht="15.75" customHeight="1">
      <c r="A1706" s="81" t="s">
        <v>2518</v>
      </c>
      <c r="B1706" s="81" t="s">
        <v>51</v>
      </c>
      <c r="C1706" s="82">
        <v>69632.649999999994</v>
      </c>
      <c r="D1706" s="81" t="s">
        <v>68</v>
      </c>
      <c r="E1706" s="81" t="s">
        <v>536</v>
      </c>
      <c r="F1706" s="83">
        <v>120</v>
      </c>
      <c r="G1706" s="82">
        <v>8355918</v>
      </c>
      <c r="H1706" s="84" t="s">
        <v>2095</v>
      </c>
    </row>
    <row r="1707" spans="1:8" ht="15.75" customHeight="1">
      <c r="C1707" s="79"/>
      <c r="F1707" s="85"/>
      <c r="G1707" s="79"/>
    </row>
    <row r="1708" spans="1:8" ht="15.75" customHeight="1">
      <c r="A1708" s="88" t="s">
        <v>2096</v>
      </c>
      <c r="B1708" s="89"/>
      <c r="C1708" s="89"/>
      <c r="D1708" s="89"/>
      <c r="E1708" s="89"/>
      <c r="F1708" s="89"/>
      <c r="G1708" s="89"/>
      <c r="H1708" s="90"/>
    </row>
    <row r="1709" spans="1:8" ht="15.75" customHeight="1">
      <c r="C1709" s="79"/>
      <c r="E1709" s="1" t="s">
        <v>2401</v>
      </c>
      <c r="F1709" s="80">
        <v>96</v>
      </c>
      <c r="G1709" s="79"/>
    </row>
    <row r="1710" spans="1:8" ht="15.75" customHeight="1">
      <c r="A1710" s="81" t="s">
        <v>17</v>
      </c>
      <c r="B1710" s="81" t="s">
        <v>18</v>
      </c>
      <c r="C1710" s="81" t="s">
        <v>19</v>
      </c>
      <c r="D1710" s="81" t="s">
        <v>23</v>
      </c>
      <c r="E1710" s="81" t="s">
        <v>24</v>
      </c>
      <c r="F1710" s="81" t="s">
        <v>25</v>
      </c>
      <c r="G1710" s="81" t="s">
        <v>26</v>
      </c>
      <c r="H1710" s="81" t="s">
        <v>27</v>
      </c>
    </row>
    <row r="1711" spans="1:8" ht="15.75" customHeight="1">
      <c r="A1711" s="81" t="s">
        <v>2519</v>
      </c>
      <c r="B1711" s="81" t="s">
        <v>44</v>
      </c>
      <c r="C1711" s="82">
        <v>440278.58</v>
      </c>
      <c r="D1711" s="81" t="s">
        <v>68</v>
      </c>
      <c r="E1711" s="81" t="s">
        <v>1854</v>
      </c>
      <c r="F1711" s="83">
        <v>96</v>
      </c>
      <c r="G1711" s="82">
        <v>42266743.68</v>
      </c>
      <c r="H1711" s="84" t="s">
        <v>2098</v>
      </c>
    </row>
    <row r="1712" spans="1:8" ht="15.75" customHeight="1">
      <c r="A1712" s="81" t="s">
        <v>2519</v>
      </c>
      <c r="B1712" s="81" t="s">
        <v>44</v>
      </c>
      <c r="C1712" s="82">
        <v>553090.92000000004</v>
      </c>
      <c r="D1712" s="81" t="s">
        <v>110</v>
      </c>
      <c r="E1712" s="81" t="s">
        <v>1854</v>
      </c>
      <c r="F1712" s="83">
        <v>96</v>
      </c>
      <c r="G1712" s="82">
        <v>53096728.32</v>
      </c>
      <c r="H1712" s="84" t="s">
        <v>2099</v>
      </c>
    </row>
    <row r="1713" spans="1:8" ht="15.75" customHeight="1">
      <c r="C1713" s="79"/>
      <c r="F1713" s="85"/>
      <c r="G1713" s="79"/>
    </row>
    <row r="1714" spans="1:8" ht="15.75" customHeight="1">
      <c r="A1714" s="88" t="s">
        <v>2100</v>
      </c>
      <c r="B1714" s="89"/>
      <c r="C1714" s="89"/>
      <c r="D1714" s="89"/>
      <c r="E1714" s="89"/>
      <c r="F1714" s="89"/>
      <c r="G1714" s="89"/>
      <c r="H1714" s="90"/>
    </row>
    <row r="1715" spans="1:8" ht="15.75" customHeight="1">
      <c r="C1715" s="79"/>
      <c r="E1715" s="1" t="s">
        <v>2401</v>
      </c>
      <c r="F1715" s="80">
        <v>4320</v>
      </c>
      <c r="G1715" s="79"/>
    </row>
    <row r="1716" spans="1:8" ht="15.75" customHeight="1">
      <c r="A1716" s="81" t="s">
        <v>17</v>
      </c>
      <c r="B1716" s="81" t="s">
        <v>18</v>
      </c>
      <c r="C1716" s="81" t="s">
        <v>19</v>
      </c>
      <c r="D1716" s="81" t="s">
        <v>23</v>
      </c>
      <c r="E1716" s="81" t="s">
        <v>24</v>
      </c>
      <c r="F1716" s="81" t="s">
        <v>25</v>
      </c>
      <c r="G1716" s="81" t="s">
        <v>26</v>
      </c>
      <c r="H1716" s="81" t="s">
        <v>27</v>
      </c>
    </row>
    <row r="1717" spans="1:8" ht="15.75" customHeight="1">
      <c r="A1717" s="81" t="s">
        <v>2520</v>
      </c>
      <c r="B1717" s="81" t="s">
        <v>44</v>
      </c>
      <c r="C1717" s="82">
        <v>34602.269999999997</v>
      </c>
      <c r="D1717" s="81" t="s">
        <v>92</v>
      </c>
      <c r="E1717" s="81" t="s">
        <v>532</v>
      </c>
      <c r="F1717" s="83">
        <v>4320</v>
      </c>
      <c r="G1717" s="82">
        <v>149481806.40000001</v>
      </c>
      <c r="H1717" s="81" t="s">
        <v>2102</v>
      </c>
    </row>
    <row r="1718" spans="1:8" ht="15.75" customHeight="1">
      <c r="A1718" s="81" t="s">
        <v>2520</v>
      </c>
      <c r="B1718" s="81" t="s">
        <v>51</v>
      </c>
      <c r="C1718" s="82">
        <v>52767.85</v>
      </c>
      <c r="D1718" s="81" t="s">
        <v>92</v>
      </c>
      <c r="E1718" s="81" t="s">
        <v>2103</v>
      </c>
      <c r="F1718" s="83">
        <v>4320</v>
      </c>
      <c r="G1718" s="82">
        <v>227957112</v>
      </c>
      <c r="H1718" s="81" t="s">
        <v>2104</v>
      </c>
    </row>
    <row r="1719" spans="1:8" ht="15.75" customHeight="1">
      <c r="A1719" s="81" t="s">
        <v>2520</v>
      </c>
      <c r="B1719" s="81" t="s">
        <v>44</v>
      </c>
      <c r="C1719" s="82">
        <v>59492.05</v>
      </c>
      <c r="D1719" s="81" t="s">
        <v>63</v>
      </c>
      <c r="E1719" s="81" t="s">
        <v>536</v>
      </c>
      <c r="F1719" s="83">
        <v>4320</v>
      </c>
      <c r="G1719" s="82">
        <v>257005656</v>
      </c>
      <c r="H1719" s="81" t="s">
        <v>2105</v>
      </c>
    </row>
    <row r="1720" spans="1:8" ht="15.75" customHeight="1">
      <c r="A1720" s="81" t="s">
        <v>2520</v>
      </c>
      <c r="B1720" s="81" t="s">
        <v>44</v>
      </c>
      <c r="C1720" s="82">
        <v>60555.55</v>
      </c>
      <c r="D1720" s="81" t="s">
        <v>255</v>
      </c>
      <c r="E1720" s="81" t="s">
        <v>536</v>
      </c>
      <c r="F1720" s="83">
        <v>4320</v>
      </c>
      <c r="G1720" s="82">
        <v>261599976</v>
      </c>
      <c r="H1720" s="81" t="s">
        <v>2106</v>
      </c>
    </row>
    <row r="1721" spans="1:8" ht="15.75" customHeight="1">
      <c r="A1721" s="81" t="s">
        <v>2520</v>
      </c>
      <c r="B1721" s="81" t="s">
        <v>44</v>
      </c>
      <c r="C1721" s="82">
        <v>84821.96</v>
      </c>
      <c r="D1721" s="81" t="s">
        <v>434</v>
      </c>
      <c r="E1721" s="81" t="s">
        <v>2107</v>
      </c>
      <c r="F1721" s="83">
        <v>4320</v>
      </c>
      <c r="G1721" s="82">
        <v>366430867.19999999</v>
      </c>
      <c r="H1721" s="84" t="s">
        <v>2108</v>
      </c>
    </row>
    <row r="1722" spans="1:8" ht="15.75" customHeight="1">
      <c r="A1722" s="81" t="s">
        <v>2520</v>
      </c>
      <c r="B1722" s="81" t="s">
        <v>44</v>
      </c>
      <c r="C1722" s="82">
        <v>103548.83</v>
      </c>
      <c r="D1722" s="81" t="s">
        <v>68</v>
      </c>
      <c r="E1722" s="81" t="s">
        <v>2109</v>
      </c>
      <c r="F1722" s="83">
        <v>4320</v>
      </c>
      <c r="G1722" s="82">
        <v>447330945.60000002</v>
      </c>
      <c r="H1722" s="84" t="s">
        <v>2110</v>
      </c>
    </row>
    <row r="1723" spans="1:8" ht="15.75" customHeight="1">
      <c r="A1723" s="81" t="s">
        <v>2520</v>
      </c>
      <c r="B1723" s="81" t="s">
        <v>44</v>
      </c>
      <c r="C1723" s="82">
        <v>5696768</v>
      </c>
      <c r="D1723" s="81" t="s">
        <v>71</v>
      </c>
      <c r="E1723" s="81" t="s">
        <v>2111</v>
      </c>
      <c r="F1723" s="83">
        <v>4320</v>
      </c>
      <c r="G1723" s="82">
        <v>24610037760</v>
      </c>
      <c r="H1723" s="84" t="s">
        <v>2112</v>
      </c>
    </row>
    <row r="1724" spans="1:8" ht="15.75" customHeight="1">
      <c r="C1724" s="79"/>
      <c r="F1724" s="85"/>
      <c r="G1724" s="79"/>
    </row>
    <row r="1725" spans="1:8" ht="15.75" customHeight="1">
      <c r="A1725" s="88" t="s">
        <v>2115</v>
      </c>
      <c r="B1725" s="89"/>
      <c r="C1725" s="89"/>
      <c r="D1725" s="89"/>
      <c r="E1725" s="89"/>
      <c r="F1725" s="89"/>
      <c r="G1725" s="89"/>
      <c r="H1725" s="90"/>
    </row>
    <row r="1726" spans="1:8" ht="15.75" customHeight="1">
      <c r="C1726" s="79"/>
      <c r="E1726" s="1" t="s">
        <v>2401</v>
      </c>
      <c r="F1726" s="80">
        <v>60</v>
      </c>
      <c r="G1726" s="79"/>
    </row>
    <row r="1727" spans="1:8" ht="15.75" customHeight="1">
      <c r="A1727" s="81" t="s">
        <v>17</v>
      </c>
      <c r="B1727" s="81" t="s">
        <v>18</v>
      </c>
      <c r="C1727" s="81" t="s">
        <v>19</v>
      </c>
      <c r="D1727" s="81" t="s">
        <v>23</v>
      </c>
      <c r="E1727" s="81" t="s">
        <v>24</v>
      </c>
      <c r="F1727" s="81" t="s">
        <v>25</v>
      </c>
      <c r="G1727" s="81" t="s">
        <v>26</v>
      </c>
      <c r="H1727" s="81" t="s">
        <v>27</v>
      </c>
    </row>
    <row r="1728" spans="1:8" ht="15.75" customHeight="1">
      <c r="A1728" s="81" t="s">
        <v>2521</v>
      </c>
      <c r="B1728" s="81" t="s">
        <v>44</v>
      </c>
      <c r="C1728" s="82">
        <v>170221.35</v>
      </c>
      <c r="D1728" s="81" t="s">
        <v>95</v>
      </c>
      <c r="E1728" s="81" t="s">
        <v>2117</v>
      </c>
      <c r="F1728" s="83">
        <v>60</v>
      </c>
      <c r="G1728" s="82">
        <v>10213281</v>
      </c>
      <c r="H1728" s="84" t="s">
        <v>2118</v>
      </c>
    </row>
    <row r="1729" spans="1:8" ht="15.75" customHeight="1">
      <c r="A1729" s="81" t="s">
        <v>2521</v>
      </c>
      <c r="B1729" s="81" t="s">
        <v>44</v>
      </c>
      <c r="C1729" s="82">
        <v>171453.24</v>
      </c>
      <c r="D1729" s="81" t="s">
        <v>63</v>
      </c>
      <c r="E1729" s="81" t="s">
        <v>513</v>
      </c>
      <c r="F1729" s="83">
        <v>60</v>
      </c>
      <c r="G1729" s="82">
        <v>10287194.4</v>
      </c>
      <c r="H1729" s="84" t="s">
        <v>2119</v>
      </c>
    </row>
    <row r="1730" spans="1:8" ht="15.75" customHeight="1">
      <c r="A1730" s="81" t="s">
        <v>2521</v>
      </c>
      <c r="B1730" s="81" t="s">
        <v>44</v>
      </c>
      <c r="C1730" s="82">
        <v>172063.62</v>
      </c>
      <c r="D1730" s="81" t="s">
        <v>434</v>
      </c>
      <c r="E1730" s="81" t="s">
        <v>2120</v>
      </c>
      <c r="F1730" s="83">
        <v>60</v>
      </c>
      <c r="G1730" s="82">
        <v>10323817.199999999</v>
      </c>
      <c r="H1730" s="84" t="s">
        <v>2121</v>
      </c>
    </row>
    <row r="1731" spans="1:8" ht="15.75" customHeight="1">
      <c r="A1731" s="81" t="s">
        <v>2521</v>
      </c>
      <c r="B1731" s="81" t="s">
        <v>44</v>
      </c>
      <c r="C1731" s="82">
        <v>172571.88</v>
      </c>
      <c r="D1731" s="81" t="s">
        <v>196</v>
      </c>
      <c r="E1731" s="84" t="s">
        <v>2122</v>
      </c>
      <c r="F1731" s="83">
        <v>60</v>
      </c>
      <c r="G1731" s="82">
        <v>10354312.800000001</v>
      </c>
      <c r="H1731" s="81" t="s">
        <v>2123</v>
      </c>
    </row>
    <row r="1732" spans="1:8" ht="15.75" customHeight="1">
      <c r="A1732" s="81" t="s">
        <v>2521</v>
      </c>
      <c r="B1732" s="81" t="s">
        <v>44</v>
      </c>
      <c r="C1732" s="82">
        <v>173601.2</v>
      </c>
      <c r="D1732" s="81" t="s">
        <v>71</v>
      </c>
      <c r="E1732" s="81" t="s">
        <v>2124</v>
      </c>
      <c r="F1732" s="83">
        <v>60</v>
      </c>
      <c r="G1732" s="82">
        <v>10416072</v>
      </c>
      <c r="H1732" s="84" t="s">
        <v>2125</v>
      </c>
    </row>
    <row r="1733" spans="1:8" ht="15.75" customHeight="1">
      <c r="A1733" s="81" t="s">
        <v>2521</v>
      </c>
      <c r="B1733" s="81" t="s">
        <v>44</v>
      </c>
      <c r="C1733" s="82">
        <v>185141.55</v>
      </c>
      <c r="D1733" s="81" t="s">
        <v>222</v>
      </c>
      <c r="E1733" s="81" t="s">
        <v>2126</v>
      </c>
      <c r="F1733" s="83">
        <v>60</v>
      </c>
      <c r="G1733" s="82">
        <v>11108493</v>
      </c>
      <c r="H1733" s="84" t="s">
        <v>2127</v>
      </c>
    </row>
    <row r="1734" spans="1:8" ht="15.75" customHeight="1">
      <c r="A1734" s="81" t="s">
        <v>2521</v>
      </c>
      <c r="B1734" s="81" t="s">
        <v>44</v>
      </c>
      <c r="C1734" s="82">
        <v>197421.21</v>
      </c>
      <c r="D1734" s="81" t="s">
        <v>52</v>
      </c>
      <c r="E1734" s="81" t="s">
        <v>2128</v>
      </c>
      <c r="F1734" s="83">
        <v>60</v>
      </c>
      <c r="G1734" s="82">
        <v>11845272.6</v>
      </c>
      <c r="H1734" s="81" t="s">
        <v>2129</v>
      </c>
    </row>
    <row r="1735" spans="1:8" ht="15.75" customHeight="1">
      <c r="A1735" s="81" t="s">
        <v>2521</v>
      </c>
      <c r="B1735" s="81" t="s">
        <v>44</v>
      </c>
      <c r="C1735" s="82">
        <v>202143.93</v>
      </c>
      <c r="D1735" s="81" t="s">
        <v>68</v>
      </c>
      <c r="E1735" s="81" t="s">
        <v>513</v>
      </c>
      <c r="F1735" s="83">
        <v>60</v>
      </c>
      <c r="G1735" s="82">
        <v>12128635.800000001</v>
      </c>
      <c r="H1735" s="84" t="s">
        <v>2130</v>
      </c>
    </row>
    <row r="1736" spans="1:8" ht="15.75" customHeight="1">
      <c r="A1736" s="81" t="s">
        <v>2521</v>
      </c>
      <c r="B1736" s="81" t="s">
        <v>44</v>
      </c>
      <c r="C1736" s="82">
        <v>205222</v>
      </c>
      <c r="D1736" s="81" t="s">
        <v>77</v>
      </c>
      <c r="E1736" s="81" t="s">
        <v>2120</v>
      </c>
      <c r="F1736" s="83">
        <v>60</v>
      </c>
      <c r="G1736" s="82">
        <v>12313320</v>
      </c>
      <c r="H1736" s="84" t="s">
        <v>2131</v>
      </c>
    </row>
    <row r="1737" spans="1:8" ht="15.75" customHeight="1">
      <c r="C1737" s="79"/>
      <c r="F1737" s="85"/>
      <c r="G1737" s="79"/>
    </row>
    <row r="1738" spans="1:8" ht="15.75" customHeight="1">
      <c r="A1738" s="88" t="s">
        <v>2132</v>
      </c>
      <c r="B1738" s="89"/>
      <c r="C1738" s="89"/>
      <c r="D1738" s="89"/>
      <c r="E1738" s="89"/>
      <c r="F1738" s="89"/>
      <c r="G1738" s="89"/>
      <c r="H1738" s="90"/>
    </row>
    <row r="1739" spans="1:8" ht="15.75" customHeight="1">
      <c r="C1739" s="79"/>
      <c r="E1739" s="1" t="s">
        <v>2401</v>
      </c>
      <c r="F1739" s="80">
        <v>76</v>
      </c>
      <c r="G1739" s="79"/>
    </row>
    <row r="1740" spans="1:8" ht="15.75" customHeight="1">
      <c r="A1740" s="81" t="s">
        <v>17</v>
      </c>
      <c r="B1740" s="81" t="s">
        <v>18</v>
      </c>
      <c r="C1740" s="81" t="s">
        <v>19</v>
      </c>
      <c r="D1740" s="81" t="s">
        <v>23</v>
      </c>
      <c r="E1740" s="81" t="s">
        <v>24</v>
      </c>
      <c r="F1740" s="81" t="s">
        <v>25</v>
      </c>
      <c r="G1740" s="81" t="s">
        <v>26</v>
      </c>
      <c r="H1740" s="81" t="s">
        <v>27</v>
      </c>
    </row>
    <row r="1741" spans="1:8" ht="15.75" customHeight="1">
      <c r="A1741" s="81" t="s">
        <v>2522</v>
      </c>
      <c r="B1741" s="81" t="s">
        <v>44</v>
      </c>
      <c r="C1741" s="82">
        <v>23555</v>
      </c>
      <c r="D1741" s="81" t="s">
        <v>77</v>
      </c>
      <c r="E1741" s="81" t="s">
        <v>2134</v>
      </c>
      <c r="F1741" s="83">
        <v>76</v>
      </c>
      <c r="G1741" s="82">
        <v>1790180</v>
      </c>
      <c r="H1741" s="84" t="s">
        <v>2135</v>
      </c>
    </row>
    <row r="1742" spans="1:8" ht="15.75" customHeight="1">
      <c r="A1742" s="81" t="s">
        <v>2522</v>
      </c>
      <c r="B1742" s="81" t="s">
        <v>44</v>
      </c>
      <c r="C1742" s="82">
        <v>23893.61</v>
      </c>
      <c r="D1742" s="81" t="s">
        <v>95</v>
      </c>
      <c r="E1742" s="81" t="s">
        <v>2136</v>
      </c>
      <c r="F1742" s="83">
        <v>76</v>
      </c>
      <c r="G1742" s="82">
        <v>1815914.36</v>
      </c>
      <c r="H1742" s="84" t="s">
        <v>2137</v>
      </c>
    </row>
    <row r="1743" spans="1:8" ht="15.75" customHeight="1">
      <c r="A1743" s="81" t="s">
        <v>2522</v>
      </c>
      <c r="B1743" s="81" t="s">
        <v>44</v>
      </c>
      <c r="C1743" s="82">
        <v>26863.32</v>
      </c>
      <c r="D1743" s="81" t="s">
        <v>63</v>
      </c>
      <c r="E1743" s="81" t="s">
        <v>542</v>
      </c>
      <c r="F1743" s="83">
        <v>76</v>
      </c>
      <c r="G1743" s="82">
        <v>2041612.32</v>
      </c>
      <c r="H1743" s="84" t="s">
        <v>2138</v>
      </c>
    </row>
    <row r="1744" spans="1:8" ht="15.75" customHeight="1">
      <c r="A1744" s="81" t="s">
        <v>2522</v>
      </c>
      <c r="B1744" s="81" t="s">
        <v>44</v>
      </c>
      <c r="C1744" s="82">
        <v>27861.03</v>
      </c>
      <c r="D1744" s="81" t="s">
        <v>189</v>
      </c>
      <c r="E1744" s="81" t="s">
        <v>542</v>
      </c>
      <c r="F1744" s="83">
        <v>76</v>
      </c>
      <c r="G1744" s="82">
        <v>2117438.2799999998</v>
      </c>
      <c r="H1744" s="81" t="s">
        <v>2139</v>
      </c>
    </row>
    <row r="1745" spans="1:8" ht="15.75" customHeight="1">
      <c r="A1745" s="81" t="s">
        <v>2522</v>
      </c>
      <c r="B1745" s="81" t="s">
        <v>44</v>
      </c>
      <c r="C1745" s="82">
        <v>30347.18</v>
      </c>
      <c r="D1745" s="81" t="s">
        <v>52</v>
      </c>
      <c r="E1745" s="81" t="s">
        <v>2140</v>
      </c>
      <c r="F1745" s="83">
        <v>76</v>
      </c>
      <c r="G1745" s="82">
        <v>2306385.6800000002</v>
      </c>
      <c r="H1745" s="81" t="s">
        <v>2141</v>
      </c>
    </row>
    <row r="1746" spans="1:8" ht="15.75" customHeight="1">
      <c r="A1746" s="81" t="s">
        <v>2522</v>
      </c>
      <c r="B1746" s="81" t="s">
        <v>44</v>
      </c>
      <c r="C1746" s="82">
        <v>34143.22</v>
      </c>
      <c r="D1746" s="81" t="s">
        <v>68</v>
      </c>
      <c r="E1746" s="81" t="s">
        <v>542</v>
      </c>
      <c r="F1746" s="83">
        <v>76</v>
      </c>
      <c r="G1746" s="82">
        <v>2594884.7200000002</v>
      </c>
      <c r="H1746" s="84" t="s">
        <v>2142</v>
      </c>
    </row>
    <row r="1747" spans="1:8" ht="15.75" customHeight="1">
      <c r="C1747" s="79"/>
      <c r="F1747" s="85"/>
      <c r="G1747" s="79"/>
    </row>
    <row r="1748" spans="1:8" ht="15.75" customHeight="1">
      <c r="A1748" s="88" t="s">
        <v>2143</v>
      </c>
      <c r="B1748" s="89"/>
      <c r="C1748" s="89"/>
      <c r="D1748" s="89"/>
      <c r="E1748" s="89"/>
      <c r="F1748" s="89"/>
      <c r="G1748" s="89"/>
      <c r="H1748" s="90"/>
    </row>
    <row r="1749" spans="1:8" ht="15.75" customHeight="1">
      <c r="C1749" s="79"/>
      <c r="E1749" s="1" t="s">
        <v>2401</v>
      </c>
      <c r="F1749" s="80">
        <v>960</v>
      </c>
      <c r="G1749" s="79"/>
    </row>
    <row r="1750" spans="1:8" ht="15.75" customHeight="1">
      <c r="A1750" s="81" t="s">
        <v>17</v>
      </c>
      <c r="B1750" s="81" t="s">
        <v>18</v>
      </c>
      <c r="C1750" s="81" t="s">
        <v>19</v>
      </c>
      <c r="D1750" s="81" t="s">
        <v>23</v>
      </c>
      <c r="E1750" s="81" t="s">
        <v>24</v>
      </c>
      <c r="F1750" s="81" t="s">
        <v>25</v>
      </c>
      <c r="G1750" s="81" t="s">
        <v>26</v>
      </c>
      <c r="H1750" s="81" t="s">
        <v>27</v>
      </c>
    </row>
    <row r="1751" spans="1:8" ht="15.75" customHeight="1">
      <c r="A1751" s="81" t="s">
        <v>2523</v>
      </c>
      <c r="B1751" s="81" t="s">
        <v>44</v>
      </c>
      <c r="C1751" s="82">
        <v>1902071.36</v>
      </c>
      <c r="D1751" s="81" t="s">
        <v>92</v>
      </c>
      <c r="E1751" s="81" t="s">
        <v>439</v>
      </c>
      <c r="F1751" s="83">
        <v>960</v>
      </c>
      <c r="G1751" s="82">
        <v>1825988505.5999999</v>
      </c>
      <c r="H1751" s="84" t="s">
        <v>2145</v>
      </c>
    </row>
    <row r="1752" spans="1:8" ht="15.75" customHeight="1">
      <c r="A1752" s="81" t="s">
        <v>2523</v>
      </c>
      <c r="B1752" s="81" t="s">
        <v>44</v>
      </c>
      <c r="C1752" s="82">
        <v>1917072.88</v>
      </c>
      <c r="D1752" s="81" t="s">
        <v>434</v>
      </c>
      <c r="E1752" s="81" t="s">
        <v>2146</v>
      </c>
      <c r="F1752" s="83">
        <v>960</v>
      </c>
      <c r="G1752" s="82">
        <v>1840389964.8</v>
      </c>
      <c r="H1752" s="84" t="s">
        <v>2147</v>
      </c>
    </row>
    <row r="1753" spans="1:8" ht="15.75" customHeight="1">
      <c r="A1753" s="81" t="s">
        <v>2523</v>
      </c>
      <c r="B1753" s="81" t="s">
        <v>44</v>
      </c>
      <c r="C1753" s="82">
        <v>1939542.16</v>
      </c>
      <c r="D1753" s="81" t="s">
        <v>95</v>
      </c>
      <c r="E1753" s="81" t="s">
        <v>2148</v>
      </c>
      <c r="F1753" s="83">
        <v>960</v>
      </c>
      <c r="G1753" s="82">
        <v>1861960473.5999999</v>
      </c>
      <c r="H1753" s="84" t="s">
        <v>2149</v>
      </c>
    </row>
    <row r="1754" spans="1:8" ht="15.75" customHeight="1">
      <c r="A1754" s="81" t="s">
        <v>2523</v>
      </c>
      <c r="B1754" s="81" t="s">
        <v>44</v>
      </c>
      <c r="C1754" s="82">
        <v>1966931.99</v>
      </c>
      <c r="D1754" s="81" t="s">
        <v>445</v>
      </c>
      <c r="E1754" s="81" t="s">
        <v>2146</v>
      </c>
      <c r="F1754" s="83">
        <v>960</v>
      </c>
      <c r="G1754" s="82">
        <v>1888254710.4000001</v>
      </c>
      <c r="H1754" s="84" t="s">
        <v>2150</v>
      </c>
    </row>
    <row r="1755" spans="1:8" ht="15.75" customHeight="1">
      <c r="A1755" s="81" t="s">
        <v>2523</v>
      </c>
      <c r="B1755" s="81" t="s">
        <v>44</v>
      </c>
      <c r="C1755" s="82">
        <v>1968515.9</v>
      </c>
      <c r="D1755" s="81" t="s">
        <v>71</v>
      </c>
      <c r="E1755" s="81" t="s">
        <v>2151</v>
      </c>
      <c r="F1755" s="83">
        <v>960</v>
      </c>
      <c r="G1755" s="82">
        <v>1889775264</v>
      </c>
      <c r="H1755" s="84" t="s">
        <v>2152</v>
      </c>
    </row>
    <row r="1756" spans="1:8" ht="15.75" customHeight="1">
      <c r="A1756" s="81" t="s">
        <v>2523</v>
      </c>
      <c r="B1756" s="81" t="s">
        <v>44</v>
      </c>
      <c r="C1756" s="82">
        <v>2166775.89</v>
      </c>
      <c r="D1756" s="81" t="s">
        <v>68</v>
      </c>
      <c r="E1756" s="81" t="s">
        <v>2146</v>
      </c>
      <c r="F1756" s="83">
        <v>960</v>
      </c>
      <c r="G1756" s="82">
        <v>2080104854.4000001</v>
      </c>
      <c r="H1756" s="84" t="s">
        <v>2153</v>
      </c>
    </row>
    <row r="1757" spans="1:8" ht="15.75" customHeight="1">
      <c r="A1757" s="81" t="s">
        <v>2523</v>
      </c>
      <c r="B1757" s="81" t="s">
        <v>44</v>
      </c>
      <c r="C1757" s="82">
        <v>2201231.62</v>
      </c>
      <c r="D1757" s="81" t="s">
        <v>52</v>
      </c>
      <c r="E1757" s="81" t="s">
        <v>2154</v>
      </c>
      <c r="F1757" s="83">
        <v>960</v>
      </c>
      <c r="G1757" s="82">
        <v>2113182355.2</v>
      </c>
      <c r="H1757" s="81" t="s">
        <v>2155</v>
      </c>
    </row>
    <row r="1758" spans="1:8" ht="15.75" customHeight="1">
      <c r="A1758" s="81" t="s">
        <v>2523</v>
      </c>
      <c r="B1758" s="81" t="s">
        <v>44</v>
      </c>
      <c r="C1758" s="82">
        <v>3123517.89</v>
      </c>
      <c r="D1758" s="81" t="s">
        <v>63</v>
      </c>
      <c r="E1758" s="81" t="s">
        <v>447</v>
      </c>
      <c r="F1758" s="83">
        <v>960</v>
      </c>
      <c r="G1758" s="82">
        <v>2998577174.4000001</v>
      </c>
      <c r="H1758" s="84" t="s">
        <v>2156</v>
      </c>
    </row>
    <row r="1759" spans="1:8" ht="15.75" customHeight="1">
      <c r="C1759" s="79"/>
      <c r="F1759" s="85"/>
      <c r="G1759" s="79"/>
    </row>
    <row r="1760" spans="1:8" ht="15.75" customHeight="1">
      <c r="A1760" s="88" t="s">
        <v>2157</v>
      </c>
      <c r="B1760" s="89"/>
      <c r="C1760" s="89"/>
      <c r="D1760" s="89"/>
      <c r="E1760" s="89"/>
      <c r="F1760" s="89"/>
      <c r="G1760" s="89"/>
      <c r="H1760" s="90"/>
    </row>
    <row r="1761" spans="1:8" ht="15.75" customHeight="1">
      <c r="C1761" s="79"/>
      <c r="E1761" s="1" t="s">
        <v>2401</v>
      </c>
      <c r="F1761" s="80">
        <v>1440</v>
      </c>
      <c r="G1761" s="79"/>
    </row>
    <row r="1762" spans="1:8" ht="15.75" customHeight="1">
      <c r="A1762" s="81" t="s">
        <v>17</v>
      </c>
      <c r="B1762" s="81" t="s">
        <v>18</v>
      </c>
      <c r="C1762" s="81" t="s">
        <v>19</v>
      </c>
      <c r="D1762" s="81" t="s">
        <v>23</v>
      </c>
      <c r="E1762" s="81" t="s">
        <v>24</v>
      </c>
      <c r="F1762" s="81" t="s">
        <v>25</v>
      </c>
      <c r="G1762" s="81" t="s">
        <v>26</v>
      </c>
      <c r="H1762" s="81" t="s">
        <v>27</v>
      </c>
    </row>
    <row r="1763" spans="1:8" ht="15.75" customHeight="1">
      <c r="A1763" s="81" t="s">
        <v>2524</v>
      </c>
      <c r="B1763" s="81" t="s">
        <v>44</v>
      </c>
      <c r="C1763" s="82">
        <v>2800</v>
      </c>
      <c r="D1763" s="81" t="s">
        <v>77</v>
      </c>
      <c r="E1763" s="81" t="s">
        <v>2159</v>
      </c>
      <c r="F1763" s="83">
        <v>1440</v>
      </c>
      <c r="G1763" s="82">
        <v>4032000</v>
      </c>
      <c r="H1763" s="84" t="s">
        <v>2160</v>
      </c>
    </row>
    <row r="1764" spans="1:8" ht="15.75" customHeight="1">
      <c r="A1764" s="81" t="s">
        <v>2524</v>
      </c>
      <c r="B1764" s="81" t="s">
        <v>51</v>
      </c>
      <c r="C1764" s="82">
        <v>4402.3100000000004</v>
      </c>
      <c r="D1764" s="81" t="s">
        <v>52</v>
      </c>
      <c r="E1764" s="81" t="s">
        <v>2161</v>
      </c>
      <c r="F1764" s="83">
        <v>1440</v>
      </c>
      <c r="G1764" s="82">
        <v>6339326.4000000004</v>
      </c>
      <c r="H1764" s="81" t="s">
        <v>2162</v>
      </c>
    </row>
    <row r="1765" spans="1:8" ht="15.75" customHeight="1">
      <c r="A1765" s="81" t="s">
        <v>2524</v>
      </c>
      <c r="B1765" s="81" t="s">
        <v>44</v>
      </c>
      <c r="C1765" s="82">
        <v>4572.99</v>
      </c>
      <c r="D1765" s="81" t="s">
        <v>95</v>
      </c>
      <c r="E1765" s="81" t="s">
        <v>2163</v>
      </c>
      <c r="F1765" s="83">
        <v>1440</v>
      </c>
      <c r="G1765" s="82">
        <v>6585105.5999999996</v>
      </c>
      <c r="H1765" s="84" t="s">
        <v>2164</v>
      </c>
    </row>
    <row r="1766" spans="1:8" ht="15.75" customHeight="1">
      <c r="A1766" s="81" t="s">
        <v>2524</v>
      </c>
      <c r="B1766" s="81" t="s">
        <v>44</v>
      </c>
      <c r="C1766" s="82">
        <v>4836.88</v>
      </c>
      <c r="D1766" s="81" t="s">
        <v>71</v>
      </c>
      <c r="E1766" s="81" t="s">
        <v>2165</v>
      </c>
      <c r="F1766" s="83">
        <v>1440</v>
      </c>
      <c r="G1766" s="82">
        <v>6965107.2000000002</v>
      </c>
      <c r="H1766" s="84" t="s">
        <v>2166</v>
      </c>
    </row>
    <row r="1767" spans="1:8" ht="15.75" customHeight="1">
      <c r="A1767" s="81" t="s">
        <v>2524</v>
      </c>
      <c r="B1767" s="81" t="s">
        <v>44</v>
      </c>
      <c r="C1767" s="82">
        <v>5149.55</v>
      </c>
      <c r="D1767" s="81" t="s">
        <v>68</v>
      </c>
      <c r="E1767" s="81" t="s">
        <v>517</v>
      </c>
      <c r="F1767" s="83">
        <v>1440</v>
      </c>
      <c r="G1767" s="82">
        <v>7415352</v>
      </c>
      <c r="H1767" s="84" t="s">
        <v>2167</v>
      </c>
    </row>
    <row r="1768" spans="1:8" ht="15.75" customHeight="1">
      <c r="A1768" s="81" t="s">
        <v>2524</v>
      </c>
      <c r="B1768" s="81" t="s">
        <v>51</v>
      </c>
      <c r="C1768" s="82">
        <v>5149.55</v>
      </c>
      <c r="D1768" s="81" t="s">
        <v>68</v>
      </c>
      <c r="E1768" s="81" t="s">
        <v>888</v>
      </c>
      <c r="F1768" s="83">
        <v>1440</v>
      </c>
      <c r="G1768" s="82">
        <v>7415352</v>
      </c>
      <c r="H1768" s="84" t="s">
        <v>2168</v>
      </c>
    </row>
    <row r="1769" spans="1:8" ht="15.75" customHeight="1">
      <c r="A1769" s="81" t="s">
        <v>2524</v>
      </c>
      <c r="B1769" s="81" t="s">
        <v>44</v>
      </c>
      <c r="C1769" s="82">
        <v>5183.07</v>
      </c>
      <c r="D1769" s="81" t="s">
        <v>63</v>
      </c>
      <c r="E1769" s="81" t="s">
        <v>1854</v>
      </c>
      <c r="F1769" s="83">
        <v>1440</v>
      </c>
      <c r="G1769" s="82">
        <v>7463620.7999999998</v>
      </c>
      <c r="H1769" s="81" t="s">
        <v>2169</v>
      </c>
    </row>
    <row r="1770" spans="1:8" ht="15.75" customHeight="1">
      <c r="A1770" s="81" t="s">
        <v>2524</v>
      </c>
      <c r="B1770" s="81" t="s">
        <v>44</v>
      </c>
      <c r="C1770" s="82">
        <v>5814.27</v>
      </c>
      <c r="D1770" s="81" t="s">
        <v>52</v>
      </c>
      <c r="E1770" s="81" t="s">
        <v>2170</v>
      </c>
      <c r="F1770" s="83">
        <v>1440</v>
      </c>
      <c r="G1770" s="82">
        <v>8372548.7999999998</v>
      </c>
      <c r="H1770" s="81" t="s">
        <v>2171</v>
      </c>
    </row>
    <row r="1771" spans="1:8" ht="15.75" customHeight="1">
      <c r="A1771" s="81" t="s">
        <v>2524</v>
      </c>
      <c r="B1771" s="81" t="s">
        <v>44</v>
      </c>
      <c r="C1771" s="82">
        <v>6525.93</v>
      </c>
      <c r="D1771" s="81" t="s">
        <v>110</v>
      </c>
      <c r="E1771" s="81" t="s">
        <v>888</v>
      </c>
      <c r="F1771" s="83">
        <v>1440</v>
      </c>
      <c r="G1771" s="82">
        <v>9397339.1999999993</v>
      </c>
      <c r="H1771" s="81" t="s">
        <v>2172</v>
      </c>
    </row>
    <row r="1772" spans="1:8" ht="15.75" customHeight="1">
      <c r="C1772" s="79"/>
      <c r="F1772" s="85"/>
      <c r="G1772" s="79"/>
    </row>
    <row r="1773" spans="1:8" ht="15.75" customHeight="1">
      <c r="A1773" s="88" t="s">
        <v>2173</v>
      </c>
      <c r="B1773" s="89"/>
      <c r="C1773" s="89"/>
      <c r="D1773" s="89"/>
      <c r="E1773" s="89"/>
      <c r="F1773" s="89"/>
      <c r="G1773" s="89"/>
      <c r="H1773" s="90"/>
    </row>
    <row r="1774" spans="1:8" ht="15.75" customHeight="1">
      <c r="C1774" s="79"/>
      <c r="E1774" s="1" t="s">
        <v>2401</v>
      </c>
      <c r="F1774" s="80">
        <v>1200</v>
      </c>
      <c r="G1774" s="79"/>
    </row>
    <row r="1775" spans="1:8" ht="15.75" customHeight="1">
      <c r="A1775" s="81" t="s">
        <v>17</v>
      </c>
      <c r="B1775" s="81" t="s">
        <v>18</v>
      </c>
      <c r="C1775" s="81" t="s">
        <v>19</v>
      </c>
      <c r="D1775" s="81" t="s">
        <v>23</v>
      </c>
      <c r="E1775" s="81" t="s">
        <v>24</v>
      </c>
      <c r="F1775" s="81" t="s">
        <v>25</v>
      </c>
      <c r="G1775" s="81" t="s">
        <v>26</v>
      </c>
      <c r="H1775" s="81" t="s">
        <v>27</v>
      </c>
    </row>
    <row r="1776" spans="1:8" ht="15.75" customHeight="1">
      <c r="A1776" s="81" t="s">
        <v>2525</v>
      </c>
      <c r="B1776" s="81" t="s">
        <v>44</v>
      </c>
      <c r="C1776" s="82">
        <v>3918515.31</v>
      </c>
      <c r="D1776" s="81" t="s">
        <v>92</v>
      </c>
      <c r="E1776" s="81" t="s">
        <v>585</v>
      </c>
      <c r="F1776" s="83">
        <v>1200</v>
      </c>
      <c r="G1776" s="82">
        <v>4702218372</v>
      </c>
      <c r="H1776" s="84" t="s">
        <v>2175</v>
      </c>
    </row>
    <row r="1777" spans="1:8" ht="15.75" customHeight="1">
      <c r="A1777" s="81" t="s">
        <v>2525</v>
      </c>
      <c r="B1777" s="81" t="s">
        <v>44</v>
      </c>
      <c r="C1777" s="82">
        <v>3966258.49</v>
      </c>
      <c r="D1777" s="81" t="s">
        <v>63</v>
      </c>
      <c r="E1777" s="81" t="s">
        <v>579</v>
      </c>
      <c r="F1777" s="83">
        <v>1200</v>
      </c>
      <c r="G1777" s="82">
        <v>4759510188</v>
      </c>
      <c r="H1777" s="84" t="s">
        <v>2176</v>
      </c>
    </row>
    <row r="1778" spans="1:8" ht="15.75" customHeight="1">
      <c r="A1778" s="81" t="s">
        <v>2525</v>
      </c>
      <c r="B1778" s="81" t="s">
        <v>44</v>
      </c>
      <c r="C1778" s="82">
        <v>4084503.61</v>
      </c>
      <c r="D1778" s="81" t="s">
        <v>95</v>
      </c>
      <c r="E1778" s="81" t="s">
        <v>2177</v>
      </c>
      <c r="F1778" s="83">
        <v>1200</v>
      </c>
      <c r="G1778" s="82">
        <v>4901404332</v>
      </c>
      <c r="H1778" s="84" t="s">
        <v>2178</v>
      </c>
    </row>
    <row r="1779" spans="1:8" ht="15.75" customHeight="1">
      <c r="A1779" s="81" t="s">
        <v>2525</v>
      </c>
      <c r="B1779" s="81" t="s">
        <v>44</v>
      </c>
      <c r="C1779" s="82">
        <v>4142184.16</v>
      </c>
      <c r="D1779" s="81" t="s">
        <v>71</v>
      </c>
      <c r="E1779" s="81" t="s">
        <v>2179</v>
      </c>
      <c r="F1779" s="83">
        <v>1200</v>
      </c>
      <c r="G1779" s="82">
        <v>4970620992</v>
      </c>
      <c r="H1779" s="84" t="s">
        <v>2180</v>
      </c>
    </row>
    <row r="1780" spans="1:8" ht="15.75" customHeight="1">
      <c r="A1780" s="81" t="s">
        <v>2525</v>
      </c>
      <c r="B1780" s="81" t="s">
        <v>44</v>
      </c>
      <c r="C1780" s="82">
        <v>4260422.51</v>
      </c>
      <c r="D1780" s="81" t="s">
        <v>445</v>
      </c>
      <c r="E1780" s="81" t="s">
        <v>2181</v>
      </c>
      <c r="F1780" s="83">
        <v>1200</v>
      </c>
      <c r="G1780" s="82">
        <v>5112507012</v>
      </c>
      <c r="H1780" s="84" t="s">
        <v>2182</v>
      </c>
    </row>
    <row r="1781" spans="1:8" ht="15.75" customHeight="1">
      <c r="A1781" s="81" t="s">
        <v>2525</v>
      </c>
      <c r="B1781" s="81" t="s">
        <v>44</v>
      </c>
      <c r="C1781" s="82">
        <v>4302369.0599999996</v>
      </c>
      <c r="D1781" s="81" t="s">
        <v>434</v>
      </c>
      <c r="E1781" s="81" t="s">
        <v>2181</v>
      </c>
      <c r="F1781" s="83">
        <v>1200</v>
      </c>
      <c r="G1781" s="82">
        <v>5162842872</v>
      </c>
      <c r="H1781" s="84" t="s">
        <v>2183</v>
      </c>
    </row>
    <row r="1782" spans="1:8" ht="15.75" customHeight="1">
      <c r="A1782" s="81" t="s">
        <v>2525</v>
      </c>
      <c r="B1782" s="81" t="s">
        <v>44</v>
      </c>
      <c r="C1782" s="82">
        <v>4489112</v>
      </c>
      <c r="D1782" s="81" t="s">
        <v>479</v>
      </c>
      <c r="E1782" s="81" t="s">
        <v>2184</v>
      </c>
      <c r="F1782" s="83">
        <v>1200</v>
      </c>
      <c r="G1782" s="82">
        <v>5386934400</v>
      </c>
      <c r="H1782" s="84" t="s">
        <v>2185</v>
      </c>
    </row>
    <row r="1783" spans="1:8" ht="15.75" customHeight="1">
      <c r="A1783" s="81" t="s">
        <v>2525</v>
      </c>
      <c r="B1783" s="81" t="s">
        <v>44</v>
      </c>
      <c r="C1783" s="82">
        <v>4989744.21</v>
      </c>
      <c r="D1783" s="81" t="s">
        <v>68</v>
      </c>
      <c r="E1783" s="81" t="s">
        <v>579</v>
      </c>
      <c r="F1783" s="83">
        <v>1200</v>
      </c>
      <c r="G1783" s="82">
        <v>5987693052</v>
      </c>
      <c r="H1783" s="84" t="s">
        <v>2186</v>
      </c>
    </row>
    <row r="1784" spans="1:8" ht="15.75" customHeight="1">
      <c r="A1784" s="81" t="s">
        <v>2525</v>
      </c>
      <c r="B1784" s="81" t="s">
        <v>44</v>
      </c>
      <c r="C1784" s="82">
        <v>5551059.9699999997</v>
      </c>
      <c r="D1784" s="81" t="s">
        <v>52</v>
      </c>
      <c r="E1784" s="81" t="s">
        <v>2187</v>
      </c>
      <c r="F1784" s="83">
        <v>1200</v>
      </c>
      <c r="G1784" s="82">
        <v>6661271964</v>
      </c>
      <c r="H1784" s="81" t="s">
        <v>2188</v>
      </c>
    </row>
    <row r="1785" spans="1:8" ht="15.75" customHeight="1">
      <c r="C1785" s="79"/>
      <c r="F1785" s="85"/>
      <c r="G1785" s="79"/>
    </row>
    <row r="1786" spans="1:8" ht="15.75" customHeight="1">
      <c r="A1786" s="88" t="s">
        <v>2189</v>
      </c>
      <c r="B1786" s="89"/>
      <c r="C1786" s="89"/>
      <c r="D1786" s="89"/>
      <c r="E1786" s="89"/>
      <c r="F1786" s="89"/>
      <c r="G1786" s="89"/>
      <c r="H1786" s="90"/>
    </row>
    <row r="1787" spans="1:8" ht="15.75" customHeight="1">
      <c r="C1787" s="79"/>
      <c r="E1787" s="1" t="s">
        <v>2401</v>
      </c>
      <c r="F1787" s="80">
        <v>240</v>
      </c>
      <c r="G1787" s="79"/>
    </row>
    <row r="1788" spans="1:8" ht="15.75" customHeight="1">
      <c r="A1788" s="81" t="s">
        <v>17</v>
      </c>
      <c r="B1788" s="81" t="s">
        <v>18</v>
      </c>
      <c r="C1788" s="81" t="s">
        <v>19</v>
      </c>
      <c r="D1788" s="81" t="s">
        <v>23</v>
      </c>
      <c r="E1788" s="81" t="s">
        <v>24</v>
      </c>
      <c r="F1788" s="81" t="s">
        <v>25</v>
      </c>
      <c r="G1788" s="81" t="s">
        <v>26</v>
      </c>
      <c r="H1788" s="81" t="s">
        <v>27</v>
      </c>
    </row>
    <row r="1789" spans="1:8" ht="15.75" customHeight="1">
      <c r="A1789" s="81" t="s">
        <v>2526</v>
      </c>
      <c r="B1789" s="81" t="s">
        <v>51</v>
      </c>
      <c r="C1789" s="82">
        <v>34126.400000000001</v>
      </c>
      <c r="D1789" s="81" t="s">
        <v>95</v>
      </c>
      <c r="E1789" s="81" t="s">
        <v>2191</v>
      </c>
      <c r="F1789" s="83">
        <v>240</v>
      </c>
      <c r="G1789" s="82">
        <v>8190336</v>
      </c>
      <c r="H1789" s="84" t="s">
        <v>2192</v>
      </c>
    </row>
    <row r="1790" spans="1:8" ht="15.75" customHeight="1">
      <c r="A1790" s="81" t="s">
        <v>2526</v>
      </c>
      <c r="B1790" s="81" t="s">
        <v>44</v>
      </c>
      <c r="C1790" s="82">
        <v>34480.58</v>
      </c>
      <c r="D1790" s="81" t="s">
        <v>63</v>
      </c>
      <c r="E1790" s="81" t="s">
        <v>513</v>
      </c>
      <c r="F1790" s="83">
        <v>240</v>
      </c>
      <c r="G1790" s="82">
        <v>8275339.2000000002</v>
      </c>
      <c r="H1790" s="84" t="s">
        <v>2193</v>
      </c>
    </row>
    <row r="1791" spans="1:8" ht="15.75" customHeight="1">
      <c r="A1791" s="81" t="s">
        <v>2526</v>
      </c>
      <c r="B1791" s="81" t="s">
        <v>44</v>
      </c>
      <c r="C1791" s="82">
        <v>34800.92</v>
      </c>
      <c r="D1791" s="81" t="s">
        <v>196</v>
      </c>
      <c r="E1791" s="84" t="s">
        <v>2194</v>
      </c>
      <c r="F1791" s="83">
        <v>240</v>
      </c>
      <c r="G1791" s="82">
        <v>8352220.7999999998</v>
      </c>
      <c r="H1791" s="81" t="s">
        <v>2195</v>
      </c>
    </row>
    <row r="1792" spans="1:8" ht="15.75" customHeight="1">
      <c r="A1792" s="81" t="s">
        <v>2526</v>
      </c>
      <c r="B1792" s="81" t="s">
        <v>44</v>
      </c>
      <c r="C1792" s="82">
        <v>36412.31</v>
      </c>
      <c r="D1792" s="81" t="s">
        <v>52</v>
      </c>
      <c r="E1792" s="81" t="s">
        <v>2196</v>
      </c>
      <c r="F1792" s="83">
        <v>240</v>
      </c>
      <c r="G1792" s="82">
        <v>8738954.4000000004</v>
      </c>
      <c r="H1792" s="81" t="s">
        <v>2197</v>
      </c>
    </row>
    <row r="1793" spans="1:8" ht="15.75" customHeight="1">
      <c r="A1793" s="81" t="s">
        <v>2526</v>
      </c>
      <c r="B1793" s="81" t="s">
        <v>44</v>
      </c>
      <c r="C1793" s="82">
        <v>36652</v>
      </c>
      <c r="D1793" s="81" t="s">
        <v>71</v>
      </c>
      <c r="E1793" s="81" t="s">
        <v>2198</v>
      </c>
      <c r="F1793" s="83">
        <v>240</v>
      </c>
      <c r="G1793" s="82">
        <v>8796480</v>
      </c>
      <c r="H1793" s="84" t="s">
        <v>2199</v>
      </c>
    </row>
    <row r="1794" spans="1:8" ht="15.75" customHeight="1">
      <c r="A1794" s="81" t="s">
        <v>2526</v>
      </c>
      <c r="B1794" s="81" t="s">
        <v>44</v>
      </c>
      <c r="C1794" s="82">
        <v>41066.67</v>
      </c>
      <c r="D1794" s="81" t="s">
        <v>68</v>
      </c>
      <c r="E1794" s="81" t="s">
        <v>513</v>
      </c>
      <c r="F1794" s="83">
        <v>240</v>
      </c>
      <c r="G1794" s="82">
        <v>9856000.8000000007</v>
      </c>
      <c r="H1794" s="84" t="s">
        <v>2200</v>
      </c>
    </row>
    <row r="1795" spans="1:8" ht="15.75" customHeight="1">
      <c r="A1795" s="81" t="s">
        <v>2526</v>
      </c>
      <c r="B1795" s="81" t="s">
        <v>44</v>
      </c>
      <c r="C1795" s="82">
        <v>41203</v>
      </c>
      <c r="D1795" s="81" t="s">
        <v>77</v>
      </c>
      <c r="E1795" s="81" t="s">
        <v>2201</v>
      </c>
      <c r="F1795" s="83">
        <v>240</v>
      </c>
      <c r="G1795" s="82">
        <v>9888720</v>
      </c>
      <c r="H1795" s="84" t="s">
        <v>2202</v>
      </c>
    </row>
    <row r="1796" spans="1:8" ht="15.75" customHeight="1">
      <c r="A1796" s="81" t="s">
        <v>2526</v>
      </c>
      <c r="B1796" s="81" t="s">
        <v>44</v>
      </c>
      <c r="C1796" s="82">
        <v>141600.4</v>
      </c>
      <c r="D1796" s="81" t="s">
        <v>95</v>
      </c>
      <c r="E1796" s="81" t="s">
        <v>2203</v>
      </c>
      <c r="F1796" s="83">
        <v>240</v>
      </c>
      <c r="G1796" s="82">
        <v>33984096</v>
      </c>
      <c r="H1796" s="84" t="s">
        <v>2204</v>
      </c>
    </row>
    <row r="1797" spans="1:8" ht="15.75" customHeight="1">
      <c r="C1797" s="79"/>
      <c r="F1797" s="85"/>
      <c r="G1797" s="79"/>
    </row>
    <row r="1798" spans="1:8" ht="15.75" customHeight="1">
      <c r="A1798" s="88" t="s">
        <v>2205</v>
      </c>
      <c r="B1798" s="89"/>
      <c r="C1798" s="89"/>
      <c r="D1798" s="89"/>
      <c r="E1798" s="89"/>
      <c r="F1798" s="89"/>
      <c r="G1798" s="89"/>
      <c r="H1798" s="90"/>
    </row>
    <row r="1799" spans="1:8" ht="15.75" customHeight="1">
      <c r="C1799" s="79"/>
      <c r="E1799" s="1" t="s">
        <v>2401</v>
      </c>
      <c r="F1799" s="80">
        <v>720</v>
      </c>
      <c r="G1799" s="79"/>
    </row>
    <row r="1800" spans="1:8" ht="15.75" customHeight="1">
      <c r="A1800" s="81" t="s">
        <v>17</v>
      </c>
      <c r="B1800" s="81" t="s">
        <v>18</v>
      </c>
      <c r="C1800" s="81" t="s">
        <v>19</v>
      </c>
      <c r="D1800" s="81" t="s">
        <v>23</v>
      </c>
      <c r="E1800" s="81" t="s">
        <v>24</v>
      </c>
      <c r="F1800" s="81" t="s">
        <v>25</v>
      </c>
      <c r="G1800" s="81" t="s">
        <v>26</v>
      </c>
      <c r="H1800" s="81" t="s">
        <v>27</v>
      </c>
    </row>
    <row r="1801" spans="1:8" ht="15.75" customHeight="1">
      <c r="A1801" s="81" t="s">
        <v>2527</v>
      </c>
      <c r="B1801" s="81" t="s">
        <v>44</v>
      </c>
      <c r="C1801" s="82">
        <v>9629.49</v>
      </c>
      <c r="D1801" s="81" t="s">
        <v>92</v>
      </c>
      <c r="E1801" s="81" t="s">
        <v>532</v>
      </c>
      <c r="F1801" s="83">
        <v>720</v>
      </c>
      <c r="G1801" s="82">
        <v>6933232.7999999998</v>
      </c>
      <c r="H1801" s="81" t="s">
        <v>2207</v>
      </c>
    </row>
    <row r="1802" spans="1:8" ht="15.75" customHeight="1">
      <c r="A1802" s="81" t="s">
        <v>2527</v>
      </c>
      <c r="B1802" s="81" t="s">
        <v>44</v>
      </c>
      <c r="C1802" s="82">
        <v>15293</v>
      </c>
      <c r="D1802" s="81" t="s">
        <v>77</v>
      </c>
      <c r="E1802" s="81" t="s">
        <v>2208</v>
      </c>
      <c r="F1802" s="83">
        <v>720</v>
      </c>
      <c r="G1802" s="82">
        <v>11010960</v>
      </c>
      <c r="H1802" s="84" t="s">
        <v>2209</v>
      </c>
    </row>
    <row r="1803" spans="1:8" ht="15.75" customHeight="1">
      <c r="A1803" s="81" t="s">
        <v>2527</v>
      </c>
      <c r="B1803" s="81" t="s">
        <v>44</v>
      </c>
      <c r="C1803" s="82">
        <v>22977.78</v>
      </c>
      <c r="D1803" s="81" t="s">
        <v>68</v>
      </c>
      <c r="E1803" s="81" t="s">
        <v>536</v>
      </c>
      <c r="F1803" s="83">
        <v>720</v>
      </c>
      <c r="G1803" s="82">
        <v>16544001.6</v>
      </c>
      <c r="H1803" s="84" t="s">
        <v>2210</v>
      </c>
    </row>
    <row r="1804" spans="1:8" ht="15.75" customHeight="1">
      <c r="A1804" s="81" t="s">
        <v>2527</v>
      </c>
      <c r="B1804" s="81" t="s">
        <v>44</v>
      </c>
      <c r="C1804" s="82">
        <v>38433.33</v>
      </c>
      <c r="D1804" s="81" t="s">
        <v>95</v>
      </c>
      <c r="E1804" s="81" t="s">
        <v>2211</v>
      </c>
      <c r="F1804" s="83">
        <v>720</v>
      </c>
      <c r="G1804" s="82">
        <v>27671997.600000001</v>
      </c>
      <c r="H1804" s="84" t="s">
        <v>2212</v>
      </c>
    </row>
    <row r="1805" spans="1:8" ht="15.75" customHeight="1">
      <c r="A1805" s="81" t="s">
        <v>2527</v>
      </c>
      <c r="B1805" s="81" t="s">
        <v>44</v>
      </c>
      <c r="C1805" s="82">
        <v>40690.639999999999</v>
      </c>
      <c r="D1805" s="81" t="s">
        <v>71</v>
      </c>
      <c r="E1805" s="81" t="s">
        <v>2213</v>
      </c>
      <c r="F1805" s="83">
        <v>720</v>
      </c>
      <c r="G1805" s="82">
        <v>29297260.800000001</v>
      </c>
      <c r="H1805" s="84" t="s">
        <v>2214</v>
      </c>
    </row>
    <row r="1806" spans="1:8" ht="15.75" customHeight="1">
      <c r="A1806" s="81" t="s">
        <v>2527</v>
      </c>
      <c r="B1806" s="81" t="s">
        <v>51</v>
      </c>
      <c r="C1806" s="82">
        <v>41698.519999999997</v>
      </c>
      <c r="D1806" s="81" t="s">
        <v>52</v>
      </c>
      <c r="E1806" s="81" t="s">
        <v>2215</v>
      </c>
      <c r="F1806" s="83">
        <v>720</v>
      </c>
      <c r="G1806" s="82">
        <v>30022934.399999999</v>
      </c>
      <c r="H1806" s="81" t="s">
        <v>2216</v>
      </c>
    </row>
    <row r="1807" spans="1:8" ht="15.75" customHeight="1">
      <c r="A1807" s="81" t="s">
        <v>2527</v>
      </c>
      <c r="B1807" s="81" t="s">
        <v>51</v>
      </c>
      <c r="C1807" s="82">
        <v>49687.48</v>
      </c>
      <c r="D1807" s="81" t="s">
        <v>95</v>
      </c>
      <c r="E1807" s="81" t="s">
        <v>2217</v>
      </c>
      <c r="F1807" s="83">
        <v>720</v>
      </c>
      <c r="G1807" s="82">
        <v>35774985.600000001</v>
      </c>
      <c r="H1807" s="84" t="s">
        <v>2218</v>
      </c>
    </row>
    <row r="1808" spans="1:8" ht="15.75" customHeight="1">
      <c r="A1808" s="81" t="s">
        <v>2527</v>
      </c>
      <c r="B1808" s="81" t="s">
        <v>44</v>
      </c>
      <c r="C1808" s="82">
        <v>50221.13</v>
      </c>
      <c r="D1808" s="81" t="s">
        <v>196</v>
      </c>
      <c r="E1808" s="81" t="s">
        <v>2219</v>
      </c>
      <c r="F1808" s="83">
        <v>720</v>
      </c>
      <c r="G1808" s="82">
        <v>36159213.600000001</v>
      </c>
      <c r="H1808" s="81" t="s">
        <v>2220</v>
      </c>
    </row>
    <row r="1809" spans="1:8" ht="15.75" customHeight="1">
      <c r="A1809" s="81" t="s">
        <v>2527</v>
      </c>
      <c r="B1809" s="81" t="s">
        <v>44</v>
      </c>
      <c r="C1809" s="82">
        <v>50734.21</v>
      </c>
      <c r="D1809" s="81" t="s">
        <v>63</v>
      </c>
      <c r="E1809" s="81" t="s">
        <v>733</v>
      </c>
      <c r="F1809" s="83">
        <v>720</v>
      </c>
      <c r="G1809" s="82">
        <v>36528631.200000003</v>
      </c>
      <c r="H1809" s="81" t="s">
        <v>2221</v>
      </c>
    </row>
    <row r="1810" spans="1:8" ht="15.75" customHeight="1">
      <c r="A1810" s="81" t="s">
        <v>2527</v>
      </c>
      <c r="B1810" s="81" t="s">
        <v>51</v>
      </c>
      <c r="C1810" s="82">
        <v>52032.959999999999</v>
      </c>
      <c r="D1810" s="81" t="s">
        <v>92</v>
      </c>
      <c r="E1810" s="81" t="s">
        <v>877</v>
      </c>
      <c r="F1810" s="83">
        <v>720</v>
      </c>
      <c r="G1810" s="82">
        <v>37463731.200000003</v>
      </c>
      <c r="H1810" s="81" t="s">
        <v>2222</v>
      </c>
    </row>
    <row r="1811" spans="1:8" ht="15.75" customHeight="1">
      <c r="A1811" s="81" t="s">
        <v>2527</v>
      </c>
      <c r="B1811" s="81" t="s">
        <v>44</v>
      </c>
      <c r="C1811" s="82">
        <v>56666.68</v>
      </c>
      <c r="D1811" s="81" t="s">
        <v>110</v>
      </c>
      <c r="E1811" s="81" t="s">
        <v>888</v>
      </c>
      <c r="F1811" s="83">
        <v>720</v>
      </c>
      <c r="G1811" s="82">
        <v>40800009.600000001</v>
      </c>
      <c r="H1811" s="81" t="s">
        <v>2223</v>
      </c>
    </row>
    <row r="1812" spans="1:8" ht="15.75" customHeight="1">
      <c r="A1812" s="81" t="s">
        <v>2527</v>
      </c>
      <c r="B1812" s="81" t="s">
        <v>44</v>
      </c>
      <c r="C1812" s="82">
        <v>201619.43</v>
      </c>
      <c r="D1812" s="81" t="s">
        <v>52</v>
      </c>
      <c r="E1812" s="81" t="s">
        <v>2224</v>
      </c>
      <c r="F1812" s="83">
        <v>720</v>
      </c>
      <c r="G1812" s="82">
        <v>145165989.59999999</v>
      </c>
      <c r="H1812" s="81" t="s">
        <v>2225</v>
      </c>
    </row>
    <row r="1813" spans="1:8" ht="15.75" customHeight="1">
      <c r="A1813" s="81" t="s">
        <v>2527</v>
      </c>
      <c r="B1813" s="81" t="s">
        <v>44</v>
      </c>
      <c r="C1813" s="82">
        <v>533363.30000000005</v>
      </c>
      <c r="D1813" s="81" t="s">
        <v>255</v>
      </c>
      <c r="E1813" s="81" t="s">
        <v>888</v>
      </c>
      <c r="F1813" s="83">
        <v>720</v>
      </c>
      <c r="G1813" s="82">
        <v>384021576</v>
      </c>
      <c r="H1813" s="81" t="s">
        <v>2226</v>
      </c>
    </row>
    <row r="1814" spans="1:8" ht="15.75" customHeight="1">
      <c r="C1814" s="79"/>
      <c r="F1814" s="85"/>
      <c r="G1814" s="79"/>
    </row>
    <row r="1815" spans="1:8" ht="15.75" customHeight="1">
      <c r="A1815" s="88" t="s">
        <v>2228</v>
      </c>
      <c r="B1815" s="89"/>
      <c r="C1815" s="89"/>
      <c r="D1815" s="89"/>
      <c r="E1815" s="89"/>
      <c r="F1815" s="89"/>
      <c r="G1815" s="89"/>
      <c r="H1815" s="90"/>
    </row>
    <row r="1816" spans="1:8" ht="15.75" customHeight="1">
      <c r="C1816" s="79"/>
      <c r="E1816" s="1" t="s">
        <v>2401</v>
      </c>
      <c r="F1816" s="80">
        <v>150000</v>
      </c>
      <c r="G1816" s="79"/>
    </row>
    <row r="1817" spans="1:8" ht="15.75" customHeight="1">
      <c r="A1817" s="81" t="s">
        <v>17</v>
      </c>
      <c r="B1817" s="81" t="s">
        <v>18</v>
      </c>
      <c r="C1817" s="81" t="s">
        <v>19</v>
      </c>
      <c r="D1817" s="81" t="s">
        <v>23</v>
      </c>
      <c r="E1817" s="81" t="s">
        <v>24</v>
      </c>
      <c r="F1817" s="81" t="s">
        <v>25</v>
      </c>
      <c r="G1817" s="81" t="s">
        <v>26</v>
      </c>
      <c r="H1817" s="81" t="s">
        <v>27</v>
      </c>
    </row>
    <row r="1818" spans="1:8" ht="15.75" customHeight="1">
      <c r="A1818" s="81" t="s">
        <v>2528</v>
      </c>
      <c r="B1818" s="81" t="s">
        <v>44</v>
      </c>
      <c r="C1818" s="82">
        <v>135.88</v>
      </c>
      <c r="D1818" s="81" t="s">
        <v>71</v>
      </c>
      <c r="E1818" s="81" t="s">
        <v>469</v>
      </c>
      <c r="F1818" s="83">
        <v>150000</v>
      </c>
      <c r="G1818" s="82">
        <v>20382000</v>
      </c>
      <c r="H1818" s="84" t="s">
        <v>2230</v>
      </c>
    </row>
    <row r="1819" spans="1:8" ht="15.75" customHeight="1">
      <c r="A1819" s="81" t="s">
        <v>2528</v>
      </c>
      <c r="B1819" s="81" t="s">
        <v>44</v>
      </c>
      <c r="C1819" s="82">
        <v>153.57</v>
      </c>
      <c r="D1819" s="81" t="s">
        <v>2231</v>
      </c>
      <c r="E1819" s="81" t="s">
        <v>2232</v>
      </c>
      <c r="F1819" s="83">
        <v>150000</v>
      </c>
      <c r="G1819" s="82">
        <v>23035500</v>
      </c>
      <c r="H1819" s="84" t="s">
        <v>2233</v>
      </c>
    </row>
    <row r="1820" spans="1:8" ht="15.75" customHeight="1">
      <c r="A1820" s="81" t="s">
        <v>2528</v>
      </c>
      <c r="B1820" s="81" t="s">
        <v>44</v>
      </c>
      <c r="C1820" s="82">
        <v>154.86000000000001</v>
      </c>
      <c r="D1820" s="81" t="s">
        <v>68</v>
      </c>
      <c r="E1820" s="81" t="s">
        <v>469</v>
      </c>
      <c r="F1820" s="83">
        <v>150000</v>
      </c>
      <c r="G1820" s="82">
        <v>23229000</v>
      </c>
      <c r="H1820" s="81" t="s">
        <v>2234</v>
      </c>
    </row>
    <row r="1821" spans="1:8" ht="15.75" customHeight="1">
      <c r="A1821" s="81" t="s">
        <v>2528</v>
      </c>
      <c r="B1821" s="81" t="s">
        <v>44</v>
      </c>
      <c r="C1821" s="82">
        <v>194.69</v>
      </c>
      <c r="D1821" s="81" t="s">
        <v>434</v>
      </c>
      <c r="E1821" s="81" t="s">
        <v>2235</v>
      </c>
      <c r="F1821" s="83">
        <v>150000</v>
      </c>
      <c r="G1821" s="82">
        <v>29203500</v>
      </c>
      <c r="H1821" s="84" t="s">
        <v>2236</v>
      </c>
    </row>
    <row r="1822" spans="1:8" ht="15.75" customHeight="1">
      <c r="A1822" s="81" t="s">
        <v>2528</v>
      </c>
      <c r="B1822" s="81" t="s">
        <v>51</v>
      </c>
      <c r="C1822" s="82">
        <v>235.61</v>
      </c>
      <c r="D1822" s="81" t="s">
        <v>2231</v>
      </c>
      <c r="E1822" s="81" t="s">
        <v>2237</v>
      </c>
      <c r="F1822" s="83">
        <v>150000</v>
      </c>
      <c r="G1822" s="82">
        <v>35341500</v>
      </c>
      <c r="H1822" s="84" t="s">
        <v>2238</v>
      </c>
    </row>
    <row r="1823" spans="1:8" ht="15.75" customHeight="1">
      <c r="A1823" s="81" t="s">
        <v>2528</v>
      </c>
      <c r="B1823" s="81" t="s">
        <v>44</v>
      </c>
      <c r="C1823" s="82">
        <v>263.39</v>
      </c>
      <c r="D1823" s="81" t="s">
        <v>95</v>
      </c>
      <c r="E1823" s="81" t="s">
        <v>2239</v>
      </c>
      <c r="F1823" s="83">
        <v>150000</v>
      </c>
      <c r="G1823" s="82">
        <v>39508500</v>
      </c>
      <c r="H1823" s="81" t="s">
        <v>2240</v>
      </c>
    </row>
    <row r="1824" spans="1:8" ht="15.75" customHeight="1">
      <c r="A1824" s="81" t="s">
        <v>2528</v>
      </c>
      <c r="B1824" s="81" t="s">
        <v>44</v>
      </c>
      <c r="C1824" s="82">
        <v>266.52</v>
      </c>
      <c r="D1824" s="81" t="s">
        <v>196</v>
      </c>
      <c r="E1824" s="81" t="s">
        <v>2241</v>
      </c>
      <c r="F1824" s="83">
        <v>150000</v>
      </c>
      <c r="G1824" s="82">
        <v>39978000</v>
      </c>
      <c r="H1824" s="84" t="s">
        <v>2242</v>
      </c>
    </row>
    <row r="1825" spans="1:8" ht="15.75" customHeight="1">
      <c r="A1825" s="81" t="s">
        <v>2528</v>
      </c>
      <c r="B1825" s="81" t="s">
        <v>44</v>
      </c>
      <c r="C1825" s="82">
        <v>272.99</v>
      </c>
      <c r="D1825" s="81" t="s">
        <v>52</v>
      </c>
      <c r="E1825" s="84" t="s">
        <v>2243</v>
      </c>
      <c r="F1825" s="83">
        <v>150000</v>
      </c>
      <c r="G1825" s="82">
        <v>40948500</v>
      </c>
      <c r="H1825" s="81" t="s">
        <v>2244</v>
      </c>
    </row>
    <row r="1826" spans="1:8" ht="15.75" customHeight="1">
      <c r="A1826" s="81" t="s">
        <v>2528</v>
      </c>
      <c r="B1826" s="81" t="s">
        <v>44</v>
      </c>
      <c r="C1826" s="82">
        <v>275</v>
      </c>
      <c r="D1826" s="81" t="s">
        <v>63</v>
      </c>
      <c r="E1826" s="81" t="s">
        <v>812</v>
      </c>
      <c r="F1826" s="83">
        <v>150000</v>
      </c>
      <c r="G1826" s="82">
        <v>41250000</v>
      </c>
      <c r="H1826" s="81" t="s">
        <v>2245</v>
      </c>
    </row>
    <row r="1827" spans="1:8" ht="15.75" customHeight="1">
      <c r="C1827" s="79"/>
      <c r="F1827" s="85"/>
      <c r="G1827" s="79"/>
    </row>
    <row r="1828" spans="1:8" ht="15.75" customHeight="1">
      <c r="A1828" s="88" t="s">
        <v>2246</v>
      </c>
      <c r="B1828" s="89"/>
      <c r="C1828" s="89"/>
      <c r="D1828" s="89"/>
      <c r="E1828" s="89"/>
      <c r="F1828" s="89"/>
      <c r="G1828" s="89"/>
      <c r="H1828" s="90"/>
    </row>
    <row r="1829" spans="1:8" ht="15.75" customHeight="1">
      <c r="C1829" s="79"/>
      <c r="E1829" s="1" t="s">
        <v>2401</v>
      </c>
      <c r="F1829" s="80">
        <v>300000</v>
      </c>
      <c r="G1829" s="79"/>
    </row>
    <row r="1830" spans="1:8" ht="15.75" customHeight="1">
      <c r="A1830" s="81" t="s">
        <v>17</v>
      </c>
      <c r="B1830" s="81" t="s">
        <v>18</v>
      </c>
      <c r="C1830" s="81" t="s">
        <v>19</v>
      </c>
      <c r="D1830" s="81" t="s">
        <v>23</v>
      </c>
      <c r="E1830" s="81" t="s">
        <v>24</v>
      </c>
      <c r="F1830" s="81" t="s">
        <v>25</v>
      </c>
      <c r="G1830" s="81" t="s">
        <v>26</v>
      </c>
      <c r="H1830" s="81" t="s">
        <v>27</v>
      </c>
    </row>
    <row r="1831" spans="1:8" ht="15.75" customHeight="1">
      <c r="A1831" s="81" t="s">
        <v>2529</v>
      </c>
      <c r="B1831" s="81" t="s">
        <v>44</v>
      </c>
      <c r="C1831" s="82">
        <v>135.88</v>
      </c>
      <c r="D1831" s="81" t="s">
        <v>71</v>
      </c>
      <c r="E1831" s="81" t="s">
        <v>469</v>
      </c>
      <c r="F1831" s="83">
        <v>300000</v>
      </c>
      <c r="G1831" s="82">
        <v>40764000</v>
      </c>
      <c r="H1831" s="84" t="s">
        <v>2247</v>
      </c>
    </row>
    <row r="1832" spans="1:8" ht="15.75" customHeight="1">
      <c r="A1832" s="81" t="s">
        <v>2529</v>
      </c>
      <c r="B1832" s="81" t="s">
        <v>44</v>
      </c>
      <c r="C1832" s="82">
        <v>153.57</v>
      </c>
      <c r="D1832" s="81" t="s">
        <v>2231</v>
      </c>
      <c r="E1832" s="81" t="s">
        <v>2232</v>
      </c>
      <c r="F1832" s="83">
        <v>300000</v>
      </c>
      <c r="G1832" s="82">
        <v>46071000</v>
      </c>
      <c r="H1832" s="84" t="s">
        <v>2248</v>
      </c>
    </row>
    <row r="1833" spans="1:8" ht="15.75" customHeight="1">
      <c r="A1833" s="81" t="s">
        <v>2529</v>
      </c>
      <c r="B1833" s="81" t="s">
        <v>44</v>
      </c>
      <c r="C1833" s="82">
        <v>154.86000000000001</v>
      </c>
      <c r="D1833" s="81" t="s">
        <v>68</v>
      </c>
      <c r="E1833" s="81" t="s">
        <v>469</v>
      </c>
      <c r="F1833" s="83">
        <v>300000</v>
      </c>
      <c r="G1833" s="82">
        <v>46458000</v>
      </c>
      <c r="H1833" s="81" t="s">
        <v>2249</v>
      </c>
    </row>
    <row r="1834" spans="1:8" ht="15.75" customHeight="1">
      <c r="A1834" s="81" t="s">
        <v>2529</v>
      </c>
      <c r="B1834" s="81" t="s">
        <v>44</v>
      </c>
      <c r="C1834" s="82">
        <v>194.69</v>
      </c>
      <c r="D1834" s="81" t="s">
        <v>434</v>
      </c>
      <c r="E1834" s="81" t="s">
        <v>2250</v>
      </c>
      <c r="F1834" s="83">
        <v>300000</v>
      </c>
      <c r="G1834" s="82">
        <v>58407000</v>
      </c>
      <c r="H1834" s="84" t="s">
        <v>2251</v>
      </c>
    </row>
    <row r="1835" spans="1:8" ht="15.75" customHeight="1">
      <c r="A1835" s="81" t="s">
        <v>2529</v>
      </c>
      <c r="B1835" s="81" t="s">
        <v>51</v>
      </c>
      <c r="C1835" s="82">
        <v>235.61</v>
      </c>
      <c r="D1835" s="81" t="s">
        <v>2231</v>
      </c>
      <c r="E1835" s="81" t="s">
        <v>2237</v>
      </c>
      <c r="F1835" s="83">
        <v>300000</v>
      </c>
      <c r="G1835" s="82">
        <v>70683000</v>
      </c>
      <c r="H1835" s="84" t="s">
        <v>2252</v>
      </c>
    </row>
    <row r="1836" spans="1:8" ht="15.75" customHeight="1">
      <c r="A1836" s="81" t="s">
        <v>2529</v>
      </c>
      <c r="B1836" s="81" t="s">
        <v>44</v>
      </c>
      <c r="C1836" s="82">
        <v>263.69</v>
      </c>
      <c r="D1836" s="81" t="s">
        <v>95</v>
      </c>
      <c r="E1836" s="81" t="s">
        <v>2253</v>
      </c>
      <c r="F1836" s="83">
        <v>300000</v>
      </c>
      <c r="G1836" s="82">
        <v>79107000</v>
      </c>
      <c r="H1836" s="81" t="s">
        <v>2254</v>
      </c>
    </row>
    <row r="1837" spans="1:8" ht="15.75" customHeight="1">
      <c r="A1837" s="81" t="s">
        <v>2529</v>
      </c>
      <c r="B1837" s="81" t="s">
        <v>44</v>
      </c>
      <c r="C1837" s="82">
        <v>266.52</v>
      </c>
      <c r="D1837" s="81" t="s">
        <v>196</v>
      </c>
      <c r="E1837" s="81" t="s">
        <v>2255</v>
      </c>
      <c r="F1837" s="83">
        <v>300000</v>
      </c>
      <c r="G1837" s="82">
        <v>79956000</v>
      </c>
      <c r="H1837" s="84" t="s">
        <v>2242</v>
      </c>
    </row>
    <row r="1838" spans="1:8" ht="15.75" customHeight="1">
      <c r="A1838" s="81" t="s">
        <v>2529</v>
      </c>
      <c r="B1838" s="81" t="s">
        <v>44</v>
      </c>
      <c r="C1838" s="82">
        <v>272.99</v>
      </c>
      <c r="D1838" s="81" t="s">
        <v>52</v>
      </c>
      <c r="E1838" s="84" t="s">
        <v>2256</v>
      </c>
      <c r="F1838" s="83">
        <v>300000</v>
      </c>
      <c r="G1838" s="82">
        <v>81897000</v>
      </c>
      <c r="H1838" s="81" t="s">
        <v>2257</v>
      </c>
    </row>
    <row r="1839" spans="1:8" ht="15.75" customHeight="1">
      <c r="A1839" s="81" t="s">
        <v>2529</v>
      </c>
      <c r="B1839" s="81" t="s">
        <v>44</v>
      </c>
      <c r="C1839" s="82">
        <v>275.14</v>
      </c>
      <c r="D1839" s="81" t="s">
        <v>63</v>
      </c>
      <c r="E1839" s="81" t="s">
        <v>812</v>
      </c>
      <c r="F1839" s="83">
        <v>300000</v>
      </c>
      <c r="G1839" s="82">
        <v>82542000</v>
      </c>
      <c r="H1839" s="81" t="s">
        <v>2258</v>
      </c>
    </row>
    <row r="1840" spans="1:8" ht="15.75" customHeight="1">
      <c r="C1840" s="79"/>
      <c r="F1840" s="85"/>
      <c r="G1840" s="79"/>
    </row>
    <row r="1841" spans="1:8" ht="15.75" customHeight="1">
      <c r="A1841" s="88" t="s">
        <v>2259</v>
      </c>
      <c r="B1841" s="89"/>
      <c r="C1841" s="89"/>
      <c r="D1841" s="89"/>
      <c r="E1841" s="89"/>
      <c r="F1841" s="89"/>
      <c r="G1841" s="89"/>
      <c r="H1841" s="90"/>
    </row>
    <row r="1842" spans="1:8" ht="15.75" customHeight="1">
      <c r="C1842" s="79"/>
      <c r="E1842" s="1" t="s">
        <v>2401</v>
      </c>
      <c r="F1842" s="80">
        <v>30000</v>
      </c>
      <c r="G1842" s="79"/>
    </row>
    <row r="1843" spans="1:8" ht="15.75" customHeight="1">
      <c r="A1843" s="81" t="s">
        <v>17</v>
      </c>
      <c r="B1843" s="81" t="s">
        <v>18</v>
      </c>
      <c r="C1843" s="81" t="s">
        <v>19</v>
      </c>
      <c r="D1843" s="81" t="s">
        <v>23</v>
      </c>
      <c r="E1843" s="81" t="s">
        <v>24</v>
      </c>
      <c r="F1843" s="81" t="s">
        <v>25</v>
      </c>
      <c r="G1843" s="81" t="s">
        <v>26</v>
      </c>
      <c r="H1843" s="81" t="s">
        <v>27</v>
      </c>
    </row>
    <row r="1844" spans="1:8" ht="15.75" customHeight="1">
      <c r="A1844" s="81" t="s">
        <v>2530</v>
      </c>
      <c r="B1844" s="81" t="s">
        <v>44</v>
      </c>
      <c r="C1844" s="82">
        <v>8231.82</v>
      </c>
      <c r="D1844" s="81" t="s">
        <v>95</v>
      </c>
      <c r="E1844" s="81" t="s">
        <v>2261</v>
      </c>
      <c r="F1844" s="83">
        <v>30000</v>
      </c>
      <c r="G1844" s="82">
        <v>246954600</v>
      </c>
      <c r="H1844" s="84" t="s">
        <v>2262</v>
      </c>
    </row>
    <row r="1845" spans="1:8" ht="15.75" customHeight="1">
      <c r="A1845" s="81" t="s">
        <v>2530</v>
      </c>
      <c r="B1845" s="81" t="s">
        <v>44</v>
      </c>
      <c r="C1845" s="82">
        <v>8834</v>
      </c>
      <c r="D1845" s="81" t="s">
        <v>77</v>
      </c>
      <c r="E1845" s="81" t="s">
        <v>2263</v>
      </c>
      <c r="F1845" s="83">
        <v>30000</v>
      </c>
      <c r="G1845" s="82">
        <v>265020000</v>
      </c>
      <c r="H1845" s="84" t="s">
        <v>2264</v>
      </c>
    </row>
    <row r="1846" spans="1:8" ht="15.75" customHeight="1">
      <c r="A1846" s="81" t="s">
        <v>2530</v>
      </c>
      <c r="B1846" s="81" t="s">
        <v>44</v>
      </c>
      <c r="C1846" s="82">
        <v>9060.8799999999992</v>
      </c>
      <c r="D1846" s="81" t="s">
        <v>92</v>
      </c>
      <c r="E1846" s="81" t="s">
        <v>220</v>
      </c>
      <c r="F1846" s="83">
        <v>30000</v>
      </c>
      <c r="G1846" s="82">
        <v>271826400</v>
      </c>
      <c r="H1846" s="84" t="s">
        <v>2265</v>
      </c>
    </row>
    <row r="1847" spans="1:8" ht="15.75" customHeight="1">
      <c r="A1847" s="81" t="s">
        <v>2530</v>
      </c>
      <c r="B1847" s="81" t="s">
        <v>51</v>
      </c>
      <c r="C1847" s="82">
        <v>9793.07</v>
      </c>
      <c r="D1847" s="81" t="s">
        <v>95</v>
      </c>
      <c r="E1847" s="81" t="s">
        <v>2266</v>
      </c>
      <c r="F1847" s="83">
        <v>30000</v>
      </c>
      <c r="G1847" s="82">
        <v>293792100</v>
      </c>
      <c r="H1847" s="84" t="s">
        <v>2267</v>
      </c>
    </row>
    <row r="1848" spans="1:8" ht="15.75" customHeight="1">
      <c r="A1848" s="81" t="s">
        <v>2530</v>
      </c>
      <c r="B1848" s="81" t="s">
        <v>44</v>
      </c>
      <c r="C1848" s="82">
        <v>10772.6</v>
      </c>
      <c r="D1848" s="81" t="s">
        <v>255</v>
      </c>
      <c r="E1848" s="81" t="s">
        <v>256</v>
      </c>
      <c r="F1848" s="83">
        <v>30000</v>
      </c>
      <c r="G1848" s="82">
        <v>323178000</v>
      </c>
      <c r="H1848" s="84" t="s">
        <v>2268</v>
      </c>
    </row>
    <row r="1849" spans="1:8" ht="15.75" customHeight="1">
      <c r="A1849" s="81" t="s">
        <v>2530</v>
      </c>
      <c r="B1849" s="81" t="s">
        <v>44</v>
      </c>
      <c r="C1849" s="82">
        <v>13602</v>
      </c>
      <c r="D1849" s="81" t="s">
        <v>55</v>
      </c>
      <c r="E1849" s="81" t="s">
        <v>237</v>
      </c>
      <c r="F1849" s="83">
        <v>30000</v>
      </c>
      <c r="G1849" s="82">
        <v>408060000</v>
      </c>
      <c r="H1849" s="81" t="s">
        <v>2269</v>
      </c>
    </row>
    <row r="1850" spans="1:8" ht="15.75" customHeight="1">
      <c r="A1850" s="81" t="s">
        <v>2530</v>
      </c>
      <c r="B1850" s="81" t="s">
        <v>44</v>
      </c>
      <c r="C1850" s="82">
        <v>13802.28</v>
      </c>
      <c r="D1850" s="81" t="s">
        <v>63</v>
      </c>
      <c r="E1850" s="81" t="s">
        <v>237</v>
      </c>
      <c r="F1850" s="83">
        <v>30000</v>
      </c>
      <c r="G1850" s="82">
        <v>414068400</v>
      </c>
      <c r="H1850" s="84" t="s">
        <v>2270</v>
      </c>
    </row>
    <row r="1851" spans="1:8" ht="15.75" customHeight="1">
      <c r="A1851" s="81" t="s">
        <v>2530</v>
      </c>
      <c r="B1851" s="81" t="s">
        <v>75</v>
      </c>
      <c r="C1851" s="82">
        <v>13827.24</v>
      </c>
      <c r="D1851" s="81" t="s">
        <v>95</v>
      </c>
      <c r="E1851" s="81" t="s">
        <v>2271</v>
      </c>
      <c r="F1851" s="83">
        <v>30000</v>
      </c>
      <c r="G1851" s="82">
        <v>414817200</v>
      </c>
      <c r="H1851" s="84" t="s">
        <v>2272</v>
      </c>
    </row>
    <row r="1852" spans="1:8" ht="15.75" customHeight="1">
      <c r="A1852" s="81" t="s">
        <v>2530</v>
      </c>
      <c r="B1852" s="81" t="s">
        <v>51</v>
      </c>
      <c r="C1852" s="82">
        <v>13921.17</v>
      </c>
      <c r="D1852" s="81" t="s">
        <v>52</v>
      </c>
      <c r="E1852" s="81" t="s">
        <v>2273</v>
      </c>
      <c r="F1852" s="83">
        <v>30000</v>
      </c>
      <c r="G1852" s="82">
        <v>417635100</v>
      </c>
      <c r="H1852" s="81" t="s">
        <v>2274</v>
      </c>
    </row>
    <row r="1853" spans="1:8" ht="15.75" customHeight="1">
      <c r="A1853" s="81" t="s">
        <v>2530</v>
      </c>
      <c r="B1853" s="81" t="s">
        <v>44</v>
      </c>
      <c r="C1853" s="82">
        <v>13975.74</v>
      </c>
      <c r="D1853" s="81" t="s">
        <v>196</v>
      </c>
      <c r="E1853" s="84" t="s">
        <v>2275</v>
      </c>
      <c r="F1853" s="83">
        <v>30000</v>
      </c>
      <c r="G1853" s="82">
        <v>419272200</v>
      </c>
      <c r="H1853" s="84" t="s">
        <v>2276</v>
      </c>
    </row>
    <row r="1854" spans="1:8" ht="15.75" customHeight="1">
      <c r="A1854" s="81" t="s">
        <v>2530</v>
      </c>
      <c r="B1854" s="81" t="s">
        <v>44</v>
      </c>
      <c r="C1854" s="82">
        <v>13976.93</v>
      </c>
      <c r="D1854" s="81" t="s">
        <v>434</v>
      </c>
      <c r="E1854" s="81" t="s">
        <v>2277</v>
      </c>
      <c r="F1854" s="83">
        <v>30000</v>
      </c>
      <c r="G1854" s="82">
        <v>419307900</v>
      </c>
      <c r="H1854" s="84" t="s">
        <v>2278</v>
      </c>
    </row>
    <row r="1855" spans="1:8" ht="15.75" customHeight="1">
      <c r="A1855" s="81" t="s">
        <v>2530</v>
      </c>
      <c r="B1855" s="81" t="s">
        <v>44</v>
      </c>
      <c r="C1855" s="82">
        <v>14399</v>
      </c>
      <c r="D1855" s="81" t="s">
        <v>246</v>
      </c>
      <c r="E1855" s="81" t="s">
        <v>237</v>
      </c>
      <c r="F1855" s="83">
        <v>30000</v>
      </c>
      <c r="G1855" s="82">
        <v>431970000</v>
      </c>
      <c r="H1855" s="81" t="s">
        <v>2279</v>
      </c>
    </row>
    <row r="1856" spans="1:8" ht="15.75" customHeight="1">
      <c r="A1856" s="81" t="s">
        <v>2530</v>
      </c>
      <c r="B1856" s="81" t="s">
        <v>44</v>
      </c>
      <c r="C1856" s="82">
        <v>14619.31</v>
      </c>
      <c r="D1856" s="81" t="s">
        <v>189</v>
      </c>
      <c r="E1856" s="81" t="s">
        <v>237</v>
      </c>
      <c r="F1856" s="83">
        <v>30000</v>
      </c>
      <c r="G1856" s="82">
        <v>438579300</v>
      </c>
      <c r="H1856" s="81" t="s">
        <v>2280</v>
      </c>
    </row>
    <row r="1857" spans="1:8" ht="15.75" customHeight="1">
      <c r="A1857" s="81" t="s">
        <v>2530</v>
      </c>
      <c r="B1857" s="81" t="s">
        <v>44</v>
      </c>
      <c r="C1857" s="82">
        <v>14725.76</v>
      </c>
      <c r="D1857" s="81" t="s">
        <v>71</v>
      </c>
      <c r="E1857" s="81" t="s">
        <v>2281</v>
      </c>
      <c r="F1857" s="83">
        <v>30000</v>
      </c>
      <c r="G1857" s="82">
        <v>441772800</v>
      </c>
      <c r="H1857" s="84" t="s">
        <v>2282</v>
      </c>
    </row>
    <row r="1858" spans="1:8" ht="15.75" customHeight="1">
      <c r="A1858" s="81" t="s">
        <v>2530</v>
      </c>
      <c r="B1858" s="81" t="s">
        <v>44</v>
      </c>
      <c r="C1858" s="82">
        <v>15225</v>
      </c>
      <c r="D1858" s="81" t="s">
        <v>61</v>
      </c>
      <c r="E1858" s="81" t="s">
        <v>253</v>
      </c>
      <c r="F1858" s="83">
        <v>30000</v>
      </c>
      <c r="G1858" s="82">
        <v>456750000</v>
      </c>
      <c r="H1858" s="81" t="s">
        <v>2283</v>
      </c>
    </row>
    <row r="1859" spans="1:8" ht="15.75" customHeight="1">
      <c r="A1859" s="81" t="s">
        <v>2530</v>
      </c>
      <c r="B1859" s="81" t="s">
        <v>44</v>
      </c>
      <c r="C1859" s="82">
        <v>16207.1</v>
      </c>
      <c r="D1859" s="81" t="s">
        <v>68</v>
      </c>
      <c r="E1859" s="81" t="s">
        <v>237</v>
      </c>
      <c r="F1859" s="83">
        <v>30000</v>
      </c>
      <c r="G1859" s="82">
        <v>486213000</v>
      </c>
      <c r="H1859" s="84" t="s">
        <v>2284</v>
      </c>
    </row>
    <row r="1860" spans="1:8" ht="15.75" customHeight="1">
      <c r="A1860" s="81" t="s">
        <v>2530</v>
      </c>
      <c r="B1860" s="81" t="s">
        <v>294</v>
      </c>
      <c r="C1860" s="82">
        <v>19386.36</v>
      </c>
      <c r="D1860" s="81" t="s">
        <v>95</v>
      </c>
      <c r="E1860" s="81" t="s">
        <v>2285</v>
      </c>
      <c r="F1860" s="83">
        <v>30000</v>
      </c>
      <c r="G1860" s="82">
        <v>581590800</v>
      </c>
      <c r="H1860" s="84" t="s">
        <v>2286</v>
      </c>
    </row>
    <row r="1861" spans="1:8" ht="15.75" customHeight="1">
      <c r="A1861" s="81" t="s">
        <v>2530</v>
      </c>
      <c r="B1861" s="81" t="s">
        <v>51</v>
      </c>
      <c r="C1861" s="82">
        <v>19757.52</v>
      </c>
      <c r="D1861" s="81" t="s">
        <v>63</v>
      </c>
      <c r="E1861" s="81" t="s">
        <v>733</v>
      </c>
      <c r="F1861" s="83">
        <v>30000</v>
      </c>
      <c r="G1861" s="82">
        <v>592725600</v>
      </c>
      <c r="H1861" s="84" t="s">
        <v>2287</v>
      </c>
    </row>
    <row r="1862" spans="1:8" ht="15.75" customHeight="1">
      <c r="A1862" s="81" t="s">
        <v>2530</v>
      </c>
      <c r="B1862" s="81" t="s">
        <v>44</v>
      </c>
      <c r="C1862" s="82">
        <v>22100</v>
      </c>
      <c r="D1862" s="81" t="s">
        <v>479</v>
      </c>
      <c r="E1862" s="81" t="s">
        <v>2288</v>
      </c>
      <c r="F1862" s="83">
        <v>30000</v>
      </c>
      <c r="G1862" s="82">
        <v>663000000</v>
      </c>
      <c r="H1862" s="84" t="s">
        <v>2289</v>
      </c>
    </row>
    <row r="1863" spans="1:8" ht="15.75" customHeight="1">
      <c r="A1863" s="81" t="s">
        <v>2530</v>
      </c>
      <c r="B1863" s="81" t="s">
        <v>44</v>
      </c>
      <c r="C1863" s="82">
        <v>39941.22</v>
      </c>
      <c r="D1863" s="81" t="s">
        <v>52</v>
      </c>
      <c r="E1863" s="81" t="s">
        <v>2290</v>
      </c>
      <c r="F1863" s="83">
        <v>30000</v>
      </c>
      <c r="G1863" s="82">
        <v>1198236600</v>
      </c>
      <c r="H1863" s="81" t="s">
        <v>2291</v>
      </c>
    </row>
    <row r="1864" spans="1:8" ht="15.75" customHeight="1">
      <c r="C1864" s="79"/>
      <c r="F1864" s="85"/>
      <c r="G1864" s="79"/>
    </row>
    <row r="1865" spans="1:8" ht="15.75" customHeight="1">
      <c r="A1865" s="88" t="s">
        <v>2292</v>
      </c>
      <c r="B1865" s="89"/>
      <c r="C1865" s="89"/>
      <c r="D1865" s="89"/>
      <c r="E1865" s="89"/>
      <c r="F1865" s="89"/>
      <c r="G1865" s="89"/>
      <c r="H1865" s="90"/>
    </row>
    <row r="1866" spans="1:8" ht="15.75" customHeight="1">
      <c r="C1866" s="79"/>
      <c r="E1866" s="1" t="s">
        <v>2401</v>
      </c>
      <c r="F1866" s="80">
        <v>61200</v>
      </c>
      <c r="G1866" s="79"/>
    </row>
    <row r="1867" spans="1:8" ht="15.75" customHeight="1">
      <c r="A1867" s="81" t="s">
        <v>17</v>
      </c>
      <c r="B1867" s="81" t="s">
        <v>18</v>
      </c>
      <c r="C1867" s="81" t="s">
        <v>19</v>
      </c>
      <c r="D1867" s="81" t="s">
        <v>23</v>
      </c>
      <c r="E1867" s="81" t="s">
        <v>24</v>
      </c>
      <c r="F1867" s="81" t="s">
        <v>25</v>
      </c>
      <c r="G1867" s="81" t="s">
        <v>26</v>
      </c>
      <c r="H1867" s="81" t="s">
        <v>27</v>
      </c>
    </row>
    <row r="1868" spans="1:8" ht="15.75" customHeight="1">
      <c r="A1868" s="81" t="s">
        <v>2531</v>
      </c>
      <c r="B1868" s="81" t="s">
        <v>51</v>
      </c>
      <c r="C1868" s="82">
        <v>17031.349999999999</v>
      </c>
      <c r="D1868" s="81" t="s">
        <v>95</v>
      </c>
      <c r="E1868" s="81" t="s">
        <v>2294</v>
      </c>
      <c r="F1868" s="83">
        <v>61200</v>
      </c>
      <c r="G1868" s="82">
        <v>1042318620</v>
      </c>
      <c r="H1868" s="81" t="s">
        <v>2295</v>
      </c>
    </row>
    <row r="1869" spans="1:8" ht="15.75" customHeight="1">
      <c r="A1869" s="81" t="s">
        <v>2531</v>
      </c>
      <c r="B1869" s="81" t="s">
        <v>44</v>
      </c>
      <c r="C1869" s="82">
        <v>18130.849999999999</v>
      </c>
      <c r="D1869" s="81" t="s">
        <v>92</v>
      </c>
      <c r="E1869" s="81" t="s">
        <v>532</v>
      </c>
      <c r="F1869" s="83">
        <v>61200</v>
      </c>
      <c r="G1869" s="82">
        <v>1109608020</v>
      </c>
      <c r="H1869" s="84" t="s">
        <v>2296</v>
      </c>
    </row>
    <row r="1870" spans="1:8" ht="15.75" customHeight="1">
      <c r="A1870" s="81" t="s">
        <v>2531</v>
      </c>
      <c r="B1870" s="81" t="s">
        <v>75</v>
      </c>
      <c r="C1870" s="82">
        <v>25317.77</v>
      </c>
      <c r="D1870" s="81" t="s">
        <v>95</v>
      </c>
      <c r="E1870" s="81" t="s">
        <v>2297</v>
      </c>
      <c r="F1870" s="83">
        <v>61200</v>
      </c>
      <c r="G1870" s="82">
        <v>1549447524</v>
      </c>
      <c r="H1870" s="81" t="s">
        <v>2298</v>
      </c>
    </row>
    <row r="1871" spans="1:8" ht="15.75" customHeight="1">
      <c r="A1871" s="81" t="s">
        <v>2531</v>
      </c>
      <c r="B1871" s="81" t="s">
        <v>51</v>
      </c>
      <c r="C1871" s="82">
        <v>25778.51</v>
      </c>
      <c r="D1871" s="81" t="s">
        <v>63</v>
      </c>
      <c r="E1871" s="81" t="s">
        <v>733</v>
      </c>
      <c r="F1871" s="83">
        <v>61200</v>
      </c>
      <c r="G1871" s="82">
        <v>1577644812</v>
      </c>
      <c r="H1871" s="84" t="s">
        <v>2299</v>
      </c>
    </row>
    <row r="1872" spans="1:8" ht="15.75" customHeight="1">
      <c r="A1872" s="81" t="s">
        <v>2531</v>
      </c>
      <c r="B1872" s="81" t="s">
        <v>44</v>
      </c>
      <c r="C1872" s="82">
        <v>29434.46</v>
      </c>
      <c r="D1872" s="81" t="s">
        <v>434</v>
      </c>
      <c r="E1872" s="81" t="s">
        <v>2300</v>
      </c>
      <c r="F1872" s="83">
        <v>61200</v>
      </c>
      <c r="G1872" s="82">
        <v>1801388952</v>
      </c>
      <c r="H1872" s="84" t="s">
        <v>2301</v>
      </c>
    </row>
    <row r="1873" spans="1:8" ht="15.75" customHeight="1">
      <c r="A1873" s="81" t="s">
        <v>2531</v>
      </c>
      <c r="B1873" s="81" t="s">
        <v>44</v>
      </c>
      <c r="C1873" s="82">
        <v>30127.279999999999</v>
      </c>
      <c r="D1873" s="81" t="s">
        <v>68</v>
      </c>
      <c r="E1873" s="81" t="s">
        <v>536</v>
      </c>
      <c r="F1873" s="83">
        <v>61200</v>
      </c>
      <c r="G1873" s="82">
        <v>1843789536</v>
      </c>
      <c r="H1873" s="84" t="s">
        <v>2302</v>
      </c>
    </row>
    <row r="1874" spans="1:8" ht="15.75" customHeight="1">
      <c r="A1874" s="81" t="s">
        <v>2531</v>
      </c>
      <c r="B1874" s="81" t="s">
        <v>44</v>
      </c>
      <c r="C1874" s="82">
        <v>32169.99</v>
      </c>
      <c r="D1874" s="81" t="s">
        <v>52</v>
      </c>
      <c r="E1874" s="81" t="s">
        <v>2303</v>
      </c>
      <c r="F1874" s="83">
        <v>61200</v>
      </c>
      <c r="G1874" s="82">
        <v>1968803388</v>
      </c>
      <c r="H1874" s="81" t="s">
        <v>2304</v>
      </c>
    </row>
    <row r="1875" spans="1:8" ht="15.75" customHeight="1">
      <c r="A1875" s="81" t="s">
        <v>2531</v>
      </c>
      <c r="B1875" s="81" t="s">
        <v>44</v>
      </c>
      <c r="C1875" s="82">
        <v>32439.87</v>
      </c>
      <c r="D1875" s="81" t="s">
        <v>95</v>
      </c>
      <c r="E1875" s="81" t="s">
        <v>2305</v>
      </c>
      <c r="F1875" s="83">
        <v>61200</v>
      </c>
      <c r="G1875" s="82">
        <v>1985320044</v>
      </c>
      <c r="H1875" s="84" t="s">
        <v>2306</v>
      </c>
    </row>
    <row r="1876" spans="1:8" ht="15.75" customHeight="1">
      <c r="A1876" s="81" t="s">
        <v>2531</v>
      </c>
      <c r="B1876" s="81" t="s">
        <v>44</v>
      </c>
      <c r="C1876" s="82">
        <v>32747.29</v>
      </c>
      <c r="D1876" s="81" t="s">
        <v>196</v>
      </c>
      <c r="E1876" s="84" t="s">
        <v>2307</v>
      </c>
      <c r="F1876" s="83">
        <v>61200</v>
      </c>
      <c r="G1876" s="82">
        <v>2004134148</v>
      </c>
      <c r="H1876" s="84" t="s">
        <v>2308</v>
      </c>
    </row>
    <row r="1877" spans="1:8" ht="15.75" customHeight="1">
      <c r="A1877" s="81" t="s">
        <v>2531</v>
      </c>
      <c r="B1877" s="81" t="s">
        <v>44</v>
      </c>
      <c r="C1877" s="82">
        <v>33742.730000000003</v>
      </c>
      <c r="D1877" s="81" t="s">
        <v>63</v>
      </c>
      <c r="E1877" s="81" t="s">
        <v>812</v>
      </c>
      <c r="F1877" s="83">
        <v>61200</v>
      </c>
      <c r="G1877" s="82">
        <v>2065055076</v>
      </c>
      <c r="H1877" s="84" t="s">
        <v>2309</v>
      </c>
    </row>
    <row r="1878" spans="1:8" ht="15.75" customHeight="1">
      <c r="A1878" s="81" t="s">
        <v>2531</v>
      </c>
      <c r="B1878" s="81" t="s">
        <v>44</v>
      </c>
      <c r="C1878" s="82">
        <v>35574</v>
      </c>
      <c r="D1878" s="81" t="s">
        <v>77</v>
      </c>
      <c r="E1878" s="81" t="s">
        <v>2310</v>
      </c>
      <c r="F1878" s="83">
        <v>61200</v>
      </c>
      <c r="G1878" s="82">
        <v>2177128800</v>
      </c>
      <c r="H1878" s="84" t="s">
        <v>2311</v>
      </c>
    </row>
    <row r="1879" spans="1:8" ht="15.75" customHeight="1">
      <c r="A1879" s="81" t="s">
        <v>2531</v>
      </c>
      <c r="B1879" s="81" t="s">
        <v>44</v>
      </c>
      <c r="C1879" s="82">
        <v>39551.1</v>
      </c>
      <c r="D1879" s="81" t="s">
        <v>189</v>
      </c>
      <c r="E1879" s="81" t="s">
        <v>812</v>
      </c>
      <c r="F1879" s="83">
        <v>61200</v>
      </c>
      <c r="G1879" s="82">
        <v>2420527320</v>
      </c>
      <c r="H1879" s="81" t="s">
        <v>2312</v>
      </c>
    </row>
    <row r="1880" spans="1:8" ht="15.75" customHeight="1">
      <c r="A1880" s="81" t="s">
        <v>2531</v>
      </c>
      <c r="B1880" s="81" t="s">
        <v>44</v>
      </c>
      <c r="C1880" s="82">
        <v>39895.800000000003</v>
      </c>
      <c r="D1880" s="81" t="s">
        <v>255</v>
      </c>
      <c r="E1880" s="81" t="s">
        <v>812</v>
      </c>
      <c r="F1880" s="83">
        <v>61200</v>
      </c>
      <c r="G1880" s="82">
        <v>2441622960</v>
      </c>
      <c r="H1880" s="84" t="s">
        <v>2313</v>
      </c>
    </row>
    <row r="1881" spans="1:8" ht="15.75" customHeight="1">
      <c r="C1881" s="79"/>
      <c r="F1881" s="85"/>
      <c r="G1881" s="79"/>
    </row>
    <row r="1882" spans="1:8" ht="15.75" customHeight="1">
      <c r="A1882" s="88" t="s">
        <v>2314</v>
      </c>
      <c r="B1882" s="89"/>
      <c r="C1882" s="89"/>
      <c r="D1882" s="89"/>
      <c r="E1882" s="89"/>
      <c r="F1882" s="89"/>
      <c r="G1882" s="89"/>
      <c r="H1882" s="90"/>
    </row>
    <row r="1883" spans="1:8" ht="15.75" customHeight="1">
      <c r="C1883" s="79"/>
      <c r="E1883" s="1" t="s">
        <v>2401</v>
      </c>
      <c r="F1883" s="80">
        <v>12000</v>
      </c>
      <c r="G1883" s="79"/>
    </row>
    <row r="1884" spans="1:8" ht="15.75" customHeight="1">
      <c r="A1884" s="81" t="s">
        <v>17</v>
      </c>
      <c r="B1884" s="81" t="s">
        <v>18</v>
      </c>
      <c r="C1884" s="81" t="s">
        <v>19</v>
      </c>
      <c r="D1884" s="81" t="s">
        <v>23</v>
      </c>
      <c r="E1884" s="81" t="s">
        <v>24</v>
      </c>
      <c r="F1884" s="81" t="s">
        <v>25</v>
      </c>
      <c r="G1884" s="81" t="s">
        <v>26</v>
      </c>
      <c r="H1884" s="81" t="s">
        <v>27</v>
      </c>
    </row>
    <row r="1885" spans="1:8" ht="15.75" customHeight="1">
      <c r="A1885" s="81" t="s">
        <v>2532</v>
      </c>
      <c r="B1885" s="81" t="s">
        <v>44</v>
      </c>
      <c r="C1885" s="82">
        <v>21800</v>
      </c>
      <c r="D1885" s="81" t="s">
        <v>55</v>
      </c>
      <c r="E1885" s="81" t="s">
        <v>237</v>
      </c>
      <c r="F1885" s="83">
        <v>12000</v>
      </c>
      <c r="G1885" s="82">
        <v>261600000</v>
      </c>
      <c r="H1885" s="81" t="s">
        <v>2316</v>
      </c>
    </row>
    <row r="1886" spans="1:8" ht="15.75" customHeight="1">
      <c r="A1886" s="81" t="s">
        <v>2532</v>
      </c>
      <c r="B1886" s="81" t="s">
        <v>44</v>
      </c>
      <c r="C1886" s="82">
        <v>21974.16</v>
      </c>
      <c r="D1886" s="81" t="s">
        <v>52</v>
      </c>
      <c r="E1886" s="81" t="s">
        <v>2317</v>
      </c>
      <c r="F1886" s="83">
        <v>12000</v>
      </c>
      <c r="G1886" s="82">
        <v>263689920</v>
      </c>
      <c r="H1886" s="81" t="s">
        <v>2318</v>
      </c>
    </row>
    <row r="1887" spans="1:8" ht="15.75" customHeight="1">
      <c r="A1887" s="81" t="s">
        <v>2532</v>
      </c>
      <c r="B1887" s="81" t="s">
        <v>44</v>
      </c>
      <c r="C1887" s="82">
        <v>22160</v>
      </c>
      <c r="D1887" s="81" t="s">
        <v>95</v>
      </c>
      <c r="E1887" s="81" t="s">
        <v>2319</v>
      </c>
      <c r="F1887" s="83">
        <v>12000</v>
      </c>
      <c r="G1887" s="82">
        <v>265920000</v>
      </c>
      <c r="H1887" s="81" t="s">
        <v>2320</v>
      </c>
    </row>
    <row r="1888" spans="1:8" ht="15.75" customHeight="1">
      <c r="A1888" s="81" t="s">
        <v>2532</v>
      </c>
      <c r="B1888" s="81" t="s">
        <v>44</v>
      </c>
      <c r="C1888" s="82">
        <v>22220</v>
      </c>
      <c r="D1888" s="81" t="s">
        <v>63</v>
      </c>
      <c r="E1888" s="81" t="s">
        <v>237</v>
      </c>
      <c r="F1888" s="83">
        <v>12000</v>
      </c>
      <c r="G1888" s="82">
        <v>266640000</v>
      </c>
      <c r="H1888" s="84" t="s">
        <v>2321</v>
      </c>
    </row>
    <row r="1889" spans="1:8" ht="15.75" customHeight="1">
      <c r="A1889" s="81" t="s">
        <v>2532</v>
      </c>
      <c r="B1889" s="81" t="s">
        <v>44</v>
      </c>
      <c r="C1889" s="82">
        <v>22490</v>
      </c>
      <c r="D1889" s="81" t="s">
        <v>196</v>
      </c>
      <c r="E1889" s="84" t="s">
        <v>2322</v>
      </c>
      <c r="F1889" s="83">
        <v>12000</v>
      </c>
      <c r="G1889" s="82">
        <v>269880000</v>
      </c>
      <c r="H1889" s="81" t="s">
        <v>2323</v>
      </c>
    </row>
    <row r="1890" spans="1:8" ht="15.75" customHeight="1">
      <c r="A1890" s="81" t="s">
        <v>2532</v>
      </c>
      <c r="B1890" s="81" t="s">
        <v>44</v>
      </c>
      <c r="C1890" s="82">
        <v>22760</v>
      </c>
      <c r="D1890" s="81" t="s">
        <v>71</v>
      </c>
      <c r="E1890" s="81" t="s">
        <v>2324</v>
      </c>
      <c r="F1890" s="83">
        <v>12000</v>
      </c>
      <c r="G1890" s="82">
        <v>273120000</v>
      </c>
      <c r="H1890" s="84" t="s">
        <v>2325</v>
      </c>
    </row>
    <row r="1891" spans="1:8" ht="15.75" customHeight="1">
      <c r="A1891" s="81" t="s">
        <v>2532</v>
      </c>
      <c r="B1891" s="81" t="s">
        <v>44</v>
      </c>
      <c r="C1891" s="82">
        <v>22990</v>
      </c>
      <c r="D1891" s="81" t="s">
        <v>246</v>
      </c>
      <c r="E1891" s="81" t="s">
        <v>237</v>
      </c>
      <c r="F1891" s="83">
        <v>12000</v>
      </c>
      <c r="G1891" s="82">
        <v>275880000</v>
      </c>
      <c r="H1891" s="84" t="s">
        <v>2326</v>
      </c>
    </row>
    <row r="1892" spans="1:8" ht="15.75" customHeight="1">
      <c r="A1892" s="81" t="s">
        <v>2532</v>
      </c>
      <c r="B1892" s="81" t="s">
        <v>44</v>
      </c>
      <c r="C1892" s="82">
        <v>23199.7</v>
      </c>
      <c r="D1892" s="81" t="s">
        <v>189</v>
      </c>
      <c r="E1892" s="81" t="s">
        <v>237</v>
      </c>
      <c r="F1892" s="83">
        <v>12000</v>
      </c>
      <c r="G1892" s="82">
        <v>278396400</v>
      </c>
      <c r="H1892" s="81" t="s">
        <v>2327</v>
      </c>
    </row>
    <row r="1893" spans="1:8" ht="15.75" customHeight="1">
      <c r="A1893" s="81" t="s">
        <v>2532</v>
      </c>
      <c r="B1893" s="81" t="s">
        <v>44</v>
      </c>
      <c r="C1893" s="82">
        <v>24400</v>
      </c>
      <c r="D1893" s="81" t="s">
        <v>61</v>
      </c>
      <c r="E1893" s="81" t="s">
        <v>253</v>
      </c>
      <c r="F1893" s="83">
        <v>12000</v>
      </c>
      <c r="G1893" s="82">
        <v>292800000</v>
      </c>
      <c r="H1893" s="81" t="s">
        <v>2328</v>
      </c>
    </row>
    <row r="1894" spans="1:8" ht="15.75" customHeight="1">
      <c r="A1894" s="81" t="s">
        <v>2532</v>
      </c>
      <c r="B1894" s="81" t="s">
        <v>44</v>
      </c>
      <c r="C1894" s="82">
        <v>24900</v>
      </c>
      <c r="D1894" s="81" t="s">
        <v>77</v>
      </c>
      <c r="E1894" s="81" t="s">
        <v>2329</v>
      </c>
      <c r="F1894" s="83">
        <v>12000</v>
      </c>
      <c r="G1894" s="82">
        <v>298800000</v>
      </c>
      <c r="H1894" s="84" t="s">
        <v>2330</v>
      </c>
    </row>
    <row r="1895" spans="1:8" ht="15.75" customHeight="1">
      <c r="A1895" s="81" t="s">
        <v>2532</v>
      </c>
      <c r="B1895" s="81" t="s">
        <v>44</v>
      </c>
      <c r="C1895" s="82">
        <v>25760</v>
      </c>
      <c r="D1895" s="81" t="s">
        <v>434</v>
      </c>
      <c r="E1895" s="81" t="s">
        <v>2329</v>
      </c>
      <c r="F1895" s="83">
        <v>12000</v>
      </c>
      <c r="G1895" s="82">
        <v>309120000</v>
      </c>
      <c r="H1895" s="84" t="s">
        <v>2331</v>
      </c>
    </row>
    <row r="1896" spans="1:8" ht="15.75" customHeight="1">
      <c r="A1896" s="81" t="s">
        <v>2532</v>
      </c>
      <c r="B1896" s="81" t="s">
        <v>44</v>
      </c>
      <c r="C1896" s="82">
        <v>30578</v>
      </c>
      <c r="D1896" s="81" t="s">
        <v>47</v>
      </c>
      <c r="E1896" s="81" t="s">
        <v>2332</v>
      </c>
      <c r="F1896" s="83">
        <v>12000</v>
      </c>
      <c r="G1896" s="82">
        <v>366936000</v>
      </c>
      <c r="H1896" s="81" t="s">
        <v>109</v>
      </c>
    </row>
    <row r="1897" spans="1:8" ht="15.75" customHeight="1">
      <c r="A1897" s="81" t="s">
        <v>2532</v>
      </c>
      <c r="B1897" s="81" t="s">
        <v>44</v>
      </c>
      <c r="C1897" s="82">
        <v>31168.84</v>
      </c>
      <c r="D1897" s="81" t="s">
        <v>68</v>
      </c>
      <c r="E1897" s="81" t="s">
        <v>237</v>
      </c>
      <c r="F1897" s="83">
        <v>12000</v>
      </c>
      <c r="G1897" s="82">
        <v>374026080</v>
      </c>
      <c r="H1897" s="84" t="s">
        <v>2333</v>
      </c>
    </row>
    <row r="1898" spans="1:8" ht="15.75" customHeight="1">
      <c r="C1898" s="79"/>
      <c r="F1898" s="85"/>
      <c r="G1898" s="79"/>
    </row>
    <row r="1899" spans="1:8" ht="15.75" customHeight="1">
      <c r="A1899" s="88" t="s">
        <v>2334</v>
      </c>
      <c r="B1899" s="89"/>
      <c r="C1899" s="89"/>
      <c r="D1899" s="89"/>
      <c r="E1899" s="89"/>
      <c r="F1899" s="89"/>
      <c r="G1899" s="89"/>
      <c r="H1899" s="90"/>
    </row>
    <row r="1900" spans="1:8" ht="15.75" customHeight="1">
      <c r="C1900" s="79"/>
      <c r="E1900" s="1" t="s">
        <v>2401</v>
      </c>
      <c r="F1900" s="80">
        <v>12000</v>
      </c>
      <c r="G1900" s="79"/>
    </row>
    <row r="1901" spans="1:8" ht="15.75" customHeight="1">
      <c r="A1901" s="81" t="s">
        <v>17</v>
      </c>
      <c r="B1901" s="81" t="s">
        <v>18</v>
      </c>
      <c r="C1901" s="81" t="s">
        <v>19</v>
      </c>
      <c r="D1901" s="81" t="s">
        <v>23</v>
      </c>
      <c r="E1901" s="81" t="s">
        <v>24</v>
      </c>
      <c r="F1901" s="81" t="s">
        <v>25</v>
      </c>
      <c r="G1901" s="81" t="s">
        <v>26</v>
      </c>
      <c r="H1901" s="81" t="s">
        <v>27</v>
      </c>
    </row>
    <row r="1902" spans="1:8" ht="15.75" customHeight="1">
      <c r="A1902" s="81" t="s">
        <v>2533</v>
      </c>
      <c r="B1902" s="81" t="s">
        <v>44</v>
      </c>
      <c r="C1902" s="82">
        <v>20412.37</v>
      </c>
      <c r="D1902" s="81" t="s">
        <v>52</v>
      </c>
      <c r="E1902" s="81" t="s">
        <v>2336</v>
      </c>
      <c r="F1902" s="83">
        <v>12000</v>
      </c>
      <c r="G1902" s="82">
        <v>244948440</v>
      </c>
      <c r="H1902" s="81" t="s">
        <v>2318</v>
      </c>
    </row>
    <row r="1903" spans="1:8" ht="15.75" customHeight="1">
      <c r="A1903" s="81" t="s">
        <v>2533</v>
      </c>
      <c r="B1903" s="81" t="s">
        <v>44</v>
      </c>
      <c r="C1903" s="82">
        <v>20710</v>
      </c>
      <c r="D1903" s="81" t="s">
        <v>55</v>
      </c>
      <c r="E1903" s="81" t="s">
        <v>237</v>
      </c>
      <c r="F1903" s="83">
        <v>12000</v>
      </c>
      <c r="G1903" s="82">
        <v>248520000</v>
      </c>
      <c r="H1903" s="81" t="s">
        <v>2316</v>
      </c>
    </row>
    <row r="1904" spans="1:8" ht="15.75" customHeight="1">
      <c r="A1904" s="81" t="s">
        <v>2533</v>
      </c>
      <c r="B1904" s="81" t="s">
        <v>44</v>
      </c>
      <c r="C1904" s="82">
        <v>21052</v>
      </c>
      <c r="D1904" s="81" t="s">
        <v>95</v>
      </c>
      <c r="E1904" s="81" t="s">
        <v>2337</v>
      </c>
      <c r="F1904" s="83">
        <v>12000</v>
      </c>
      <c r="G1904" s="82">
        <v>252624000</v>
      </c>
      <c r="H1904" s="81" t="s">
        <v>2338</v>
      </c>
    </row>
    <row r="1905" spans="1:8" ht="15.75" customHeight="1">
      <c r="A1905" s="81" t="s">
        <v>2533</v>
      </c>
      <c r="B1905" s="81" t="s">
        <v>44</v>
      </c>
      <c r="C1905" s="82">
        <v>21109</v>
      </c>
      <c r="D1905" s="81" t="s">
        <v>63</v>
      </c>
      <c r="E1905" s="81" t="s">
        <v>237</v>
      </c>
      <c r="F1905" s="83">
        <v>12000</v>
      </c>
      <c r="G1905" s="82">
        <v>253308000</v>
      </c>
      <c r="H1905" s="84" t="s">
        <v>2339</v>
      </c>
    </row>
    <row r="1906" spans="1:8" ht="15.75" customHeight="1">
      <c r="A1906" s="81" t="s">
        <v>2533</v>
      </c>
      <c r="B1906" s="81" t="s">
        <v>44</v>
      </c>
      <c r="C1906" s="82">
        <v>21365.5</v>
      </c>
      <c r="D1906" s="81" t="s">
        <v>196</v>
      </c>
      <c r="E1906" s="84" t="s">
        <v>2340</v>
      </c>
      <c r="F1906" s="83">
        <v>12000</v>
      </c>
      <c r="G1906" s="82">
        <v>256386000</v>
      </c>
      <c r="H1906" s="81" t="s">
        <v>2341</v>
      </c>
    </row>
    <row r="1907" spans="1:8" ht="15.75" customHeight="1">
      <c r="A1907" s="81" t="s">
        <v>2533</v>
      </c>
      <c r="B1907" s="81" t="s">
        <v>44</v>
      </c>
      <c r="C1907" s="82">
        <v>21451</v>
      </c>
      <c r="D1907" s="81" t="s">
        <v>71</v>
      </c>
      <c r="E1907" s="81" t="s">
        <v>2324</v>
      </c>
      <c r="F1907" s="83">
        <v>12000</v>
      </c>
      <c r="G1907" s="82">
        <v>257412000</v>
      </c>
      <c r="H1907" s="84" t="s">
        <v>2342</v>
      </c>
    </row>
    <row r="1908" spans="1:8" ht="15.75" customHeight="1">
      <c r="A1908" s="81" t="s">
        <v>2533</v>
      </c>
      <c r="B1908" s="81" t="s">
        <v>44</v>
      </c>
      <c r="C1908" s="82">
        <v>21755</v>
      </c>
      <c r="D1908" s="81" t="s">
        <v>246</v>
      </c>
      <c r="E1908" s="81" t="s">
        <v>237</v>
      </c>
      <c r="F1908" s="83">
        <v>12000</v>
      </c>
      <c r="G1908" s="82">
        <v>261060000</v>
      </c>
      <c r="H1908" s="84" t="s">
        <v>2343</v>
      </c>
    </row>
    <row r="1909" spans="1:8" ht="15.75" customHeight="1">
      <c r="A1909" s="81" t="s">
        <v>2533</v>
      </c>
      <c r="B1909" s="81" t="s">
        <v>44</v>
      </c>
      <c r="C1909" s="82">
        <v>22039.71</v>
      </c>
      <c r="D1909" s="81" t="s">
        <v>189</v>
      </c>
      <c r="E1909" s="81" t="s">
        <v>237</v>
      </c>
      <c r="F1909" s="83">
        <v>12000</v>
      </c>
      <c r="G1909" s="82">
        <v>264476520</v>
      </c>
      <c r="H1909" s="81" t="s">
        <v>2327</v>
      </c>
    </row>
    <row r="1910" spans="1:8" ht="15.75" customHeight="1">
      <c r="A1910" s="81" t="s">
        <v>2533</v>
      </c>
      <c r="B1910" s="81" t="s">
        <v>44</v>
      </c>
      <c r="C1910" s="82">
        <v>23180</v>
      </c>
      <c r="D1910" s="81" t="s">
        <v>61</v>
      </c>
      <c r="E1910" s="81" t="s">
        <v>253</v>
      </c>
      <c r="F1910" s="83">
        <v>12000</v>
      </c>
      <c r="G1910" s="82">
        <v>278160000</v>
      </c>
      <c r="H1910" s="81" t="s">
        <v>2328</v>
      </c>
    </row>
    <row r="1911" spans="1:8" ht="15.75" customHeight="1">
      <c r="A1911" s="81" t="s">
        <v>2533</v>
      </c>
      <c r="B1911" s="81" t="s">
        <v>44</v>
      </c>
      <c r="C1911" s="82">
        <v>24900</v>
      </c>
      <c r="D1911" s="81" t="s">
        <v>77</v>
      </c>
      <c r="E1911" s="81" t="s">
        <v>2344</v>
      </c>
      <c r="F1911" s="83">
        <v>12000</v>
      </c>
      <c r="G1911" s="82">
        <v>298800000</v>
      </c>
      <c r="H1911" s="84" t="s">
        <v>2345</v>
      </c>
    </row>
    <row r="1912" spans="1:8" ht="15.75" customHeight="1">
      <c r="A1912" s="81" t="s">
        <v>2533</v>
      </c>
      <c r="B1912" s="81" t="s">
        <v>44</v>
      </c>
      <c r="C1912" s="82">
        <v>25760</v>
      </c>
      <c r="D1912" s="81" t="s">
        <v>434</v>
      </c>
      <c r="E1912" s="81" t="s">
        <v>2346</v>
      </c>
      <c r="F1912" s="83">
        <v>12000</v>
      </c>
      <c r="G1912" s="82">
        <v>309120000</v>
      </c>
      <c r="H1912" s="84" t="s">
        <v>2347</v>
      </c>
    </row>
    <row r="1913" spans="1:8" ht="15.75" customHeight="1">
      <c r="A1913" s="81" t="s">
        <v>2533</v>
      </c>
      <c r="B1913" s="81" t="s">
        <v>44</v>
      </c>
      <c r="C1913" s="82">
        <v>29024</v>
      </c>
      <c r="D1913" s="81" t="s">
        <v>47</v>
      </c>
      <c r="E1913" s="81" t="s">
        <v>2332</v>
      </c>
      <c r="F1913" s="83">
        <v>12000</v>
      </c>
      <c r="G1913" s="82">
        <v>348288000</v>
      </c>
      <c r="H1913" s="81" t="s">
        <v>109</v>
      </c>
    </row>
    <row r="1914" spans="1:8" ht="15.75" customHeight="1">
      <c r="A1914" s="81" t="s">
        <v>2533</v>
      </c>
      <c r="B1914" s="81" t="s">
        <v>44</v>
      </c>
      <c r="C1914" s="82">
        <v>31168.84</v>
      </c>
      <c r="D1914" s="81" t="s">
        <v>68</v>
      </c>
      <c r="E1914" s="81" t="s">
        <v>237</v>
      </c>
      <c r="F1914" s="83">
        <v>12000</v>
      </c>
      <c r="G1914" s="82">
        <v>374026080</v>
      </c>
      <c r="H1914" s="84" t="s">
        <v>2348</v>
      </c>
    </row>
    <row r="1915" spans="1:8" ht="15.75" customHeight="1">
      <c r="C1915" s="79"/>
      <c r="F1915" s="85"/>
      <c r="G1915" s="79"/>
    </row>
    <row r="1916" spans="1:8" ht="15.75" customHeight="1">
      <c r="A1916" s="88" t="s">
        <v>2349</v>
      </c>
      <c r="B1916" s="89"/>
      <c r="C1916" s="89"/>
      <c r="D1916" s="89"/>
      <c r="E1916" s="89"/>
      <c r="F1916" s="89"/>
      <c r="G1916" s="89"/>
      <c r="H1916" s="90"/>
    </row>
    <row r="1917" spans="1:8" ht="15.75" customHeight="1">
      <c r="C1917" s="79"/>
      <c r="E1917" s="1" t="s">
        <v>2401</v>
      </c>
      <c r="F1917" s="80">
        <v>168000</v>
      </c>
      <c r="G1917" s="79"/>
    </row>
    <row r="1918" spans="1:8" ht="15.75" customHeight="1">
      <c r="A1918" s="81" t="s">
        <v>17</v>
      </c>
      <c r="B1918" s="81" t="s">
        <v>18</v>
      </c>
      <c r="C1918" s="81" t="s">
        <v>19</v>
      </c>
      <c r="D1918" s="81" t="s">
        <v>23</v>
      </c>
      <c r="E1918" s="81" t="s">
        <v>24</v>
      </c>
      <c r="F1918" s="81" t="s">
        <v>25</v>
      </c>
      <c r="G1918" s="81" t="s">
        <v>26</v>
      </c>
      <c r="H1918" s="81" t="s">
        <v>27</v>
      </c>
    </row>
    <row r="1919" spans="1:8" ht="15.75" customHeight="1">
      <c r="A1919" s="81" t="s">
        <v>2534</v>
      </c>
      <c r="B1919" s="81" t="s">
        <v>44</v>
      </c>
      <c r="C1919" s="82">
        <v>12075.47</v>
      </c>
      <c r="D1919" s="81" t="s">
        <v>434</v>
      </c>
      <c r="E1919" s="81" t="s">
        <v>2350</v>
      </c>
      <c r="F1919" s="83">
        <v>168000</v>
      </c>
      <c r="G1919" s="82">
        <v>2028678960</v>
      </c>
      <c r="H1919" s="84" t="s">
        <v>2351</v>
      </c>
    </row>
    <row r="1920" spans="1:8" ht="15.75" customHeight="1">
      <c r="A1920" s="81" t="s">
        <v>2534</v>
      </c>
      <c r="B1920" s="81" t="s">
        <v>51</v>
      </c>
      <c r="C1920" s="82">
        <v>16016.44</v>
      </c>
      <c r="D1920" s="81" t="s">
        <v>95</v>
      </c>
      <c r="E1920" s="81" t="s">
        <v>2352</v>
      </c>
      <c r="F1920" s="83">
        <v>168000</v>
      </c>
      <c r="G1920" s="82">
        <v>2690761920</v>
      </c>
      <c r="H1920" s="81" t="s">
        <v>2353</v>
      </c>
    </row>
    <row r="1921" spans="1:8" ht="15.75" customHeight="1">
      <c r="A1921" s="81" t="s">
        <v>2534</v>
      </c>
      <c r="B1921" s="81" t="s">
        <v>44</v>
      </c>
      <c r="C1921" s="82">
        <v>16259.67</v>
      </c>
      <c r="D1921" s="81" t="s">
        <v>63</v>
      </c>
      <c r="E1921" s="81" t="s">
        <v>733</v>
      </c>
      <c r="F1921" s="83">
        <v>168000</v>
      </c>
      <c r="G1921" s="82">
        <v>2731624560</v>
      </c>
      <c r="H1921" s="84" t="s">
        <v>2354</v>
      </c>
    </row>
    <row r="1922" spans="1:8" ht="15.75" customHeight="1">
      <c r="A1922" s="81" t="s">
        <v>2534</v>
      </c>
      <c r="B1922" s="81" t="s">
        <v>44</v>
      </c>
      <c r="C1922" s="82">
        <v>16802.61</v>
      </c>
      <c r="D1922" s="81" t="s">
        <v>68</v>
      </c>
      <c r="E1922" s="81" t="s">
        <v>237</v>
      </c>
      <c r="F1922" s="83">
        <v>168000</v>
      </c>
      <c r="G1922" s="82">
        <v>2822838480</v>
      </c>
      <c r="H1922" s="84" t="s">
        <v>2355</v>
      </c>
    </row>
    <row r="1923" spans="1:8" ht="15.75" customHeight="1">
      <c r="A1923" s="81" t="s">
        <v>2534</v>
      </c>
      <c r="B1923" s="81" t="s">
        <v>44</v>
      </c>
      <c r="C1923" s="82">
        <v>18407</v>
      </c>
      <c r="D1923" s="81" t="s">
        <v>77</v>
      </c>
      <c r="E1923" s="81" t="s">
        <v>2356</v>
      </c>
      <c r="F1923" s="83">
        <v>168000</v>
      </c>
      <c r="G1923" s="82">
        <v>3092376000</v>
      </c>
      <c r="H1923" s="84" t="s">
        <v>2357</v>
      </c>
    </row>
    <row r="1924" spans="1:8" ht="15.75" customHeight="1">
      <c r="A1924" s="81" t="s">
        <v>2534</v>
      </c>
      <c r="B1924" s="81" t="s">
        <v>44</v>
      </c>
      <c r="C1924" s="82">
        <v>18630.77</v>
      </c>
      <c r="D1924" s="81" t="s">
        <v>95</v>
      </c>
      <c r="E1924" s="81" t="s">
        <v>2358</v>
      </c>
      <c r="F1924" s="83">
        <v>168000</v>
      </c>
      <c r="G1924" s="82">
        <v>3129969360</v>
      </c>
      <c r="H1924" s="84" t="s">
        <v>2359</v>
      </c>
    </row>
    <row r="1925" spans="1:8" ht="15.75" customHeight="1">
      <c r="A1925" s="81" t="s">
        <v>2534</v>
      </c>
      <c r="B1925" s="81" t="s">
        <v>51</v>
      </c>
      <c r="C1925" s="82">
        <v>18679.990000000002</v>
      </c>
      <c r="D1925" s="81" t="s">
        <v>52</v>
      </c>
      <c r="E1925" s="81" t="s">
        <v>2360</v>
      </c>
      <c r="F1925" s="83">
        <v>168000</v>
      </c>
      <c r="G1925" s="82">
        <v>3138238320</v>
      </c>
      <c r="H1925" s="81" t="s">
        <v>2361</v>
      </c>
    </row>
    <row r="1926" spans="1:8" ht="15.75" customHeight="1">
      <c r="A1926" s="81" t="s">
        <v>2534</v>
      </c>
      <c r="B1926" s="81" t="s">
        <v>44</v>
      </c>
      <c r="C1926" s="82">
        <v>18795.55</v>
      </c>
      <c r="D1926" s="81" t="s">
        <v>196</v>
      </c>
      <c r="E1926" s="84" t="s">
        <v>2362</v>
      </c>
      <c r="F1926" s="83">
        <v>168000</v>
      </c>
      <c r="G1926" s="82">
        <v>3157652400</v>
      </c>
      <c r="H1926" s="84" t="s">
        <v>2363</v>
      </c>
    </row>
    <row r="1927" spans="1:8" ht="15.75" customHeight="1">
      <c r="A1927" s="81" t="s">
        <v>2534</v>
      </c>
      <c r="B1927" s="81" t="s">
        <v>51</v>
      </c>
      <c r="C1927" s="82">
        <v>19382.38</v>
      </c>
      <c r="D1927" s="81" t="s">
        <v>63</v>
      </c>
      <c r="E1927" s="81" t="s">
        <v>812</v>
      </c>
      <c r="F1927" s="83">
        <v>168000</v>
      </c>
      <c r="G1927" s="82">
        <v>3256239840</v>
      </c>
      <c r="H1927" s="84" t="s">
        <v>2364</v>
      </c>
    </row>
    <row r="1928" spans="1:8" ht="15.75" customHeight="1">
      <c r="A1928" s="81" t="s">
        <v>2534</v>
      </c>
      <c r="B1928" s="81" t="s">
        <v>44</v>
      </c>
      <c r="C1928" s="82">
        <v>20674.13</v>
      </c>
      <c r="D1928" s="81" t="s">
        <v>52</v>
      </c>
      <c r="E1928" s="81" t="s">
        <v>2365</v>
      </c>
      <c r="F1928" s="83">
        <v>168000</v>
      </c>
      <c r="G1928" s="82">
        <v>3473253840</v>
      </c>
      <c r="H1928" s="81" t="s">
        <v>2366</v>
      </c>
    </row>
    <row r="1929" spans="1:8" ht="15.75" customHeight="1">
      <c r="A1929" s="81" t="s">
        <v>2534</v>
      </c>
      <c r="B1929" s="81" t="s">
        <v>44</v>
      </c>
      <c r="C1929" s="82">
        <v>22912.799999999999</v>
      </c>
      <c r="D1929" s="81" t="s">
        <v>255</v>
      </c>
      <c r="E1929" s="81" t="s">
        <v>812</v>
      </c>
      <c r="F1929" s="83">
        <v>168000</v>
      </c>
      <c r="G1929" s="82">
        <v>3849350400</v>
      </c>
      <c r="H1929" s="84" t="s">
        <v>2367</v>
      </c>
    </row>
    <row r="1930" spans="1:8" ht="15.75" customHeight="1">
      <c r="C1930" s="79"/>
      <c r="F1930" s="85"/>
      <c r="G1930" s="79"/>
    </row>
    <row r="1931" spans="1:8" ht="15.75" customHeight="1">
      <c r="A1931" s="88" t="s">
        <v>2368</v>
      </c>
      <c r="B1931" s="89"/>
      <c r="C1931" s="89"/>
      <c r="D1931" s="89"/>
      <c r="E1931" s="89"/>
      <c r="F1931" s="89"/>
      <c r="G1931" s="89"/>
      <c r="H1931" s="90"/>
    </row>
    <row r="1932" spans="1:8" ht="15.75" customHeight="1">
      <c r="C1932" s="79"/>
      <c r="E1932" s="1" t="s">
        <v>2401</v>
      </c>
      <c r="F1932" s="80">
        <v>1200</v>
      </c>
      <c r="G1932" s="79"/>
    </row>
    <row r="1933" spans="1:8" ht="15.75" customHeight="1">
      <c r="A1933" s="81" t="s">
        <v>17</v>
      </c>
      <c r="B1933" s="81" t="s">
        <v>18</v>
      </c>
      <c r="C1933" s="81" t="s">
        <v>19</v>
      </c>
      <c r="D1933" s="81" t="s">
        <v>23</v>
      </c>
      <c r="E1933" s="81" t="s">
        <v>24</v>
      </c>
      <c r="F1933" s="81" t="s">
        <v>25</v>
      </c>
      <c r="G1933" s="81" t="s">
        <v>26</v>
      </c>
      <c r="H1933" s="81" t="s">
        <v>27</v>
      </c>
    </row>
    <row r="1934" spans="1:8" ht="15.75" customHeight="1">
      <c r="A1934" s="81" t="s">
        <v>2535</v>
      </c>
      <c r="B1934" s="81" t="s">
        <v>44</v>
      </c>
      <c r="C1934" s="82">
        <v>62000</v>
      </c>
      <c r="D1934" s="81" t="s">
        <v>2369</v>
      </c>
      <c r="E1934" s="81" t="s">
        <v>2370</v>
      </c>
      <c r="F1934" s="83">
        <v>1200</v>
      </c>
      <c r="G1934" s="82">
        <v>74400000</v>
      </c>
      <c r="H1934" s="84" t="s">
        <v>2371</v>
      </c>
    </row>
    <row r="1935" spans="1:8" ht="15.75" customHeight="1">
      <c r="A1935" s="81" t="s">
        <v>2535</v>
      </c>
      <c r="B1935" s="81" t="s">
        <v>44</v>
      </c>
      <c r="C1935" s="82">
        <v>72001.929999999993</v>
      </c>
      <c r="D1935" s="81" t="s">
        <v>434</v>
      </c>
      <c r="E1935" s="81" t="s">
        <v>2372</v>
      </c>
      <c r="F1935" s="83">
        <v>1200</v>
      </c>
      <c r="G1935" s="82">
        <v>86402316</v>
      </c>
      <c r="H1935" s="84" t="s">
        <v>2373</v>
      </c>
    </row>
    <row r="1936" spans="1:8" ht="15.75" customHeight="1">
      <c r="A1936" s="81" t="s">
        <v>2535</v>
      </c>
      <c r="B1936" s="81" t="s">
        <v>44</v>
      </c>
      <c r="C1936" s="82">
        <v>91028.49</v>
      </c>
      <c r="D1936" s="81" t="s">
        <v>63</v>
      </c>
      <c r="E1936" s="81" t="s">
        <v>742</v>
      </c>
      <c r="F1936" s="83">
        <v>1200</v>
      </c>
      <c r="G1936" s="82">
        <v>109234188</v>
      </c>
      <c r="H1936" s="84" t="s">
        <v>2374</v>
      </c>
    </row>
    <row r="1937" spans="1:8" ht="15.75" customHeight="1">
      <c r="A1937" s="81" t="s">
        <v>2535</v>
      </c>
      <c r="B1937" s="81" t="s">
        <v>44</v>
      </c>
      <c r="C1937" s="82">
        <v>425419.15</v>
      </c>
      <c r="D1937" s="81" t="s">
        <v>95</v>
      </c>
      <c r="E1937" s="81" t="s">
        <v>2375</v>
      </c>
      <c r="F1937" s="83">
        <v>1200</v>
      </c>
      <c r="G1937" s="82">
        <v>510502980</v>
      </c>
      <c r="H1937" s="84" t="s">
        <v>2376</v>
      </c>
    </row>
    <row r="1938" spans="1:8" ht="15.75" customHeight="1">
      <c r="A1938" s="81" t="s">
        <v>2535</v>
      </c>
      <c r="B1938" s="81" t="s">
        <v>51</v>
      </c>
      <c r="C1938" s="82">
        <v>455158.54</v>
      </c>
      <c r="D1938" s="81" t="s">
        <v>95</v>
      </c>
      <c r="E1938" s="81" t="s">
        <v>2377</v>
      </c>
      <c r="F1938" s="83">
        <v>1200</v>
      </c>
      <c r="G1938" s="82">
        <v>546190248</v>
      </c>
      <c r="H1938" s="84" t="s">
        <v>2378</v>
      </c>
    </row>
    <row r="1939" spans="1:8" ht="15.75" customHeight="1">
      <c r="C1939" s="79"/>
      <c r="F1939" s="85"/>
      <c r="G1939" s="79"/>
    </row>
    <row r="1940" spans="1:8" ht="15.75" customHeight="1">
      <c r="A1940" s="88" t="s">
        <v>2379</v>
      </c>
      <c r="B1940" s="89"/>
      <c r="C1940" s="89"/>
      <c r="D1940" s="89"/>
      <c r="E1940" s="89"/>
      <c r="F1940" s="89"/>
      <c r="G1940" s="89"/>
      <c r="H1940" s="90"/>
    </row>
    <row r="1941" spans="1:8" ht="15.75" customHeight="1">
      <c r="C1941" s="79"/>
      <c r="E1941" s="1" t="s">
        <v>2401</v>
      </c>
      <c r="F1941" s="80">
        <v>300</v>
      </c>
      <c r="G1941" s="79"/>
    </row>
    <row r="1942" spans="1:8" ht="15.75" customHeight="1">
      <c r="A1942" s="81" t="s">
        <v>17</v>
      </c>
      <c r="B1942" s="81" t="s">
        <v>18</v>
      </c>
      <c r="C1942" s="81" t="s">
        <v>19</v>
      </c>
      <c r="D1942" s="81" t="s">
        <v>23</v>
      </c>
      <c r="E1942" s="81" t="s">
        <v>24</v>
      </c>
      <c r="F1942" s="81" t="s">
        <v>25</v>
      </c>
      <c r="G1942" s="81" t="s">
        <v>26</v>
      </c>
      <c r="H1942" s="81" t="s">
        <v>27</v>
      </c>
    </row>
    <row r="1943" spans="1:8" ht="15.75" customHeight="1">
      <c r="A1943" s="81" t="s">
        <v>2536</v>
      </c>
      <c r="B1943" s="81" t="s">
        <v>44</v>
      </c>
      <c r="C1943" s="82">
        <v>67297.440000000002</v>
      </c>
      <c r="D1943" s="81" t="s">
        <v>434</v>
      </c>
      <c r="E1943" s="81" t="s">
        <v>2380</v>
      </c>
      <c r="F1943" s="83">
        <v>300</v>
      </c>
      <c r="G1943" s="82">
        <v>20189232</v>
      </c>
      <c r="H1943" s="84" t="s">
        <v>2381</v>
      </c>
    </row>
    <row r="1944" spans="1:8" ht="15.75" customHeight="1">
      <c r="A1944" s="81" t="s">
        <v>2536</v>
      </c>
      <c r="B1944" s="81" t="s">
        <v>44</v>
      </c>
      <c r="C1944" s="82">
        <v>70903.19</v>
      </c>
      <c r="D1944" s="81" t="s">
        <v>95</v>
      </c>
      <c r="E1944" s="81" t="s">
        <v>2382</v>
      </c>
      <c r="F1944" s="83">
        <v>300</v>
      </c>
      <c r="G1944" s="82">
        <v>21270957</v>
      </c>
      <c r="H1944" s="84" t="s">
        <v>2383</v>
      </c>
    </row>
    <row r="1945" spans="1:8" ht="15.75" customHeight="1">
      <c r="A1945" s="81" t="s">
        <v>2536</v>
      </c>
      <c r="B1945" s="81" t="s">
        <v>51</v>
      </c>
      <c r="C1945" s="82">
        <v>70903.19</v>
      </c>
      <c r="D1945" s="81" t="s">
        <v>95</v>
      </c>
      <c r="E1945" s="81" t="s">
        <v>2384</v>
      </c>
      <c r="F1945" s="83">
        <v>300</v>
      </c>
      <c r="G1945" s="82">
        <v>21270957</v>
      </c>
      <c r="H1945" s="81" t="s">
        <v>2385</v>
      </c>
    </row>
    <row r="1946" spans="1:8" ht="15.75" customHeight="1">
      <c r="A1946" s="81" t="s">
        <v>2536</v>
      </c>
      <c r="B1946" s="81" t="s">
        <v>44</v>
      </c>
      <c r="C1946" s="82">
        <v>91558.26</v>
      </c>
      <c r="D1946" s="81" t="s">
        <v>63</v>
      </c>
      <c r="E1946" s="81" t="s">
        <v>742</v>
      </c>
      <c r="F1946" s="83">
        <v>300</v>
      </c>
      <c r="G1946" s="82">
        <v>27467478</v>
      </c>
      <c r="H1946" s="84" t="s">
        <v>2386</v>
      </c>
    </row>
    <row r="1947" spans="1:8" ht="15.75" customHeight="1">
      <c r="C1947" s="79"/>
      <c r="F1947" s="85"/>
      <c r="G1947" s="79"/>
    </row>
    <row r="1948" spans="1:8" ht="15.75" customHeight="1">
      <c r="A1948" s="88" t="s">
        <v>2387</v>
      </c>
      <c r="B1948" s="89"/>
      <c r="C1948" s="89"/>
      <c r="D1948" s="89"/>
      <c r="E1948" s="89"/>
      <c r="F1948" s="89"/>
      <c r="G1948" s="89"/>
      <c r="H1948" s="90"/>
    </row>
    <row r="1949" spans="1:8" ht="15.75" customHeight="1">
      <c r="C1949" s="79"/>
      <c r="E1949" s="1" t="s">
        <v>2401</v>
      </c>
      <c r="F1949" s="80">
        <v>600</v>
      </c>
      <c r="G1949" s="79"/>
    </row>
    <row r="1950" spans="1:8" ht="15.75" customHeight="1">
      <c r="A1950" s="81" t="s">
        <v>17</v>
      </c>
      <c r="B1950" s="81" t="s">
        <v>18</v>
      </c>
      <c r="C1950" s="81" t="s">
        <v>19</v>
      </c>
      <c r="D1950" s="81" t="s">
        <v>23</v>
      </c>
      <c r="E1950" s="81" t="s">
        <v>24</v>
      </c>
      <c r="F1950" s="81" t="s">
        <v>25</v>
      </c>
      <c r="G1950" s="81" t="s">
        <v>26</v>
      </c>
      <c r="H1950" s="81" t="s">
        <v>27</v>
      </c>
    </row>
    <row r="1951" spans="1:8" ht="15.75" customHeight="1">
      <c r="A1951" s="81" t="s">
        <v>2537</v>
      </c>
      <c r="B1951" s="81" t="s">
        <v>44</v>
      </c>
      <c r="C1951" s="82">
        <v>2256.16</v>
      </c>
      <c r="D1951" s="81" t="s">
        <v>434</v>
      </c>
      <c r="E1951" s="81" t="s">
        <v>2388</v>
      </c>
      <c r="F1951" s="83">
        <v>600</v>
      </c>
      <c r="G1951" s="82">
        <v>1353696</v>
      </c>
      <c r="H1951" s="84" t="s">
        <v>2389</v>
      </c>
    </row>
    <row r="1952" spans="1:8" ht="15.75" customHeight="1">
      <c r="A1952" s="81" t="s">
        <v>2537</v>
      </c>
      <c r="B1952" s="81" t="s">
        <v>44</v>
      </c>
      <c r="C1952" s="82">
        <v>2377.04</v>
      </c>
      <c r="D1952" s="81" t="s">
        <v>95</v>
      </c>
      <c r="E1952" s="81" t="s">
        <v>2390</v>
      </c>
      <c r="F1952" s="83">
        <v>600</v>
      </c>
      <c r="G1952" s="82">
        <v>1426224</v>
      </c>
      <c r="H1952" s="84" t="s">
        <v>2391</v>
      </c>
    </row>
    <row r="1953" spans="1:8" ht="15.75" customHeight="1">
      <c r="A1953" s="81" t="s">
        <v>2537</v>
      </c>
      <c r="B1953" s="81" t="s">
        <v>44</v>
      </c>
      <c r="C1953" s="82">
        <v>4360.95</v>
      </c>
      <c r="D1953" s="81" t="s">
        <v>63</v>
      </c>
      <c r="E1953" s="81" t="s">
        <v>742</v>
      </c>
      <c r="F1953" s="83">
        <v>600</v>
      </c>
      <c r="G1953" s="82">
        <v>2616570</v>
      </c>
      <c r="H1953" s="81" t="s">
        <v>2392</v>
      </c>
    </row>
    <row r="1954" spans="1:8" ht="15.75" customHeight="1">
      <c r="C1954" s="79"/>
      <c r="F1954" s="85"/>
      <c r="G1954" s="79"/>
    </row>
    <row r="1955" spans="1:8" ht="15.75" customHeight="1">
      <c r="A1955" s="88" t="s">
        <v>2393</v>
      </c>
      <c r="B1955" s="89"/>
      <c r="C1955" s="89"/>
      <c r="D1955" s="89"/>
      <c r="E1955" s="89"/>
      <c r="F1955" s="89"/>
      <c r="G1955" s="89"/>
      <c r="H1955" s="90"/>
    </row>
    <row r="1956" spans="1:8" ht="15.75" customHeight="1">
      <c r="C1956" s="79"/>
      <c r="E1956" s="1" t="s">
        <v>2401</v>
      </c>
      <c r="F1956" s="80">
        <v>600</v>
      </c>
      <c r="G1956" s="79"/>
    </row>
    <row r="1957" spans="1:8" ht="15.75" customHeight="1">
      <c r="A1957" s="81" t="s">
        <v>17</v>
      </c>
      <c r="B1957" s="81" t="s">
        <v>18</v>
      </c>
      <c r="C1957" s="81" t="s">
        <v>19</v>
      </c>
      <c r="D1957" s="81" t="s">
        <v>23</v>
      </c>
      <c r="E1957" s="81" t="s">
        <v>24</v>
      </c>
      <c r="F1957" s="81" t="s">
        <v>25</v>
      </c>
      <c r="G1957" s="81" t="s">
        <v>26</v>
      </c>
      <c r="H1957" s="81" t="s">
        <v>27</v>
      </c>
    </row>
    <row r="1958" spans="1:8" ht="15.75" customHeight="1">
      <c r="A1958" s="81" t="s">
        <v>2538</v>
      </c>
      <c r="B1958" s="81" t="s">
        <v>44</v>
      </c>
      <c r="C1958" s="82">
        <v>8.1199999999999992</v>
      </c>
      <c r="D1958" s="81" t="s">
        <v>434</v>
      </c>
      <c r="E1958" s="81" t="s">
        <v>2394</v>
      </c>
      <c r="F1958" s="83">
        <v>600</v>
      </c>
      <c r="G1958" s="82">
        <v>4872</v>
      </c>
      <c r="H1958" s="84" t="s">
        <v>2395</v>
      </c>
    </row>
    <row r="1959" spans="1:8" ht="15.75" customHeight="1">
      <c r="A1959" s="81" t="s">
        <v>2538</v>
      </c>
      <c r="B1959" s="81" t="s">
        <v>44</v>
      </c>
      <c r="C1959" s="82">
        <v>60888.5</v>
      </c>
      <c r="D1959" s="81" t="s">
        <v>95</v>
      </c>
      <c r="E1959" s="81" t="s">
        <v>2398</v>
      </c>
      <c r="F1959" s="83">
        <v>600</v>
      </c>
      <c r="G1959" s="82">
        <v>36533100</v>
      </c>
      <c r="H1959" s="81" t="s">
        <v>2399</v>
      </c>
    </row>
    <row r="1960" spans="1:8" ht="15.75" customHeight="1">
      <c r="A1960" s="81" t="s">
        <v>2538</v>
      </c>
      <c r="B1960" s="81" t="s">
        <v>44</v>
      </c>
      <c r="C1960" s="82">
        <v>97985.08</v>
      </c>
      <c r="D1960" s="81" t="s">
        <v>63</v>
      </c>
      <c r="E1960" s="81" t="s">
        <v>742</v>
      </c>
      <c r="F1960" s="83">
        <v>600</v>
      </c>
      <c r="G1960" s="82">
        <v>58791048</v>
      </c>
      <c r="H1960" s="84" t="s">
        <v>2400</v>
      </c>
    </row>
  </sheetData>
  <mergeCells count="145">
    <mergeCell ref="C1:G1"/>
    <mergeCell ref="C2:G2"/>
    <mergeCell ref="C3:G3"/>
    <mergeCell ref="C4:G4"/>
    <mergeCell ref="C5:G5"/>
    <mergeCell ref="A7:H7"/>
    <mergeCell ref="A23:H23"/>
    <mergeCell ref="A33:H33"/>
    <mergeCell ref="A47:H47"/>
    <mergeCell ref="A62:H62"/>
    <mergeCell ref="A74:H74"/>
    <mergeCell ref="A92:H92"/>
    <mergeCell ref="A105:H105"/>
    <mergeCell ref="A123:H123"/>
    <mergeCell ref="A144:H144"/>
    <mergeCell ref="A173:H173"/>
    <mergeCell ref="A203:H203"/>
    <mergeCell ref="A230:H230"/>
    <mergeCell ref="A244:H244"/>
    <mergeCell ref="A253:H253"/>
    <mergeCell ref="A265:H265"/>
    <mergeCell ref="A282:H282"/>
    <mergeCell ref="A294:H294"/>
    <mergeCell ref="A314:H314"/>
    <mergeCell ref="A333:H333"/>
    <mergeCell ref="A356:H356"/>
    <mergeCell ref="A363:H363"/>
    <mergeCell ref="A376:H376"/>
    <mergeCell ref="A400:H400"/>
    <mergeCell ref="A414:H414"/>
    <mergeCell ref="A426:H426"/>
    <mergeCell ref="A435:H435"/>
    <mergeCell ref="A447:H447"/>
    <mergeCell ref="A464:H464"/>
    <mergeCell ref="A481:H481"/>
    <mergeCell ref="A490:H490"/>
    <mergeCell ref="A885:H885"/>
    <mergeCell ref="A515:H515"/>
    <mergeCell ref="A531:H531"/>
    <mergeCell ref="A554:H554"/>
    <mergeCell ref="A564:H564"/>
    <mergeCell ref="A574:H574"/>
    <mergeCell ref="A583:H583"/>
    <mergeCell ref="A596:H596"/>
    <mergeCell ref="A608:H608"/>
    <mergeCell ref="A622:H622"/>
    <mergeCell ref="A1415:H1415"/>
    <mergeCell ref="A634:H634"/>
    <mergeCell ref="A647:H647"/>
    <mergeCell ref="A659:H659"/>
    <mergeCell ref="A671:H671"/>
    <mergeCell ref="A1258:H1258"/>
    <mergeCell ref="A1274:H1274"/>
    <mergeCell ref="A1285:H1285"/>
    <mergeCell ref="A1296:H1296"/>
    <mergeCell ref="A1301:H1301"/>
    <mergeCell ref="A695:H695"/>
    <mergeCell ref="A706:H706"/>
    <mergeCell ref="A720:H720"/>
    <mergeCell ref="A730:H730"/>
    <mergeCell ref="A741:H741"/>
    <mergeCell ref="A756:H756"/>
    <mergeCell ref="A763:H763"/>
    <mergeCell ref="A781:H781"/>
    <mergeCell ref="A799:H799"/>
    <mergeCell ref="A813:H813"/>
    <mergeCell ref="A827:H827"/>
    <mergeCell ref="A840:H840"/>
    <mergeCell ref="A855:H855"/>
    <mergeCell ref="A870:H870"/>
    <mergeCell ref="A1526:H1526"/>
    <mergeCell ref="A1535:H1535"/>
    <mergeCell ref="A1544:H1544"/>
    <mergeCell ref="A1553:H1553"/>
    <mergeCell ref="A1568:H1568"/>
    <mergeCell ref="A1582:H1582"/>
    <mergeCell ref="A1594:H1594"/>
    <mergeCell ref="A1603:H1603"/>
    <mergeCell ref="A1624:H1624"/>
    <mergeCell ref="A1636:H1636"/>
    <mergeCell ref="A1655:H1655"/>
    <mergeCell ref="A1676:H1676"/>
    <mergeCell ref="A1692:H1692"/>
    <mergeCell ref="A1708:H1708"/>
    <mergeCell ref="A1714:H1714"/>
    <mergeCell ref="A1725:H1725"/>
    <mergeCell ref="A1738:H1738"/>
    <mergeCell ref="A1748:H1748"/>
    <mergeCell ref="A1760:H1760"/>
    <mergeCell ref="A1773:H1773"/>
    <mergeCell ref="A1786:H1786"/>
    <mergeCell ref="A1916:H1916"/>
    <mergeCell ref="A1931:H1931"/>
    <mergeCell ref="A1940:H1940"/>
    <mergeCell ref="A1948:H1948"/>
    <mergeCell ref="A1955:H1955"/>
    <mergeCell ref="A1798:H1798"/>
    <mergeCell ref="A1815:H1815"/>
    <mergeCell ref="A1828:H1828"/>
    <mergeCell ref="A1841:H1841"/>
    <mergeCell ref="A1865:H1865"/>
    <mergeCell ref="A1882:H1882"/>
    <mergeCell ref="A1899:H1899"/>
    <mergeCell ref="A894:H894"/>
    <mergeCell ref="A910:H910"/>
    <mergeCell ref="A931:H931"/>
    <mergeCell ref="A941:H941"/>
    <mergeCell ref="A954:H954"/>
    <mergeCell ref="A966:H966"/>
    <mergeCell ref="A978:H978"/>
    <mergeCell ref="A999:H999"/>
    <mergeCell ref="A1020:H1020"/>
    <mergeCell ref="A1028:H1028"/>
    <mergeCell ref="A1034:H1034"/>
    <mergeCell ref="A1043:H1043"/>
    <mergeCell ref="A1060:H1060"/>
    <mergeCell ref="A1073:H1073"/>
    <mergeCell ref="A1092:H1092"/>
    <mergeCell ref="A1100:H1100"/>
    <mergeCell ref="A1110:H1110"/>
    <mergeCell ref="A1120:H1120"/>
    <mergeCell ref="A1430:H1430"/>
    <mergeCell ref="A1440:H1440"/>
    <mergeCell ref="A1450:H1450"/>
    <mergeCell ref="A1461:H1461"/>
    <mergeCell ref="A1469:H1469"/>
    <mergeCell ref="A1485:H1485"/>
    <mergeCell ref="A1502:H1502"/>
    <mergeCell ref="A1130:H1130"/>
    <mergeCell ref="A1141:H1141"/>
    <mergeCell ref="A1156:H1156"/>
    <mergeCell ref="A1172:H1172"/>
    <mergeCell ref="A1190:H1190"/>
    <mergeCell ref="A1205:H1205"/>
    <mergeCell ref="A1222:H1222"/>
    <mergeCell ref="A1232:H1232"/>
    <mergeCell ref="A1241:H1241"/>
    <mergeCell ref="A1314:H1314"/>
    <mergeCell ref="A1326:H1326"/>
    <mergeCell ref="A1339:H1339"/>
    <mergeCell ref="A1350:H1350"/>
    <mergeCell ref="A1361:H1361"/>
    <mergeCell ref="A1371:H1371"/>
    <mergeCell ref="A1382:H1382"/>
    <mergeCell ref="A1393:H1393"/>
  </mergeCells>
  <pageMargins left="0.75" right="0.75" top="0.75" bottom="0.5" header="0" footer="0"/>
  <pageSetup orientation="landscape"/>
  <tableParts count="14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 r:id="rId135"/>
    <tablePart r:id="rId136"/>
    <tablePart r:id="rId137"/>
    <tablePart r:id="rId138"/>
    <tablePart r:id="rId139"/>
    <tablePart r:id="rId14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ANEXO de evaluacion</vt:lpstr>
      <vt:lpstr>Cuadro comparativo</vt:lpstr>
      <vt:lpstr>CantidadSolicitada</vt:lpstr>
      <vt:lpstr>Datos</vt:lpstr>
      <vt:lpstr>DatosRenglon</vt:lpstr>
      <vt:lpstr>DatosTitulos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PC-Silvana</dc:creator>
  <cp:lastModifiedBy>Roberto Cabaña</cp:lastModifiedBy>
  <dcterms:created xsi:type="dcterms:W3CDTF">2024-12-20T15:19:00Z</dcterms:created>
  <dcterms:modified xsi:type="dcterms:W3CDTF">2025-02-25T12:03:30Z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D7889168AA8546D49F945B8F6983CEE3_12</vt:lpwstr>
  </property>
  <property fmtid="{D5CDD505-2E9C-101B-9397-08002B2CF9AE}" pid="3" name="KSOProductBuildVer">
    <vt:lpwstr>3082-12.2.0.19307</vt:lpwstr>
  </property>
</Properties>
</file>