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D:\COMPR.AR\PUBLICACIONES WP1\PRECIOS DE REFERENCIA\PRECIO DE REFERENCIA - A.MARCO\"/>
    </mc:Choice>
  </mc:AlternateContent>
  <bookViews>
    <workbookView xWindow="0" yWindow="0" windowWidth="24000" windowHeight="9435" activeTab="1"/>
  </bookViews>
  <sheets>
    <sheet name="Grupo 4" sheetId="1" r:id="rId1"/>
    <sheet name="Grupo 5" sheetId="3" r:id="rId2"/>
  </sheets>
  <calcPr calcId="152511"/>
</workbook>
</file>

<file path=xl/calcChain.xml><?xml version="1.0" encoding="utf-8"?>
<calcChain xmlns="http://schemas.openxmlformats.org/spreadsheetml/2006/main">
  <c r="O123" i="3" l="1"/>
  <c r="O124" i="3" s="1"/>
  <c r="K123" i="3"/>
  <c r="O121" i="3"/>
  <c r="O120" i="3"/>
  <c r="O119" i="3"/>
  <c r="O118" i="3"/>
  <c r="O117" i="3"/>
  <c r="M121" i="3"/>
  <c r="M120" i="3"/>
  <c r="M119" i="3"/>
  <c r="M118" i="3"/>
  <c r="M117" i="3"/>
  <c r="M113" i="3"/>
  <c r="M112" i="3"/>
  <c r="M104" i="3"/>
  <c r="M105" i="3" s="1"/>
  <c r="M106" i="3" s="1"/>
  <c r="M36" i="3"/>
  <c r="K36" i="3"/>
  <c r="M27" i="3"/>
  <c r="M19" i="3"/>
  <c r="K19" i="3"/>
  <c r="M18" i="3"/>
  <c r="K18" i="3"/>
  <c r="M16" i="3"/>
  <c r="K16" i="3"/>
  <c r="K15" i="3"/>
  <c r="M15" i="3"/>
  <c r="M13" i="3"/>
  <c r="K13" i="3"/>
  <c r="M12" i="3"/>
  <c r="K12" i="3"/>
  <c r="M11" i="3"/>
  <c r="K11" i="3"/>
  <c r="M10" i="3"/>
  <c r="K10" i="3"/>
  <c r="M8" i="3"/>
  <c r="M9" i="3" s="1"/>
  <c r="K8" i="3"/>
  <c r="K9" i="3" s="1"/>
  <c r="M6" i="3"/>
  <c r="M7" i="3" s="1"/>
  <c r="K6" i="3"/>
  <c r="K7" i="3" s="1"/>
  <c r="M171" i="1"/>
  <c r="K169" i="1"/>
  <c r="M168" i="1"/>
  <c r="M169" i="1" s="1"/>
  <c r="M158" i="1"/>
  <c r="M159" i="1" s="1"/>
  <c r="M163" i="1" s="1"/>
  <c r="M164" i="1" s="1"/>
  <c r="K164" i="1"/>
  <c r="K158" i="1"/>
  <c r="K159" i="1" s="1"/>
  <c r="K163" i="1" s="1"/>
  <c r="J156" i="1"/>
  <c r="M151" i="1"/>
  <c r="M139" i="1"/>
  <c r="M141" i="1" s="1"/>
  <c r="M136" i="1"/>
  <c r="K136" i="1"/>
  <c r="M89" i="1"/>
  <c r="M88" i="1"/>
  <c r="K88" i="1"/>
  <c r="M58" i="1"/>
  <c r="K58" i="1"/>
  <c r="K52" i="1" l="1"/>
  <c r="K51" i="1"/>
  <c r="J51" i="1" s="1"/>
  <c r="M52" i="1"/>
  <c r="J52" i="1"/>
  <c r="M51" i="1"/>
  <c r="M50" i="1"/>
  <c r="K50" i="1"/>
  <c r="K31" i="1"/>
  <c r="K30" i="1"/>
  <c r="J30" i="1" s="1"/>
  <c r="K29" i="1"/>
  <c r="J29" i="1" s="1"/>
  <c r="N19" i="1"/>
  <c r="N18" i="1"/>
  <c r="J18" i="1" s="1"/>
  <c r="N17" i="1"/>
  <c r="J17" i="1" s="1"/>
  <c r="N16" i="1"/>
  <c r="J16" i="1" s="1"/>
  <c r="N15" i="1"/>
  <c r="J15" i="1" s="1"/>
  <c r="N14" i="1"/>
  <c r="J14" i="1" s="1"/>
  <c r="N13" i="1"/>
  <c r="J13" i="1" s="1"/>
  <c r="N12" i="1"/>
  <c r="J12" i="1" s="1"/>
  <c r="N11" i="1"/>
  <c r="J11" i="1" s="1"/>
  <c r="N9" i="1"/>
  <c r="J9" i="1" s="1"/>
  <c r="N8" i="1"/>
  <c r="J8" i="1" s="1"/>
  <c r="N6" i="1"/>
  <c r="J6" i="1" s="1"/>
  <c r="N5" i="1"/>
  <c r="J5" i="1" s="1"/>
  <c r="J174" i="1"/>
  <c r="J173" i="1"/>
  <c r="J172" i="1"/>
  <c r="J171" i="1"/>
  <c r="J170" i="1"/>
  <c r="J169" i="1"/>
  <c r="J168" i="1"/>
  <c r="J167" i="1"/>
  <c r="J166" i="1"/>
  <c r="J165" i="1"/>
  <c r="J164" i="1"/>
  <c r="J163" i="1"/>
  <c r="J162" i="1"/>
  <c r="J161" i="1"/>
  <c r="J160" i="1"/>
  <c r="J159" i="1"/>
  <c r="J158" i="1"/>
  <c r="J157" i="1"/>
  <c r="J155" i="1"/>
  <c r="J154" i="1"/>
  <c r="J153" i="1"/>
  <c r="J152" i="1"/>
  <c r="J151" i="1"/>
  <c r="J150" i="1"/>
  <c r="J149" i="1"/>
  <c r="J141" i="1"/>
  <c r="J140" i="1"/>
  <c r="J139" i="1"/>
  <c r="J138" i="1"/>
  <c r="J137" i="1"/>
  <c r="J136" i="1"/>
  <c r="J135" i="1"/>
  <c r="J131" i="1"/>
  <c r="J130" i="1"/>
  <c r="J115" i="1"/>
  <c r="J114" i="1"/>
  <c r="J108" i="1"/>
  <c r="J107" i="1"/>
  <c r="J101" i="1"/>
  <c r="J100" i="1"/>
  <c r="J95" i="1"/>
  <c r="J94" i="1"/>
  <c r="J90" i="1"/>
  <c r="J89" i="1"/>
  <c r="J88" i="1"/>
  <c r="J83" i="1"/>
  <c r="J75" i="1"/>
  <c r="J70" i="1"/>
  <c r="J59" i="1"/>
  <c r="J58" i="1"/>
  <c r="J57" i="1"/>
  <c r="J56" i="1"/>
  <c r="J49" i="1"/>
  <c r="J48" i="1"/>
  <c r="J47" i="1"/>
  <c r="J46" i="1"/>
  <c r="J42" i="1"/>
  <c r="J35" i="1"/>
  <c r="J34" i="1"/>
  <c r="J31" i="1"/>
  <c r="J21" i="1"/>
  <c r="J20" i="1"/>
  <c r="J19" i="1" l="1"/>
  <c r="J50" i="1"/>
  <c r="K136" i="3"/>
  <c r="J136" i="3" l="1"/>
  <c r="J130" i="3"/>
  <c r="J124" i="3"/>
  <c r="J123" i="3"/>
  <c r="J122" i="3"/>
  <c r="J121" i="3"/>
  <c r="J120" i="3"/>
  <c r="J119" i="3"/>
  <c r="J118" i="3"/>
  <c r="J117" i="3"/>
  <c r="K113" i="3"/>
  <c r="J113" i="3" s="1"/>
  <c r="K112" i="3"/>
  <c r="J112" i="3" s="1"/>
  <c r="J106" i="3"/>
  <c r="J105" i="3"/>
  <c r="J104" i="3"/>
  <c r="J103" i="3"/>
  <c r="J102" i="3"/>
  <c r="J100" i="3"/>
  <c r="J97" i="3"/>
  <c r="J96" i="3"/>
  <c r="J95" i="3"/>
  <c r="J94" i="3"/>
  <c r="J93" i="3"/>
  <c r="J79" i="3"/>
  <c r="J65" i="3"/>
  <c r="J51" i="3"/>
  <c r="J48" i="3"/>
  <c r="J47" i="3"/>
  <c r="J46" i="3"/>
  <c r="J45" i="3"/>
  <c r="J36" i="3"/>
  <c r="J35" i="3"/>
  <c r="J27" i="3"/>
  <c r="J25" i="3"/>
  <c r="J24" i="3"/>
  <c r="J19" i="3"/>
  <c r="J18" i="3"/>
  <c r="J17" i="3"/>
  <c r="J16" i="3"/>
  <c r="J15" i="3"/>
  <c r="J13" i="3"/>
  <c r="J12" i="3"/>
  <c r="J10" i="3"/>
  <c r="J9" i="3"/>
  <c r="J8" i="3"/>
  <c r="J7" i="3"/>
  <c r="J6" i="3"/>
</calcChain>
</file>

<file path=xl/sharedStrings.xml><?xml version="1.0" encoding="utf-8"?>
<sst xmlns="http://schemas.openxmlformats.org/spreadsheetml/2006/main" count="2240" uniqueCount="766">
  <si>
    <t>Grilla de puntaje</t>
  </si>
  <si>
    <t xml:space="preserve">Renglón:  </t>
  </si>
  <si>
    <t>Especificación técnica s/ PCP</t>
  </si>
  <si>
    <t>Alternativa</t>
  </si>
  <si>
    <t>Precio unitario</t>
  </si>
  <si>
    <t>Proveedor</t>
  </si>
  <si>
    <t>Marca</t>
  </si>
  <si>
    <t>Cantidad ofertada</t>
  </si>
  <si>
    <t>Especificacion técnica</t>
  </si>
  <si>
    <t>Acreditación ODS (10 puntos)</t>
  </si>
  <si>
    <t>Total del Puntaje</t>
  </si>
  <si>
    <t>Recomendación de Adjudicación (orden de merito) / Rechazo</t>
  </si>
  <si>
    <t>Link</t>
  </si>
  <si>
    <t>Base</t>
  </si>
  <si>
    <t>2</t>
  </si>
  <si>
    <t>3</t>
  </si>
  <si>
    <t>4</t>
  </si>
  <si>
    <t>TECNICOLOR SA</t>
  </si>
  <si>
    <t>6</t>
  </si>
  <si>
    <t>5</t>
  </si>
  <si>
    <t>APOLO MADERAS S.A</t>
  </si>
  <si>
    <t>.</t>
  </si>
  <si>
    <t>Carlos Daniel Guevara</t>
  </si>
  <si>
    <t>OESTE PROVEEDURIA SA</t>
  </si>
  <si>
    <t>INVE SRL</t>
  </si>
  <si>
    <t>PISONUEVE S.A.</t>
  </si>
  <si>
    <t>IVÁN MARCOS NIETO</t>
  </si>
  <si>
    <t>Oscar Ruben David</t>
  </si>
  <si>
    <t>GRUPO V- Artículos  y servicios generales</t>
  </si>
  <si>
    <t>Cantidad Solicitada</t>
  </si>
  <si>
    <t>Precio promedio</t>
  </si>
  <si>
    <t>PX 1</t>
  </si>
  <si>
    <t>PX 2</t>
  </si>
  <si>
    <t>Renglón: 78, Código: 870010103.2, Descripción: AFRECHO GRUESO  Presentación:  KILO</t>
  </si>
  <si>
    <t>La presentación debe ser en bolsas (no a granel), el cereal debe ser grueso no afrechillo dado que los equinos se bronco aspiran si tiene mucho polvillo</t>
  </si>
  <si>
    <t>DAVID GONZALEZ</t>
  </si>
  <si>
    <t>SIN MARCA</t>
  </si>
  <si>
    <t>AFRECHO GRUESO, CEREAL GRUESO EN BOLSA</t>
  </si>
  <si>
    <t>https://articulo.mercadolibre.com.ar/MLA-1513334078-afrechillo-de-trigo-afrecho-x-18kg-_JM#position%3D26%26search_layout%3Dstack%26type%3Ditem%26tracking_id%3D5476b02a-9cea-43f7-bbc2-a717f3251f31</t>
  </si>
  <si>
    <t>https://articulo.mercadolibre.com.ar/MLA-1513306714-afrechillo-de-trigo-afrecho-x18-kg-caba-_JM#position%3D27%26search_layout%3Dstack%26type%3Ditem%26tracking_id%3D5476b02a-9cea-43f7-bbc2-a717f3251f31</t>
  </si>
  <si>
    <t>bolsa x 18kg</t>
  </si>
  <si>
    <t>JUAN FACUNDO SANTA CLARA</t>
  </si>
  <si>
    <t>La Jirafa</t>
  </si>
  <si>
    <t>Bolsa x 25 kg</t>
  </si>
  <si>
    <t>Renglón: 79, Código: 870010003.1, Descripción: ALIMENTO BALANCEADO PARA PERROS  Presentación:  KG.</t>
  </si>
  <si>
    <t>ALIMENTO BALANC. EXTRUZADO PERRO ADULTO - Características técnicas según Anexo II - PCP</t>
  </si>
  <si>
    <t>MASGOOD PREMIUN</t>
  </si>
  <si>
    <t>PRECIO POR KILO DE ALIMENTO BALANCEADO PERRO ADULTO 26% PROTEINA, 
ENERGIA METABOLIZABLE 4000 KCAL/KG. MASGOOD PREMIUN (PRESENTACION BOLSA X 20 
KILOS)</t>
  </si>
  <si>
    <t>https://articulo.mercadolibre.com.ar/MLA-1131443118-mas-good-22kg-premium-criadores-alimento-perros-grand-y-med-_JM#position%3D3%26search_layout%3Dstack%26type%3Ditem%26tracking_id%3Ddd9e9c59-80e3-4712-a6b3-f3a8faa964d0</t>
  </si>
  <si>
    <t>https://www.mercadolibre.com.ar/alimento-de-perros-premium-mas-good-criadores-x-22kg-26prot/p/MLA36039344#searchVariation%3DMLA36039344%26position%3D2%26search_layout%3Dstack%26type%3Dproduct%26tracking_id%3Ddd9e9c59-80e3-4712-a6b3-f3a8faa964d0</t>
  </si>
  <si>
    <t>por 22kg</t>
  </si>
  <si>
    <t>Mas Good , Idem Oferta base, Pago ANTICIPADO con Garantía 
de Seguro de Caución</t>
  </si>
  <si>
    <t xml:space="preserve">Alimento balanceado para perros por kilos EXTRUZADO PERRO ADULTO Composición 
Alimento Adultos Cachorros  Proteína mínimo 26%  , Idem 
Oferta base, Pago ANTICIPADO con Garantía de Seguro de Caución 
 </t>
  </si>
  <si>
    <t>Mas Good</t>
  </si>
  <si>
    <t>Alimento balanceado para perros por kilos EXTRUZADO PERRO ADULTO Composición 
Alimento Adultos Cachorros  Proteína mínimo 26%</t>
  </si>
  <si>
    <t>MARCA SIEGER ADULTO</t>
  </si>
  <si>
    <t>ALIMENTO BALANC. EXTRUZADO PERRO ADULTO - Características técnicas según Anexo 
II - PCP  CON EXPERIENCIA DE USO POR PARTE 
DEL MINISTERIO DE SEGURIDAD</t>
  </si>
  <si>
    <t>Renglón: 80, Código: 870010003.1, Descripción: ALIMENTO BALANCEADO PARA PERROS  Presentación:  KG.</t>
  </si>
  <si>
    <t>ALIMENTO BALANC.EXTRUZADO PARA CACHORROS - Características técnicas según Anexo II - PCP</t>
  </si>
  <si>
    <t>Alimento balanceado para perros cachorros por kilos EXTRUZADO PERRO ADULTO 
Composición Alimento Adultos Cachorros  Proteína mínimo 26%  , 
Idem Oferta base, Pago ANTICIPADO con Garantía de Seguro de 
Caución</t>
  </si>
  <si>
    <t>https://articulo.mercadolibre.com.ar/MLA-909911301-alimento-perros-cachorros-infinity-premium-pack-2-x-10-kgs-_JM#is_advertising=true&amp;position=9&amp;search_layout=stack&amp;type=pad&amp;tracking_id=a3bc311b-b406-4fe9-a0a3-5d93a2bf61b7&amp;is_advertising=true&amp;ad_domain=VQCATCORE_LST&amp;ad_position=9&amp;ad_click_id=OTk0NjUzOGItMDU4Ni00MWExLWJmNDQtZjM2YzdiMjQ2MjZi</t>
  </si>
  <si>
    <t>por 10 kg y no es la misma marca</t>
  </si>
  <si>
    <t>mas Good</t>
  </si>
  <si>
    <t>Alimento balanceado para perros cachorros por kilos EXTRUZADO PERRO ADULTO 
Composición Alimento Adultos Cachorros  Proteína mínimo 26%</t>
  </si>
  <si>
    <t>MARCA SIEGER</t>
  </si>
  <si>
    <t xml:space="preserve">ALIMENTO BALANC.EXTRUZADO PARA CACHORROS - Características técnicas según Anexo II 
- PCP  CON EXPERIENCIA DE USO POR PARTE DEL 
MINISTERIO DE SEGURIDAD  </t>
  </si>
  <si>
    <t>Renglón: 81, Código: 870010102.1, Descripción: AVENA FORRAJERA  Presentación:  X KG  Solicitado:  KG</t>
  </si>
  <si>
    <t>La presentación debe ser en bolsas (no a granel), apto para el consumo de ganado</t>
  </si>
  <si>
    <t>SE ADJUNTA NOTA</t>
  </si>
  <si>
    <t>https://articulo.mercadolibre.com.ar/MLA-848811317-avena-para-caballos-x-30kg-caba-_JM#position%3D10%26search_layout%3Dstack%26type%3Ditem%26tracking_id%3Df653e3a1-bb86-4e82-9069-039575a56f1a</t>
  </si>
  <si>
    <t>GASPAR SCALA</t>
  </si>
  <si>
    <t xml:space="preserve">FORRAJERA NORTE ARGENTINO </t>
  </si>
  <si>
    <t xml:space="preserve">AVENA FORRAJERA CONSUMO ANIMAL VENTILADA </t>
  </si>
  <si>
    <t>no es la misma marca</t>
  </si>
  <si>
    <t>SZARKO</t>
  </si>
  <si>
    <t>CG , Idem Oferta base, Pago ANTICIPADO con Garantía de 
Seguro de Caución</t>
  </si>
  <si>
    <t>Avena forrajera por kilo La presentación debe ser en bolsas 
(no a granel), apto para el consumo de ganado  
, Idem Oferta base, Pago ANTICIPADO con Garantía de Seguro 
de Caución</t>
  </si>
  <si>
    <t>https://articulo.mercadolibre.com.ar/MLA-1167808550-avena-ventilada-para-caballo-por-30kg-_JM#position%3D11%26search_layout%3Dstack%26type%3Ditem%26tracking_id%3Df653e3a1-bb86-4e82-9069-039575a56f1a</t>
  </si>
  <si>
    <t>https://articulo.mercadolibre.com.ar/MLA-1142222264-avena-pcaballos-cultivo-hongos-brotes-x-5-kg-caba-envios-_JM#position%3D25%26search_layout%3Dstack%26type%3Ditem%26tracking_id%3Da974c1a6-4172-499f-9532-5842fc5c4c0c</t>
  </si>
  <si>
    <t>CG</t>
  </si>
  <si>
    <t>Avena forrajera por kilo La presentación debe ser en bolsas 
(no a granel), apto para el consumo de ganado</t>
  </si>
  <si>
    <t>Renglón: 82, Código: 810010042.6, Descripción: BOLSA PARA TRANSPORTAR CADAVERES  Presentación:  UNIDAD</t>
  </si>
  <si>
    <t>Bolsas de polietileno para el transporte de cadáveres de 1.05 mts x 2,00 mts de 150 micrones con cierre</t>
  </si>
  <si>
    <t xml:space="preserve">PLASTICOS SUR </t>
  </si>
  <si>
    <t xml:space="preserve">BOLSA PARA TRANSPORTAR CADAVERES DE 1.05 METROS ANCHO X 2 
METROS LARGO EN 130 MICRONES DE ESPESOR CON CIERRE A 
CREMALLERA COLOR NEGRO </t>
  </si>
  <si>
    <t>María Elvira Roldán</t>
  </si>
  <si>
    <t>DNC</t>
  </si>
  <si>
    <t xml:space="preserve">Bolsas de polietileno para el transporte de cadáveres de 1.05 
mts x 2,00 mts de 150 micrones con cierre  
  </t>
  </si>
  <si>
    <t>DROGUERIA BD SRL</t>
  </si>
  <si>
    <t>POLIFILM</t>
  </si>
  <si>
    <t xml:space="preserve">BOLSA OBITO ADULTO COLOR NEGRO TERMOSELLADA 120MC 0.90X2MTS  (SE 
ADJUNTA IMAGEN ILUSTRATIVA DEL PRODUCTO COTIZADO)  PM:S/N   
</t>
  </si>
  <si>
    <t>P/N</t>
  </si>
  <si>
    <t xml:space="preserve">SE COTIZA BOLSA 1.05 X 2 X 150 MICRONES CON 
CIERRE </t>
  </si>
  <si>
    <t xml:space="preserve">WP , Idem Oferta Base, Pago ANTICIPADO con garantía de 
Seguro de Caución </t>
  </si>
  <si>
    <t xml:space="preserve">Bolsas para cadaveres de polietileno para el transporte de cadáveres 
de 1.05 mts x 2,00 mts de 150 micrones con 
cierre  , Idem Oferta Base, Pago ANTICIPADO con garantía 
de Seguro de Caución </t>
  </si>
  <si>
    <t>https://articulo.mercadolibre.com.ar/MLA-1382555257-bolsa-de-obito-mortuoria-adulto-205x1-metro-_JM#polycard_client=recommendations_vip-v2p&amp;reco_backend=ranker-retrieval-v2p_marketplace&amp;reco_client=vip-v2p&amp;reco_item_pos=1&amp;reco_backend_type=low_level&amp;reco_id=cb788f44-1c18-421c-9764-67bdc665ca4e</t>
  </si>
  <si>
    <t>https://articulo.mercadolibre.com.ar/MLA-853461865-bolsa-de-obito-150-micrones-con-cierre-auto-cadaver-adulto-_JM#position%3D15%26search_layout%3Dstack%26type%3Ditem%26tracking_id%3D1e8680bc-349a-49d4-a36b-5b1a61c814df</t>
  </si>
  <si>
    <t>WP</t>
  </si>
  <si>
    <t>Bolsas para cadaveres de polietileno para el transporte de cadáveres 
de 1.05 mts x 2,00 mts de 150 micrones con 
cierre</t>
  </si>
  <si>
    <t>Renglón: 83, Código: 420020267.1, Descripción: CHALECO REFLECTIVO  Presentación:  UNIDAD</t>
  </si>
  <si>
    <t>Chaleco tipo poncho con ajustes en los costados tela red anaranjado fluorescente con tres bandas color verde de 6cm de ancho por 30 cm de largo y cinta reflectiva de 1 cm de ancho por 30 cm de largo con la inscripción "policía" en anverso y reverso</t>
  </si>
  <si>
    <t>I/A</t>
  </si>
  <si>
    <t xml:space="preserve">SE COTIZA CHALECO REFLECTIVO SIMPLE ANARANJADO O AMARILLO FLUOR SIN 
LOGO O INSCRIPCION SEGUN IMAGEN </t>
  </si>
  <si>
    <t>Renglón: 84, Código: 510030275.6, Descripción: CONO DE SEGURIDAD DISTINTAS MEDIDAS  Presentación:  UNIDAD</t>
  </si>
  <si>
    <t>Cono de seguridad de 75 cm de alto y base de 36 x 36 cm color naranja con bandas reflectivas</t>
  </si>
  <si>
    <t>Gonzalo Martinez Aveni</t>
  </si>
  <si>
    <t>UCU</t>
  </si>
  <si>
    <t>CONO PE BASE GOMA ECONÓMICO 750 MM RÍGIDO Y 2 
BANDAS REFLECTIVAS 10 CM  Caracteristicas del Producto   
 • Cono vial ECONÓMICO con láminas reflectivas visibles en 
la oscuridad.  • Peso: 2.5 kg.  • Altura: 
750 mm.  • Base: 38cm x 38cm.  • 
Ancho de bandas reflectivas: 10 cm.  • Material rígido. 
 • Color: Rojo.</t>
  </si>
  <si>
    <t>https://articulo.mercadolibre.com.ar/MLA-1755732840-pack-x-5-cono-vial-econo-estandar-70-75cm-23kg-conoflex-_JM#is_advertising=true&amp;position=11&amp;search_layout=grid&amp;type=pad&amp;tracking_id=39890804-33ed-4ea1-95a4-877e3b3e2cc1&amp;is_advertising=true&amp;ad_domain=VQCATCORE_LST&amp;ad_position=11&amp;ad_click_id=YzFlMWU2N2QtYzc5Yi00YTRkLWI4YmEtMDVkOWUyMmFhODRl</t>
  </si>
  <si>
    <t>no es la misma marca y PX 2 por 5u</t>
  </si>
  <si>
    <t xml:space="preserve">MARCA UCU </t>
  </si>
  <si>
    <t xml:space="preserve">Caracteristicas del Producto    • Cono vial con 
láminas reflectivas visibles en la oscuridad.  • Peso: 2.5 
kg.  • Altura: 750 mm.  • Base: 38cm 
x 38cm.  • Ancho de bandas reflectivas: 10 cm. 
 • Material rígido.  • Color: Rojo.   
</t>
  </si>
  <si>
    <t xml:space="preserve">CONOFLEX </t>
  </si>
  <si>
    <t xml:space="preserve">SE COTIZA CONO SEÑALIZACION VIAL 70CM DE ALTURA FABRICADO EN 
MATERIAL POLIETILENO SEMI RIGIDO COLOR NARANJA VIALCON FILTRO UV PARA 
PROTECCION SOLAR. CONFORMADO POR 2 PIEZAS: CONO Y BASE EL 
DIAMETRO MAYOR DEL CONO ES DE 18CM Y 4CM EN 
SU DIAMETRO MENOR. CON 2/3 BANDAS SEGUN STOCK RELFECTIVAS, CON 
CARACTERISTICAS HIP (HIGHT INTENSITY PRISMATIC) SEGUN  NORMAS IRAM D4956 
</t>
  </si>
  <si>
    <t>CONOFLEX</t>
  </si>
  <si>
    <t>CONO SEÑALIZACION VIAL 75 CM ALTURA-BASE 35X35 CM- FABRICADO EN 
POLIETILENO SEMIRRIGIDO CON FILTRO UV. CONFORMADO EN 1 SOLA PIEZA-POSEE 
2 BANDAS REFLECTIVAS DE 7,5 CM DE ANCHO CON CARACTERISTICAS 
HIP (HIGH INTENISY PRISMATIC)SEGUN NORMAS IRAM-INDUSTRIA ARGENTINA-CONOFLEX</t>
  </si>
  <si>
    <t>Conoflex , Idem Alternativa 3 , Pago ANTICIPADO Garantía  
Seguro Caución</t>
  </si>
  <si>
    <t>Conos de seguridad de 70 cm de alto y base 
de 26 x 26 cm color naranja con bandas reflectivas 
 , Idem Alternativa 3 , Pago ANTICIPADO Garantía  
Seguro Caución</t>
  </si>
  <si>
    <t>Conoflex</t>
  </si>
  <si>
    <t xml:space="preserve">Conos de seguridad de 70 cm de alto y base 
de 26 x 26 cm color naranja con bandas reflectivas 
</t>
  </si>
  <si>
    <t>Conoflex , Idem Oferta base, Pago ANTICIPADO con Garantía de 
Seguro de Caución</t>
  </si>
  <si>
    <t>Conos de seguridad de 75 cm de alto y base 
de 36 x 36 cm color naranja con bandas reflectivas 
 , Idem Oferta base, Pago ANTICIPADO con Garantía de 
Seguro de Caución</t>
  </si>
  <si>
    <t xml:space="preserve">Conos de seguridad de 75 cm de alto y base 
de 36 x 36 cm color naranja con bandas reflectivas 
</t>
  </si>
  <si>
    <t>Renglón: 85, Código: 790030028.26, Descripción: DETERGENTE LIQUIDO  Presentación:  UNIDAD</t>
  </si>
  <si>
    <t>Detergente liquido envase por 750 cc/ml</t>
  </si>
  <si>
    <t>SEDILE</t>
  </si>
  <si>
    <t>Detergente liquido envase por 750 cc/ml  PRESENTACION: BULTO X 
16 UNIDADES  MARCA:SEDILE  ORIGEN:ARGENTINA  ENTREGA:INMEDIATA  FORMA 
DE PAGO: PAGO ANTICIPADO</t>
  </si>
  <si>
    <t>Detergente liquido envase por 750 cc/ml  PRESENTACION: BULTO X 
16 UNIDADES  MARCA:SEDILE  ORIGEN:ARGENTINA  ENTREGA:INMEDIATA  FORMA 
DE PAGO: 30 DIAS</t>
  </si>
  <si>
    <t>MARCA COLOSO</t>
  </si>
  <si>
    <t>Sedilé</t>
  </si>
  <si>
    <t xml:space="preserve">Detergente liquido envase por 750 cc/ml     
</t>
  </si>
  <si>
    <t>ALA</t>
  </si>
  <si>
    <t>SE COTIZA MARCA ALA / I-A</t>
  </si>
  <si>
    <t xml:space="preserve">MK, Idem Oferta Base, Pago ANTICIPADO con Garantia Seguro Caución 
</t>
  </si>
  <si>
    <t>Detergente liquido envase por 750 cc/ml   Idem Oferta 
Base, Pago ANTICIPADO con Garantia Seguro Caución</t>
  </si>
  <si>
    <t>GIGANTE</t>
  </si>
  <si>
    <t>DETERGENTE LAVAVAJILLAS GIGANTE FRAGANCIAS VS X 750 ML</t>
  </si>
  <si>
    <t>MK</t>
  </si>
  <si>
    <t>Renglón: 86, Código: 790030114.12, Descripción: DESODORANTE LIQUIDO PARA PISO  Presentación:  UNIDAD</t>
  </si>
  <si>
    <t>Desodorante para piso - Presentación: 1 LITRO</t>
  </si>
  <si>
    <t xml:space="preserve">4 ESTRELLAS AROMEL </t>
  </si>
  <si>
    <t xml:space="preserve">DESODORANTE LIQUIDO PARA PISO FRAGANCIAS VARIAS. SE COTIZA POR LITRO 
Y SE ENTREGA EN BIDONES DE 5 LITROS.   
 </t>
  </si>
  <si>
    <t xml:space="preserve">Desodorante para piso - Presentación: 1 LITRO    
</t>
  </si>
  <si>
    <t>Desodorante para piso - Presentación: 1 LITRO  PRESENTACION: BULTO 
X 15 UNIDADES  MARCA:SEDILE  ORIGEN:ARGENTINA  ENTREGA:INMEDIATA  
FORMA DE PAGO: PAGO ANTICIPADO</t>
  </si>
  <si>
    <t>https://todobaratosrl.mitiendanube.com/productos/desodorante-de-piso-sedile/</t>
  </si>
  <si>
    <t>MARCA CLORIN</t>
  </si>
  <si>
    <t>DESODORANTE PARA PISOS FRAGANCIAS VARIAS. SE COTIZA ENVASE ORIGINAL DE 
900 CC</t>
  </si>
  <si>
    <t>Desodorante para piso - Presentación: 1 LITRO  PRESENTACION: BULTO 
X 15 UNIDADES  MARCA:SEDILE  ORIGEN:ARGENTINA  ENTREGA:INMEDIATA  
FORMA DE PAGO: 30 DIAS</t>
  </si>
  <si>
    <t>Thames , Idem Oferta base, Pago ANTICIPADO con Garantía de 
Seguro de Caución</t>
  </si>
  <si>
    <t>Desodorante liquido por 1 litro/ SE COTIZA POR 900ML  
 , Idem Oferta base, Pago ANTICIPADO con Garantía de 
Seguro de Caución</t>
  </si>
  <si>
    <t>POETT</t>
  </si>
  <si>
    <t xml:space="preserve">Desodorante para piso - Presentación: 1 LITRO SE COTIZA MARCA 
POETT / GLADE     </t>
  </si>
  <si>
    <t>Thames</t>
  </si>
  <si>
    <t xml:space="preserve">Desodorante liquido POR 900ML </t>
  </si>
  <si>
    <t>Renglón: 87, Código: 032010023.1, Descripción: GUANTES DE NITRILO CHICO  Presentación:  CAJA X 100  Solicitado:  CAJA</t>
  </si>
  <si>
    <t>Para examen sin polvo</t>
  </si>
  <si>
    <t>Seiseme SA</t>
  </si>
  <si>
    <t>CORONET</t>
  </si>
  <si>
    <t xml:space="preserve">PM 236-80 GUANTE EXAMEN CORONET S (NITRILO - NEGRO) CAJA 
X 100 UN  </t>
  </si>
  <si>
    <t>CARLOS ALBERTO BASTIAS BASTIAS</t>
  </si>
  <si>
    <t>SUPLIMED</t>
  </si>
  <si>
    <t xml:space="preserve">GUANTES DE NITRILO CHICO  PM ANMAT: 2123-60   
</t>
  </si>
  <si>
    <t>CURE GUARD</t>
  </si>
  <si>
    <t xml:space="preserve">GUANTE NITRILO DESCARTABLE CHICO S/POLVO X  100 UN  
(SE ADJUNTA IMAGEN ILUSTRATIVA DEL PRODUCTO COTIZADO)   PM: 
215-60  </t>
  </si>
  <si>
    <t>DEPASCALE</t>
  </si>
  <si>
    <t xml:space="preserve">Caracteristicas del Producto LIVIANO    • Producto certificado: 
Norma EN 420, EN 420 A1, EN 374-1, AQL 1,5. 
 • Autorizado por ANMAT.    • Solo 
para riesgos mínimos contra:  Acción mecánica cuyos riesgos sean 
aritificiales;  Productos de limpieza de acción débil y efectos 
fácilmente reversibles.    • No estéril y sin 
polvo.  • No contiene látex natural.  • Forma 
ambidiestra.  • Borde de puño enrollado.  • Alta 
sensibilidad táctil y desteridad.  • Dedos texturizados para mayo 
</t>
  </si>
  <si>
    <t>MARCA NP</t>
  </si>
  <si>
    <t xml:space="preserve">GUANTES DE NITRILO CHICO Presentación: CAJA X 100 Solicitado: CAJA 
 DISEÑO - CARACTERÍSTICAS  Alta resistencia a la elongación 
 Solución alternativa para alérgicos al látex natural  Ambidiestro, 
puño enrollado  Palma y/o dedos texturizados para mejor agarre 
</t>
  </si>
  <si>
    <t>MAKERSOLUTIONS S.A.</t>
  </si>
  <si>
    <t>EUROMIX</t>
  </si>
  <si>
    <t>GUANTES DE NITRILO CHICO Presentación: CAJA X 100 Solicitado: CAJA. 
TALLE S. CERT PM: 1440-54</t>
  </si>
  <si>
    <t>EXSA SRL</t>
  </si>
  <si>
    <t>MEDLINE</t>
  </si>
  <si>
    <t>MEDLINE   MG100S   GLOVE, EXSAM, NITRILE, MG 
ES, 100, S</t>
  </si>
  <si>
    <t>Caracteristicas del Producto REFORZADO    Producto certificado: Norma 
EN 420, EN 420-A1, EN 374-1.  • Autorizado por 
ANMAT.    • Solo para riesgos mínimos contra: 
 Acción mecánica cuyos riesgos sean aritificiales;  Productos de 
limpieza de acción débil y efectos fácilmente reversibles.   
 • No estéril y sin polvo.  • No 
contiene látex natural.  • Forma ambidiestra.  • Gramaje: 
70.7 g/m2.  • Calidad premium.  • Borde de 
puño enrollado.  • Alta sensibilidad táctil y desteridad.  
• Dedos texturizados para mayor agarre.</t>
  </si>
  <si>
    <t>MARCAS VARIAS (SEGÚN STOCK)</t>
  </si>
  <si>
    <t>GUANTE DE NITRILO CHICO SIN POLVO. CAJA X 100.</t>
  </si>
  <si>
    <t xml:space="preserve">I A </t>
  </si>
  <si>
    <t xml:space="preserve">GUANTE DE NITRILO CHICO CAJA POR 100 UNIDADES </t>
  </si>
  <si>
    <t>MEDIGLOVE</t>
  </si>
  <si>
    <t xml:space="preserve">SE COTIZA GUANTES DE NITRILO CHICO Presentación: CAJA X 100 
Solicitado: CAJA    </t>
  </si>
  <si>
    <t>Depascale , Idem Oferta base, Pago ANTICIPADO con Garantía de 
Seguro de Caución</t>
  </si>
  <si>
    <t>Guantes de nitrilo x caja de 100 chico Para examen 
sin polvo  , Idem Oferta base, Pago ANTICIPADO con 
Garantía de Seguro de Caución</t>
  </si>
  <si>
    <t>Depascale</t>
  </si>
  <si>
    <t>Guantes de nitrilo x caja de 100 chico Para examen 
sin polvo</t>
  </si>
  <si>
    <t>Alumax</t>
  </si>
  <si>
    <t xml:space="preserve">GUANTES DE NITRILO CHICO Presentación: CAJA X 100 Solicitado: CAJA. 
Para examen sin polvo       
 </t>
  </si>
  <si>
    <t>Renglón: 88, Código: 032010023.2, Descripción: GUANTES DE NITRILO MEDIANO  Presentación:  CAJA X 100  Solicitado:  CAJA</t>
  </si>
  <si>
    <t xml:space="preserve">PM 236-80 GUANTE EXAMEN CORONET M (NITRILO - VIOLETA) CAJA 
X 100 UN  </t>
  </si>
  <si>
    <t>https://articulo.mercadolibre.com.ar/MLA-1155455056-guantes-de-nitrilo-color-negro-x-100-talle-m-_JM#polycard_client=recommendations_pdp-pads-up&amp;reco_backend=recos-merge-experimental-pdp-up-b_marketplace&amp;reco_client=pdp-pads-up&amp;reco_item_pos=4&amp;reco_backend_type=low_level&amp;reco_id=7fbdd3fa-d2d4-4d0f-aebc-50759cefb3e7&amp;is_advertising=true&amp;ad_domain=PDPDESKTOP_UP&amp;ad_position=5&amp;ad_click_id=ODUyMzFkZmMtNDdjNC00MzFhLThlZWUtZGUwYTVmOGI3MWRh</t>
  </si>
  <si>
    <t xml:space="preserve">GUANTES DE NITRILO MEDIANO  PM ANMAT: 2123-60   
</t>
  </si>
  <si>
    <t xml:space="preserve">GUANTE NITRILO DESCARTABLE MEDIANO S/POLVO X  100 UN  
(SE ADJUNTA IMAGEN ILUSTRATIVA DEL PRODUCTO COTIZADO)   PM: 
215-60  </t>
  </si>
  <si>
    <t xml:space="preserve">GUANTES DE NITRILO MEDIANO Presentación: CAJA X 100 Solicitado: CAJA 
 DISEÑO - CARACTERÍSTICAS  Alta resistencia a la elongación 
 Solución alternativa para alérgicos al látex natural  Ambidiestro, 
puño enrollado  Palma y/o dedos texturizados para mejor agarre 
</t>
  </si>
  <si>
    <t>GUANTES DE NITRILO MEDIANO Presentación: CAJA X 100 Solicitado: CAJA. 
TALLE M. CERT PM: 1440-54</t>
  </si>
  <si>
    <t xml:space="preserve">MG100M   GLOVE, EXSAM, NITRILE, MG ES, 100, M 
</t>
  </si>
  <si>
    <t>GUANTE DE NITRILO MEDIANO SIN POLVO. CAJA X 100.</t>
  </si>
  <si>
    <t xml:space="preserve">GUANTES DE NITRILO MEDIANO CAJA POR 100 UNIDADES </t>
  </si>
  <si>
    <t xml:space="preserve">GUANTES DE NITRILO MEDIANO Presentación: CAJA X 100 Solicitado: CAJA 
   </t>
  </si>
  <si>
    <t>depascale , Idem Oferta base, Pago ANTICIPADO con Garantía de 
Seguro de Caución</t>
  </si>
  <si>
    <t>Guantes de nitrilo x caja de 100 mediano Para examen 
sin polvo  , Idem Oferta base, Pago ANTICIPADO con 
Garantía de Seguro de Caución</t>
  </si>
  <si>
    <t>Guantes de nitrilo x caja de 100 mediano Para examen 
sin polvo</t>
  </si>
  <si>
    <t xml:space="preserve">GUANTES DE NITRILO MEDIANO Presentación: CAJA X 100 Solicitado: CAJA. 
Para examen sin polvo       
 </t>
  </si>
  <si>
    <t>Renglón: 89, Código: 032010023.3, Descripción: GUANTES DE NITRILO GRANDE  Presentación:  CAJA X 100  Solicitado:  CAJA</t>
  </si>
  <si>
    <t xml:space="preserve">PM 236-80 GUANTE EXAMEN CORONET L (NITRILO - VIOLETA) CAJA 
X 100 UN  </t>
  </si>
  <si>
    <t>https://www.xn--deuas-qta.com.ar/guantes-de-latex-xl-x100u?gad_source=1&amp;gclid=CjwKCAjwlbu2BhA3EiwA3yXyuwBspRckCYUbiGlmeqdp6f3Z4UUnP9CrYe3YGL1QG7Mh-0rzqM1hgRoCvg0QAvD_BwE</t>
  </si>
  <si>
    <t>GUANTES DE NITRILO GRANDE  PM ANMAT: 2123-60</t>
  </si>
  <si>
    <t xml:space="preserve">GUANTE NITRILO DESCARTABLE GRANDE S/POLVO X  100 UN  
(SE ADJUNTA IMAGEN ILUSTRATIVA DEL PRODUCTO COTIZADO)   PM: 
215-60  </t>
  </si>
  <si>
    <t>GUANTES DE NITRILO GRANDE Presentación: CAJA X 100 Solicitado: CAJA 
   DISEÑO - CARACTERÍSTICAS  Alta resistencia a 
la elongación  Solución alternativa para alérgicos al látex natural 
 Ambidiestro, puño enrollado  Palma y/o dedos texturizados para 
mejor agarre</t>
  </si>
  <si>
    <t>GUANTES DE NITRILO GRANDE Presentación: CAJA X 100 Solicitado: CAJA. 
TALLE L. CERT PM: 1440-54</t>
  </si>
  <si>
    <t xml:space="preserve">MG100L   GLOVE, EXSAM, NITRILE, MG ES, 100, L 
</t>
  </si>
  <si>
    <t>GUANTE DE NITRILO GRANDE SIN POLVO. CAJA X 100.</t>
  </si>
  <si>
    <t>GUANTES DE NITRILO GRANDE CAJA POR 100 UNIDADES</t>
  </si>
  <si>
    <t xml:space="preserve">GUANTES DE NITRILO GRANDE Presentación: CAJA X 100 Solicitado: CAJA 
   </t>
  </si>
  <si>
    <t>Guantes de nitrilo x caja de 100 grandes Para examen 
sin polvo  , Idem Oferta base, Pago ANTICIPADO con 
Garantía de Seguro de Caución</t>
  </si>
  <si>
    <t>Guantes de nitrilo x caja de 100 grandes Para examen 
sin polvo</t>
  </si>
  <si>
    <t xml:space="preserve">GUANTES DE NITRILO GRANDE Presentación: CAJA X 100 Solicitado: CAJA. 
Para examen sin polvo       
 </t>
  </si>
  <si>
    <t>Renglón: 90, Código: 790030039.2, Descripción: JABON DE LAVAR EN PAN  Presentación:  UNIDAD</t>
  </si>
  <si>
    <t>Jabón en pan - Presentación 150 gr. o Superior</t>
  </si>
  <si>
    <t>ASTRO</t>
  </si>
  <si>
    <t>JABON DE LAVAR EN PAN BLANCO X 150 GRS</t>
  </si>
  <si>
    <t>https://maxiconsumo.com/sucursal_capital/jabon-en-pan-gran-federal-ropa-delicada-150-gr-13934.html</t>
  </si>
  <si>
    <t>https://www.modomarket.com/jabon-zorro-frescura-floral-x-150-g/p</t>
  </si>
  <si>
    <t>Jabón en pan - Presentación 150 gr. o Superior  
PRESENTACION: BULTO X 56 UNIDADES  MARCA:SEDILE  ORIGEN:ARGENTINA  
ENTREGA:INMEDIATA  FORMA DE PAGO: PAGO ANTICIPADO</t>
  </si>
  <si>
    <t>Signo , Idem Oferta base, Pago ANTICIPADO con Garantía de 
Seguro de Caución</t>
  </si>
  <si>
    <t>Jabon de lavar panes - Presentación 150 gr. o Superior/ 
SE COTIZA 150 GRAMOS  , Idem Oferta base, Pago 
ANTICIPADO con Garantía de Seguro de Caución</t>
  </si>
  <si>
    <t>MARCA SIGNO</t>
  </si>
  <si>
    <t>JABON DE LAVAR EN PAN BLANCO X 200 GRS</t>
  </si>
  <si>
    <t>Jabón en pan - Presentación 150 gr.   PRESENTACION: 
BULTO X 56 UNIDADES  MARCA:SEDILE  ORIGEN:ARGENTINA  ENTREGA:INMEDIATA 
 FORMA DE PAGO: 30 DIAS</t>
  </si>
  <si>
    <t xml:space="preserve">ARGENTINO </t>
  </si>
  <si>
    <t xml:space="preserve">JABON BLANCO EN PAN  POR  200GRA   
</t>
  </si>
  <si>
    <t>JABON DE LAVAR EN PAN BLANCO X 200 GRS.</t>
  </si>
  <si>
    <t>Signo</t>
  </si>
  <si>
    <t>Jabon de lavar panes - Presentación 150 gr. o Superior/ 
SE COTIZA 150 GRAMOS</t>
  </si>
  <si>
    <t>ARGENTINO</t>
  </si>
  <si>
    <t>JABON EN PAN ARGENTINO X 150 GR</t>
  </si>
  <si>
    <t>FEDERAL</t>
  </si>
  <si>
    <t xml:space="preserve">SE COTIZA JABON PARA LAVAR EN PAN BLANCO </t>
  </si>
  <si>
    <t>Renglón: 91, Código: 790030031.21, Descripción: LAVANDINA  Presentación:  UNIDAD</t>
  </si>
  <si>
    <t>Lavandina al 55%</t>
  </si>
  <si>
    <t>4 ESTRELLAS ARCLOR</t>
  </si>
  <si>
    <t xml:space="preserve">Lavandina al 55 g/l. Se cotiza por litro y se 
entrega ern bidones de 5 litros     
</t>
  </si>
  <si>
    <t>https://www.modomarket.com/lavandina-clorin-x-1-lt/p</t>
  </si>
  <si>
    <t xml:space="preserve">LAVANDINA CONCENTRADA 55 G/L    </t>
  </si>
  <si>
    <t xml:space="preserve">CLORIN </t>
  </si>
  <si>
    <t xml:space="preserve">LAVANDINA  CLORIN  EN ENVASE  POR  1 
LITRO  </t>
  </si>
  <si>
    <t>MARCA LIMPIALIN</t>
  </si>
  <si>
    <t>LAVANDINA CONCENTRADA 55G/L X LT</t>
  </si>
  <si>
    <t>Lavandina al 55%-1 LITRO  PRESENTACION: BULTO X 12 UNIDADES 
 MARCA:SEDILE  ORIGEN:ARGENTINA  ENTREGA:INMEDIATA  FORMA DE PAGO: 
PAGO ANTICIPADO</t>
  </si>
  <si>
    <t>Lavandina al 55%-1 LITRO  PRESENTACION: BULTO X 12 UNIDADES 
 MARCA:SEDILE  ORIGEN:ARGENTINA  ENTREGA:INMEDIATA  FORMA DE PAGO: 
30 DIAS</t>
  </si>
  <si>
    <t>Limpialim , Idem Oferta base, Pago ANTICIPADO con Garantía de 
Seguro de Caución</t>
  </si>
  <si>
    <t>lavandinas Lavandina al 55% / SE COTIZA POR LITRO  
 , Idem Oferta base, Pago ANTICIPADO con Garantía de 
Seguro de Caución</t>
  </si>
  <si>
    <t xml:space="preserve">Lavandina al 55%    </t>
  </si>
  <si>
    <t>Limpialim</t>
  </si>
  <si>
    <t xml:space="preserve">lavandinas Lavandina al 55% / SE COTIZA POR LITRO  
</t>
  </si>
  <si>
    <t>Renglón: 92, Código: 870010031.1, Descripción: LINO  Presentación:  X KG  Solicitado:  KG</t>
  </si>
  <si>
    <t>La presentación debe ser en bolsas (no a granel) de semillas enteras de lino</t>
  </si>
  <si>
    <t xml:space="preserve">LINO FORRAJERO COLOR MARRON ENBOLSADO X 25 KG </t>
  </si>
  <si>
    <t>https://articulo.mercadolibre.com.ar/MLA-787874648-semillas-de-lino-x-25-kilos-ventas-x-mayor-y-menor-_JM?matt_tool=38087446&amp;utm_source=google_shopping&amp;utm_medium=organic</t>
  </si>
  <si>
    <t>https://articulo.mercadolibre.com.ar/MLA-641991542-lino-semillas-x-mayor-x-25kg-mercadoenvio-_JM?matt_tool=38087446&amp;utm_source=google_shopping&amp;utm_medium=organic</t>
  </si>
  <si>
    <t>https://newgarden.com.ar/semilla-de-lino-organico-x-1-kg.html?gclid=CjwKCAjwq4imBhBQEiwA9Nx1Bk8aGw-dmjV2RwsSVtc59mWARJx4Uv26dUuKrf16jPPOeCafL2aOZhoCuH8QAvD_BwE</t>
  </si>
  <si>
    <t>E/B</t>
  </si>
  <si>
    <t xml:space="preserve">SE COTIZA LINO en bolsas (no a granel) de semillas 
enteras de lino    </t>
  </si>
  <si>
    <t xml:space="preserve">Lino x kilo La presentación debe ser en bolsas (no 
a granel) de semillas enteras de lino  , Idem 
Oferta base, Pago ANTICIPADO con Garantía de Seguro de Caución 
</t>
  </si>
  <si>
    <t>Lino x kilo La presentación debe ser en bolsas (no 
a granel) de semillas enteras de lino</t>
  </si>
  <si>
    <t>LINO SEMILLA ENTERA EN BOLSA</t>
  </si>
  <si>
    <t>Renglón: 93, Código: 870010109.3, Descripción: MAIZ TRITURADO  Presentación:  KG</t>
  </si>
  <si>
    <t>La presentación debe ser en bolsas (no a granel), no debe ser partido, ni entero, debe ser triturado a fin que facilite la digestión del equino</t>
  </si>
  <si>
    <t>SE COTIZA BOLSA MAIZ TRITURADO</t>
  </si>
  <si>
    <t>https://articulo.mercadolibre.com.ar/MLA-904982470-maiz-partido-x-10-kg-caba-_JM#position%3D43%26search_layout%3Dstack%26type%3Ditem%26tracking_id%3De9d0ae9b-7661-4c31-95c3-089b6c8ae9f9</t>
  </si>
  <si>
    <t>https://petshopmdq.com/productos/alimentos/animales-granja/maiz-quebrado-molido-x-25kg/</t>
  </si>
  <si>
    <t>https://articulo.mercadolibre.com.ar/MLA-1369872937-maiz-quebrado-partido-grueso-x-24-kg-mercado-envio-_JM?matt_tool=38087446&amp;utm_source=google_shopping&amp;utm_medium=organic</t>
  </si>
  <si>
    <t>MAIZ TRITURADO EN BOLSA</t>
  </si>
  <si>
    <t>Bolsa x 30 Kg</t>
  </si>
  <si>
    <t>Maiz triturado por kilo La presentación debe ser en bolsas 
(no a granel), no debe ser partido, ni entero, debe 
ser triturado a fin que facilite la digestión del equino 
 , Idem Oferta base, Pago ANTICIPADO con Garantía de 
Seguro de Caución</t>
  </si>
  <si>
    <t xml:space="preserve">Maiz triturado por kilo La presentación debe ser en bolsas 
(no a granel), no debe ser partido, ni entero, debe 
ser triturado a fin que facilite la digestión del equino 
</t>
  </si>
  <si>
    <t>Renglón: 94, Código: 840030133.1, Descripción: MAMELUCO  Presentación:  UNIDAD</t>
  </si>
  <si>
    <t>Mameluco Impermeable tipo TYVEK -o similar- (talle S al 3XL)</t>
  </si>
  <si>
    <t>lasante</t>
  </si>
  <si>
    <t xml:space="preserve">Mameluco Impermeable tipo TYVEK -o similar- (talle S al 3XL) 
   </t>
  </si>
  <si>
    <t>https://articulo.mercadolibre.com.ar/MLA-762276777-mameluco-overol-laminado-descartable-tipo-tyvek-l-al-xxxl-_JM#reco_item_pos=1&amp;reco_backend=recomm-platform_ranker_v2p&amp;reco_backend_type=low_level&amp;reco_client=vpp-v2p-pom&amp;reco_id=dad9fb14-a5fd-43ca-a54a-8eaa6d31938d</t>
  </si>
  <si>
    <t>https://articulo.mercadolibre.com.ar/MLA-866498181-mameluco-overol-respirable-laminado-tipo-tyvek-l-xl-xxl-_JM?matt_tool=92724942&amp;matt_word=&amp;matt_source=google&amp;matt_campaign_id=14508409196&amp;matt_ad_group_id=162589498972&amp;matt_match_type=&amp;matt_network=g&amp;matt_device=c&amp;matt_creative=686475006472&amp;matt_keyword=&amp;matt_ad_position=&amp;matt_ad_type=pla&amp;matt_merchant_id=249943341&amp;matt_product_id=MLA866498181-59396495510&amp;matt_product_partition_id=2267652701910&amp;matt_target_id=aud-1925157273100:pla-2267652701910&amp;cq_src=google_ads&amp;cq_cmp=14508409196&amp;cq_net=g&amp;cq_plt=gp&amp;cq_med=pla&amp;gad_source=1&amp;gclid=CjwKCAjwnK60BhA9EiwAmpHZwyRYJnGmJ6-4ikg2u2hMhaCjEO-U_swzaS2AEPLMuam66EOEjGUuExoCdzwQAvD_BwE</t>
  </si>
  <si>
    <t>https://articulo.mercadolibre.com.ar/MLA-715260679-mameluco-laminado-descartable-eagle-oferta-_JM?matt_tool=56378901&amp;matt_word=&amp;matt_source=google&amp;matt_campaign_id=19547789262&amp;matt_ad_group_id=150345297052&amp;matt_match_type=&amp;matt_network=g&amp;matt_device=c&amp;matt_creative=644689274618&amp;matt_keyword=&amp;matt_ad_position=&amp;matt_ad_type=pla&amp;matt_merchant_id=114686590&amp;matt_product_id=MLA715260679-27638294124&amp;matt_product_partition_id=2267652701710&amp;matt_target_id=aud-1925157273100:pla-2267652701710&amp;cq_src=google_ads&amp;cq_cmp=19547789262&amp;cq_net=g&amp;cq_plt=gp&amp;cq_med=pla&amp;gad_source=1&amp;gclid=CjwKCAjwnK60BhA9EiwAmpHZwySHvIpBW3DPeIAOt4TJnZx7dysEmvLzILu3eopOYWBgja4dWsaLWBoC5pkQAvD_BwE</t>
  </si>
  <si>
    <t>MIXTEL</t>
  </si>
  <si>
    <t xml:space="preserve">MAMELUCO LAMINADO TYVEK RESPIRABLE   (SE ENTREGAN EN TALLES 
SEGUN NECESIDAD Y REQUERIMIENTO )  PM: 2194-2  (SE 
ADJUNTA IMAGENES ILUSTRATIVAS DEL PRODUCTO COTIZADO)  </t>
  </si>
  <si>
    <t>DE PASCALE</t>
  </si>
  <si>
    <t>Producto certificado: Normas EN ISO 13982-1 + A1, EN 13034 
+ A1, EN 14126 + AC, EN 1073-2, EN 1149-5. 
   Producto autorizado por ANMAT PM 2705-4  
  1. Mameluco descartable de tela no tejida (TNT). 
 2. Esta línea económica presenta un gramaje de 45 
g/m2.  3. Es una excelente barrera contra el polvo 
y partículas.  4. Alta hidrofobicidad superficial a sustancias de 
baja corrosividad.  5. Tela flexible y respirable por su 
microporosidad.  6. Diseño estándar para uso unisex.  7. 
Producto de uso no quirúrgico.</t>
  </si>
  <si>
    <t xml:space="preserve">Producto certificado: Normas EN ISO 13982-1 +A1, EN 13034 + 
A1, EN 14126 + AC, EN 1073-2, EN 1149-5.  
  Producto autorizado por ANMAT PM 2705-4   
 1. Mameluco descartable de tela no tejida (TNT).  
2. Esta línea premium presenta un gramaje de 63 g/m2. 
 3. Es una excelente barrera contra el polvo y 
partículas.  4. Alta hidrofobicidad superficial a sustancias de baja 
corrosividad.  5. Tela flexible y respirable por su microporosidad. 
 6. Diseño estándar para uso unisex.  7. Producto 
de uso no quirúrgico.  </t>
  </si>
  <si>
    <t>TYVET</t>
  </si>
  <si>
    <t>DUPONT TYVEK</t>
  </si>
  <si>
    <t xml:space="preserve">MAMELUCO DESCARTABLE COLOR BLANCO DUPONT TYVEK </t>
  </si>
  <si>
    <t>TYVEK, Idem Oferta base, Pago ANTICIPADO con Garantía de Seguro 
de Caución</t>
  </si>
  <si>
    <t>Mamelucos Impermeable tipo TYVEK -o similar- (talle S al 3XL) 
 , Idem Oferta base, Pago ANTICIPADO con Garantía de 
Seguro de Caución</t>
  </si>
  <si>
    <t>TYVEK</t>
  </si>
  <si>
    <t xml:space="preserve">Mamelucos Impermeable tipo TYVEK -o similar- (talle S al 3XL) 
</t>
  </si>
  <si>
    <t>Renglón: 95, Código: 850010081.1, Descripción: PAPEL HIGIENICO  Presentación:  PAQUETE 4 U  Solicitado:  PAQUETE</t>
  </si>
  <si>
    <t>Papel Higiénico - Paquete x 4 unidades x 30 mts - o superior</t>
  </si>
  <si>
    <t>MARCA SAN MARINO</t>
  </si>
  <si>
    <t xml:space="preserve">PAPEL HIGIENICO PAQUETE 4 X 30 MTS </t>
  </si>
  <si>
    <t>https://diaonline.supermercadosdia.com.ar/papel-higienico-simple-hoja-bio-30-mts-suapel-4-ud-47867/p?idsku=47867</t>
  </si>
  <si>
    <t>Higienol</t>
  </si>
  <si>
    <t xml:space="preserve">Papel Higiénico blanco primera calidad- Paquete x 4 unidades x 
30 mts     </t>
  </si>
  <si>
    <t>Campanita , Idem Oferta base, Pago ANTICIPADO con Garantía de 
Seguro de Caución</t>
  </si>
  <si>
    <t>Papale higiénico Paquete x 4 unidades x 30 mts - 
o superior  , Idem Oferta base, Pago ANTICIPADO con 
Garantía de Seguro de Caución</t>
  </si>
  <si>
    <t xml:space="preserve">ESENCIAL </t>
  </si>
  <si>
    <t>PAPEL HIGIENICO 4 ROLLOS X 30 MT. ESENCIAL</t>
  </si>
  <si>
    <t>CARTABELLA</t>
  </si>
  <si>
    <t xml:space="preserve">PAPEL HIGIENICO Presentación: PAQUETE 4 U Solicitado: PAQUETE X 30MT 
SE COTIZA MARCA CARTABELLA / FELPITA     
</t>
  </si>
  <si>
    <t>Campanita</t>
  </si>
  <si>
    <t>Papale higiénico Paquete x 4 unidades x 30 mts - 
o superior</t>
  </si>
  <si>
    <t>Renglón: 96, Código: 870010015.5, Descripción: PASTO ALFALFA (HENO DE ALFALFA) P/MINISTERIO DE SEGURIDAD  Presentación:  X KG</t>
  </si>
  <si>
    <t>La presentación debe ser en fardo (no rollo), y no debe poseer otras hierbas tales como cardo ruso, o clavelillo las cuales son tóxicas para los equinos</t>
  </si>
  <si>
    <t xml:space="preserve">Presentacion Fardo </t>
  </si>
  <si>
    <t>https://articulo.mercadolibre.com.ar/MLA-814168716-fardos-de-alfalfa-en-caba-_JM?matt_tool=38087446&amp;utm_source=google_shopping&amp;utm_medium=organic</t>
  </si>
  <si>
    <t>Aldo Desiderio Coria</t>
  </si>
  <si>
    <t>ALDO CORIA</t>
  </si>
  <si>
    <t>DE PRIMERA CALIDAD. CONFORME A LO SOLICITADO EN PLIEGO.</t>
  </si>
  <si>
    <t>MICHELOTH</t>
  </si>
  <si>
    <t xml:space="preserve">SE COTIZA PASTO ALFALFA X KG (EL FARDO VIENE POR 
22kG = $14520 X FARDO)    </t>
  </si>
  <si>
    <t>Renglón: 97, Código: 890140007.17, Descripción: RACION PREPARADA DETENIDOS MINISTERIO DE SEGURIDAD  Presentación:  UNIDAD</t>
  </si>
  <si>
    <t>Características según Anexo Pliego de Condiciones Técnicas que integra el presente pliego</t>
  </si>
  <si>
    <t>PRODUCTOS ALIMENTICIOS SRL</t>
  </si>
  <si>
    <t>PROAL</t>
  </si>
  <si>
    <t>Segun Pliego de Condicinoes Particulares.  Se presupuesta el total 
solicitado para cubrir un año de servicio pero no se 
podra comprar mas de 12.000 por mes ya que el 
valor presupuestado corresponde al primer mes, luego se afectara a 
una renogociacion contractual.</t>
  </si>
  <si>
    <t>LA CRIOLLA</t>
  </si>
  <si>
    <t xml:space="preserve">LA CRIOLLA </t>
  </si>
  <si>
    <t>SEGUN PLIEGO DE ESPECIFICACIONES PARTICULARES , LAS RACIONES SE ENTREGARAN 
EN CONTENEDORES ISOTERMICOS PROPIOS MARCA HUARPE. ESTA OFERTA ALTERNATIVA ES 
DE LA MISMA CALIDAD QUE LA OFERTA BASE SOLAMENTE LA 
OFERTA ALTERNATIVA SE PRESENTA POR LOS PAGOS A 7 DIAS 
DE PRESENTAR FACTURA</t>
  </si>
  <si>
    <t>SEGUN PLEIGO DE CONDICIONES PARTICULARES, Y SE ENTREGARAN EN CONTENEDORES 
ISOTERMICOS MARCA HUARPE ( NO TERGOPOL) Y TAMBIEN SE OFRECE 
RACIONAMIENTO  COMIDA VEGETARIANA Y SIN TACC PARA CELIACOS.</t>
  </si>
  <si>
    <t>DIMARIA S.A</t>
  </si>
  <si>
    <t xml:space="preserve">Dimaria SA </t>
  </si>
  <si>
    <t>En un todo de acuerdo con los pliegos.-</t>
  </si>
  <si>
    <t>https://mendoza.pluspet.com.ar/products/perro-alimento-adulto-sieger-criadores?variant=33403243036809&amp;country=AR&amp;currency=ARS&amp;utm_medium=product_sync&amp;utm_source=google&amp;utm_content=sag_organic&amp;utm_campaign=sag_organic&amp;gad_source=1&amp;gclid=Cj0KCQiAx9q6BhCDARIsACwUxu5E_fonFSy2VAgy4i7t2lGTdCi-xdPHvwbzhfUAcurcU2o7kyn9fnQaAsqNEALw_wcB</t>
  </si>
  <si>
    <t>https://www.mercadolibre.com.ar/alimento-sieger-criadores-all-in-one-para-perro-todos-los-tamanos-en-bolsa-de-20-kg/p/MLA8755752?pdp_filters=item_id%3AMLA1387722177&amp;from=gshop&amp;matt_tool=69733607&amp;matt_word=&amp;matt_source=google&amp;matt_campaign_id=20531095133&amp;matt_ad_group_id=158963961331&amp;matt_match_type=&amp;matt_network=g&amp;matt_device=c&amp;matt_creative=673214151046&amp;matt_keyword=&amp;matt_ad_position=&amp;matt_ad_type=pla&amp;matt_merchant_id=735078350&amp;matt_product_id=MLA8755752-product&amp;matt_product_partition_id=2164685113831&amp;matt_target_id=aud-1925157273100:pla-2164685113831&amp;cq_src=google_ads&amp;cq_cmp=20531095133&amp;cq_net=g&amp;cq_plt=gp&amp;cq_med=pla&amp;gad_source=1&amp;gclid=Cj0KCQiAx9q6BhCDARIsACwUxu4aJB29DpbtoqZr_g3mKmkGbIb6q4Itcsvj0w2k9tYhDMQvCIjbVi8aAq6VEALw_wcB</t>
  </si>
  <si>
    <t>por 20 kg</t>
  </si>
  <si>
    <t>GRUPO IV- Artículos de ferretería, electricidad y corralón</t>
  </si>
  <si>
    <t>Observaciones</t>
  </si>
  <si>
    <t>Plazo de entrega (15 puntos)</t>
  </si>
  <si>
    <t>Renglón: 48, Código: 143000187.2, Descripción: SERVICIO DE CARGA DE GAS BUTANO X10 KG  Presentacion:  SERVICIO</t>
  </si>
  <si>
    <t>Con entrega en el Gran Mendoza: Ciudad de Mza, Guaymallen, Godoy Cruz, Maipú y Lujan de Cuyo - Características técnicas según Anexo II - PCP</t>
  </si>
  <si>
    <t>NALUX S.A.</t>
  </si>
  <si>
    <t>EXTRAGAS</t>
  </si>
  <si>
    <t xml:space="preserve">carga de gas en garrafa de 10kg según especificaciones técnicas 
</t>
  </si>
  <si>
    <t>LOSPER S.A.</t>
  </si>
  <si>
    <t>YPF</t>
  </si>
  <si>
    <t>Distribución de gas envasado según soliciten en Gran Mendoza</t>
  </si>
  <si>
    <t>IA</t>
  </si>
  <si>
    <t>CARGA Y/O RECARGA GAS BUTANO CON ENTREGA EN GRAN MENDOZA: 
CIUDAD DE MENDOZA, GUAYMALLEN, GODOY CRUZ, MAIPU Y LUJAN DE 
CUYO</t>
  </si>
  <si>
    <t>Renglón: 49, Código: 143000187.2, Descripción: SERVICIO DE CARGA DE GAS BUTANO X10 KG  Presentacion:  SERVICIO</t>
  </si>
  <si>
    <t>Con entrega en Oasis Norte: Las Heras y Lavalle - Características técnicas según Anexo II - PCP</t>
  </si>
  <si>
    <t>Distrogaz Comercializadora S.A.</t>
  </si>
  <si>
    <t>ExtraGas</t>
  </si>
  <si>
    <t>Recarga de Gas para Garrafa de 10kg Butano.</t>
  </si>
  <si>
    <t>ypf</t>
  </si>
  <si>
    <t>Distribución gas envasado según soliciten en Oasis Norte</t>
  </si>
  <si>
    <t>IA (INDUSTRIA ARGENTINA)</t>
  </si>
  <si>
    <t>CARGA Y/O RECARGA GAS BUTANO CON ENTREGA EN LAS HERAS, 
Y LAVALLE</t>
  </si>
  <si>
    <t>Renglón: 50, Código: 143000187.2, Descripción: SERVICIO DE CARGA DE GAS BUTANO X10 KG  Presentacion:  SERVICIO</t>
  </si>
  <si>
    <t>Con entrega en Oasis Centro: San Carlos, Tunuyán y Tupungato - Características técnicas según Anexo II - PCP</t>
  </si>
  <si>
    <t>INCAGAS S.A</t>
  </si>
  <si>
    <t xml:space="preserve">EXTRAGAS </t>
  </si>
  <si>
    <t>GAS BUTANO 10 KG</t>
  </si>
  <si>
    <t>pihuel sa</t>
  </si>
  <si>
    <t xml:space="preserve">50% DEL VALOR , IMPORTE TERMINADO </t>
  </si>
  <si>
    <t>Renglón: 51, Código: 143000187.2, Descripción: SERVICIO DE CARGA DE GAS BUTANO X10 KG  Presentacion:  SERVICIO</t>
  </si>
  <si>
    <t>Con entrega en Oasis Este: San Martín, Junín, La Paz, Santa Rosa y Rivadavia - Características técnicas según Anexo II - PCP</t>
  </si>
  <si>
    <t>Italgas S.A.</t>
  </si>
  <si>
    <t>Hipergas de Italgas S.A.</t>
  </si>
  <si>
    <t>Gas Butano (GLP) envasado en garrafa de 10Kg.</t>
  </si>
  <si>
    <t>Recarga de Gas para Garrafa 10kg Butano.</t>
  </si>
  <si>
    <t>Renglón: 52, Código: 143000187.2, Descripción: SERVICIO DE CARGA DE GAS BUTANO X10 KG  Presentacion:  SERVICIO</t>
  </si>
  <si>
    <t>Con entrega en Oasis Sur: San Rafael - Características técnicas según Anexo II - PCP</t>
  </si>
  <si>
    <t>Ramon Sabio S.R.L.</t>
  </si>
  <si>
    <t>Carga de gas en garrafa de 10 kg según especificaciones 
técnicas</t>
  </si>
  <si>
    <t>Renglón: 53, Código: 143000187.2, Descripción: SERVICIO DE CARGA DE GAS BUTANO X10 KG  Presentacion:  SERVICIO</t>
  </si>
  <si>
    <t>Con entrega en Oasis Sur: Malargue - Características técnicas según Anexo II - PCP</t>
  </si>
  <si>
    <t>Carga de garrafa de 10 kg según especificaciones técnicas</t>
  </si>
  <si>
    <t>Renglón: 54, Código: 143000187.2, Descripción: SERVICIO DE CARGA DE GAS BUTANO X10 KG  Presentacion:  SERVICIO</t>
  </si>
  <si>
    <t>Con entrega en Oasis Sur: General Alvear - Características técnicas según Anexo II - PCP</t>
  </si>
  <si>
    <t>Cargas de garrafas de 10 kg según especificaciones técnicas</t>
  </si>
  <si>
    <t>Renglón: 55, Código: 143000187.2, Descripción: SERVICIO DE CARGA DE GAS BUTANO X10 KG  Presentacion:  SERVICIO</t>
  </si>
  <si>
    <t>Con entrega en Alta Montaña - Características técnicas según Anexo II - PCP</t>
  </si>
  <si>
    <t xml:space="preserve">GAS BUTANO 10 KG EN ALTA MONTAÑA </t>
  </si>
  <si>
    <t>Distribución gas envasado en Alta Montaña</t>
  </si>
  <si>
    <t>Renglón: 56, Código: 560010114.1, Descripción: MEMBRANA DE ALUMINIO  Presentación:  X ROLLO  Solicitado:  ROLLO</t>
  </si>
  <si>
    <t>Rollo de 40 kgs y 4 mm, o superior</t>
  </si>
  <si>
    <t>MAXIUM</t>
  </si>
  <si>
    <t xml:space="preserve">SE COTIZA ALTERNATIVA MEMBRANA X 35KG MARCA MAXIUM / KOVERTECH 
</t>
  </si>
  <si>
    <t>https://articulo.mercadolibre.com.ar/MLA-1732582424-membrana-asfaltica-techo-kovertech-35-kg-aluminio-flexible-_JM#position=7&amp;search_layout=grid&amp;type=item&amp;tracking_id=e5184eb9-95b8-4662-9d42-76e45f451405</t>
  </si>
  <si>
    <t xml:space="preserve">SE COTIZA MEMBRANA 41KG </t>
  </si>
  <si>
    <t>https://articulo.mercadolibre.com.ar/MLA-1419665025-membrana-asfaltica-techo-kovertech-40kg-aluminio-flexible-_JM#position=7&amp;search_layout=grid&amp;type=item&amp;tracking_id=0f468b0e-3299-4ae2-a838-1f9a8d5c3232</t>
  </si>
  <si>
    <t>MADERAS CUYO Y SOL SA.</t>
  </si>
  <si>
    <t>LAMIPLAS</t>
  </si>
  <si>
    <t>OFERTA ALTERNATIVA- MEMBRANA CON ALUMINIO DE 38 KGS. ROLLO DE 
1 X 10 MTS DE LARGO  PRIMERA CALIDAD- MARCA 
"LAMIPLAS"</t>
  </si>
  <si>
    <t>Apache  , Idem Oferta Base, Pago ANTICIPADO con garantía 
Seguro de Caución</t>
  </si>
  <si>
    <t>memebrana de 40 kgs y 4 mm, o superior  
, Idem Oferta Base, Pago ANTICIPADO con garantía Seguro de 
Caución</t>
  </si>
  <si>
    <t xml:space="preserve">OFERTA BAS- MEMBRANA CON ALUMINIO DE 40 KGS. ROLLO DE 
1 X 10 MTS. DE LARGO  MARCA "LAMIPLAS"  
</t>
  </si>
  <si>
    <t>Apache 4 mm</t>
  </si>
  <si>
    <t>memebrana de 40 kgs y 4 mm, o superior</t>
  </si>
  <si>
    <t>MARCA PERFLEX</t>
  </si>
  <si>
    <t>MEMBRANA DE ALUMINIO 40 KG 4mm</t>
  </si>
  <si>
    <t>Renglón: 57, Código: 550010198.13, Descripción: MACHIMBRE DE PINO ELLIOTIS DE 1/2" ESPESOR, 5"DE ANCHO Y 3,05 DE LARGO
  Presentación:  TABLA</t>
  </si>
  <si>
    <t>Machimbre de Pino Elliotis 1/2" de espesor; 5" de ancho y 3.05 de largo</t>
  </si>
  <si>
    <t>ARAUCO</t>
  </si>
  <si>
    <t>ALTERNATIVA---  MACHIMBRE DE PINO PRIMERA CALIDAD 1/2" X 4" 
X 3.05 MTS.-  MARCA ""ARAUCO"""  SE DEJA CONSTANCIA 
QUE SE ENTREGARAN 25000 TABLAS , EQUIVALENTE A 7747 MTS. 
CUADRADOS-  LA MISMA ES PARA REUNIR LOS MISMOS METROS 
CUADRADOS SOLICITADOS EN OFERTA BASE-</t>
  </si>
  <si>
    <t>APOLO</t>
  </si>
  <si>
    <t xml:space="preserve">SE COTIZA Machimbre de Pino Elliotis 1/2" de espesor; 4" 
de ancho y 3.05 de largo </t>
  </si>
  <si>
    <t xml:space="preserve">SE COTIZA Machimbre de Pino Elliotis 1/2" de espesor; 5" 
de ancho y 3.05 de largo     
</t>
  </si>
  <si>
    <t>https://romanomaderera.mercadoshops.com.ar/MLA-677321205-machimbre-pino-elliotis-12x5-por-paquete-de-305-mts-_JM</t>
  </si>
  <si>
    <t>https://articulo.mercadolibre.com.ar/MLA-720334873-machimbre-pino-elliotis-media-por-cinco-tabla-de-305-mts-_JM</t>
  </si>
  <si>
    <t>no es exactamente la misma marca</t>
  </si>
  <si>
    <t>"AGUER"</t>
  </si>
  <si>
    <t xml:space="preserve">MACHIMBRE DE 1/2" X 5 " X 3.05 MTS. DE 
LARGO-  PRIMERA CALIDAD, MARCA "AGUER"   SE ENTREGARAN 
20000 TABLAS EQUIVALENTE A (( 7747 )).- METROS CUADRADOS-  
 </t>
  </si>
  <si>
    <t xml:space="preserve">ALTERNATIVA--MACHIMBRE PINO 1RA. CALIDAD 1/2" X 5" X 3.05 MTS. 
LARGO  MARCA "" ARAUCO ""  SE NETREGARAN 20000 
TABLAS EQUIVALENTE A 7747 METROS CUADRADOS </t>
  </si>
  <si>
    <t>https://www.easy.com.ar/mach-pino--a-1-2x5x3-05--3-87m2-/p</t>
  </si>
  <si>
    <t>https://articulo.mercadolibre.com.ar/MLA-922747461-machimbre-primera-calidad-pino-elliotis-x-5-x-305m-_JM?variation=86172502589#reco_item_pos=0&amp;reco_backend=machinalis-seller-items-pdp&amp;reco_backend_type=low_level&amp;reco_client=vip-seller_items-above&amp;reco_id=6336ade7-a1c6-461e-a600-7acb9e93aa0b</t>
  </si>
  <si>
    <t>PX 2 otra marca de igual calidad</t>
  </si>
  <si>
    <t>Norte , Idem Oferta Base, Pago ANTICIPADO con garantía Seguro 
de Caución</t>
  </si>
  <si>
    <t>machimbre de Pino Elliotis 1/2" de espesor; 5" de ancho 
y 3.05 de largo  , Idem Oferta Base, Pago 
ANTICIPADO con garantía Seguro de Caución</t>
  </si>
  <si>
    <t>Norte</t>
  </si>
  <si>
    <t>machimbre de Pino Elliotis 1/2" de espesor; 5" de ancho 
y 3.05 de largo</t>
  </si>
  <si>
    <t>Renglón: 58, Código: 830100003.2, Descripción: NYLON  Presentación:  X PIEZA  Solicitado:  PIEZA</t>
  </si>
  <si>
    <t>Color Negro 150 micrones o superior, 50 mts. de largo aprox; 4 mts de ancho aprox</t>
  </si>
  <si>
    <t>DIMPE</t>
  </si>
  <si>
    <t xml:space="preserve">SE COTIZA NYLON Color Negro 150 micrones o superior, 50 
mts. de largo aprox; 4 mts de ancho aprox  
  </t>
  </si>
  <si>
    <t>https://articulo.mercadolibre.com.ar/MLA-1346459514-rollo-50-mt-nylon-polietileno-negro-150-micrones-4-mt-ancho-_JM#position=7&amp;search_layout=stack&amp;type=item&amp;tracking_id=211fe63e-14ff-4405-b135-2c76b84a44f3</t>
  </si>
  <si>
    <t>https://articulo.mercadolibre.com.ar/MLA-1262816077-rollo-50-mt-nylon-polietileno-negro-150-micrones-4-mt-ancho-_JM#is_advertising=true&amp;position=2&amp;search_layout=stack&amp;type=pad&amp;tracking_id=211fe63e-14ff-4405-b135-2c76b84a44f3&amp;is_advertising=true&amp;ad_domain=VQCATCORE_LST&amp;ad_position=2&amp;ad_click_id=YWE2ZDNjMmUtM2U0Ni00MWY1LWFlNWMtOWMyN2M0ZWJhY2E3</t>
  </si>
  <si>
    <t xml:space="preserve">POLIETILENO NYLON COLOR NEGRO DE 4 METROS ANCHO X 50 
METROS LARGO EN 150 MICRONES DE ESPESOR PESO POR ROLLO 
28 KG . PRESENTACION ROLLO </t>
  </si>
  <si>
    <t>BROTHERPLAS</t>
  </si>
  <si>
    <t>ALTERNATIVA---ROLLO DE NYLON NEGRO DE 4 X 50 X 120 
MICRONES  MARCA "BROTHERPLAS"</t>
  </si>
  <si>
    <t xml:space="preserve">Rollo NYLON Color Negro 150 micrones o superior, 50 mts. 
de largo aprox; 4 mts de ancho aprox   
 </t>
  </si>
  <si>
    <t>ALTERNATIVA--ROLLO DE NYLON NEGRO- 4 X 50 MTS X 150 
MICRONES- PESO 27.600 KGS. SIN CONO  MARCA BROTHERPLAS""</t>
  </si>
  <si>
    <t>ROLLO DE NYLON NEGRO DE 4 X 50 MTS X 
150 MICRONES- PESO 29.200 KGS. MINIMO   SIN CONO- 
MARCA BROTHERPLAS""</t>
  </si>
  <si>
    <t>Rollos Nylon Negro 150 micrones o superior, 50 mts. de 
largo aprox; 4 mts de ancho aprox</t>
  </si>
  <si>
    <t>Polcom</t>
  </si>
  <si>
    <t>Renglón: 59, Código: 550010263.2, Descripción: ROLLIZO DE EUCALIPTUS X 4,50 METROS  Presentación:  UNIDAD</t>
  </si>
  <si>
    <t>Rollizo de Eucaliptus - 4,50 mts de largo, ancho menor a 16 CM de diámetro y mayor de 12 CM de diametro</t>
  </si>
  <si>
    <t>Apolo</t>
  </si>
  <si>
    <t xml:space="preserve">SE COTIZA Rollizo de Eucaliptus - 4,50 mts de largo, 
ancho menor a 16 CM de diámetro y mayor de 
12 CM de diametro    </t>
  </si>
  <si>
    <t>https://www.ferreterialavalle.com.ar/producto/rolliso-de-eucaliptus-4-5m/</t>
  </si>
  <si>
    <t>Norte, Idem Oferta Base, Pago Anticipado con Garantía Seguro de 
Caución</t>
  </si>
  <si>
    <t>Rollizos deEucaliptus - 4,50 mts de largo, ancho menor a 
16 CM de diámetro y mayor de 12 CM de 
diametro  , Idem Oferta Base, Pago Anticipado con Garantía 
Seguro de Caución</t>
  </si>
  <si>
    <t>FAZIO</t>
  </si>
  <si>
    <t>ROLLIZO DE EUCALIPTUS DE 4,50 MTS. DE LARGO DE 12/16 
CTS. DIAMETRO-  MARCA "FAZIO"</t>
  </si>
  <si>
    <t>Rollizos deEucaliptus - 4,50 mts de largo, ancho menor a 
16 CM de diámetro y mayor de 12 CM de 
diametro</t>
  </si>
  <si>
    <t>Renglón: 60, Código: 460020067.7, Descripción: METAL DESPLEGADO Presentación:  UNIDAD</t>
  </si>
  <si>
    <t>Metal Desplegado 270/30/30 Kg de 3,00 Largo x 1,00 de ancho</t>
  </si>
  <si>
    <t>MARCA ACINDAR</t>
  </si>
  <si>
    <t>Metal Desplegado 270/30/30 Kg de 3,00 Largo x 1,00 de 
ancho</t>
  </si>
  <si>
    <t>https://www.hierrosmaldonado.com.ar/metal-desplegado/2036-metal-desplegado-270x30x30-102kg-m-1000x3000.html</t>
  </si>
  <si>
    <t>https://articulo.mercadolibre.com.ar/MLA-1124116716-malla-metal-desplegado-pesado-270-30-30-de-1-x-3-metros-_JM#position=5&amp;search_layout=grid&amp;type=item&amp;tracking_id=b3a20ac5-297a-441f-90c5-17f3259a2521</t>
  </si>
  <si>
    <t>Acindar , Idem Oferta Base, Pago Anticipado con Garantía Seguro 
de Caución</t>
  </si>
  <si>
    <t>Material desplegado 270/30/30 Kg de 3,00 Largo x 1,00 de 
ancho  , Idem Oferta Base, Pago Anticipado con Garantía 
Seguro de Caución</t>
  </si>
  <si>
    <t xml:space="preserve">ACINDAR </t>
  </si>
  <si>
    <t xml:space="preserve">SE COTIZA Metal Desplegado 270/30/30 Kg de 3,00 Largo x 
1,00 de ancho    </t>
  </si>
  <si>
    <t>Acindar</t>
  </si>
  <si>
    <t>Material desplegado 270/30/30 Kg de 3,00 Largo x 1,00 de 
ancho</t>
  </si>
  <si>
    <t>Renglón: 61, Código: 510020197.7, Descripción: DISCO DE CORTE  Presentación:  UNIDAD</t>
  </si>
  <si>
    <t>Disco de Corte de 115 X 1,6 mm</t>
  </si>
  <si>
    <t>Duca , Idem Oferta Base, Pago Anticipado con Garantía Seguro 
de Caución</t>
  </si>
  <si>
    <t xml:space="preserve">Discos de corte de 115 X 1,6 mm  , 
Idem Oferta Base, Pago Anticipado con Garantía Seguro de Caución 
</t>
  </si>
  <si>
    <t>https://articulo.mercadolibre.com.ar/MLA-1425402701-disco-corte-abrasivos-25u-115-x-16mm-metales-amoladora-_JM#position%3D5%26search_layout%3Dgrid%26type%3Ditem%26tracking_id%3Dda274ad4-0803-48ff-8bf3-5bab205cb4a0</t>
  </si>
  <si>
    <t>PX 1 por 25u y PX 2 por 10u</t>
  </si>
  <si>
    <t>Duca</t>
  </si>
  <si>
    <t>Discos de corte de 115 X 1,6 mm</t>
  </si>
  <si>
    <t>TYROLIT</t>
  </si>
  <si>
    <t>Los discos abrasivos TYROLIT ECO 2 en 1 son discos 
de corte universal para el trabajo de chapas, perfiles, tubos, 
barras y material macizo.  No contaminante del material trabajado, 
libre de Fe, S y CI (= 0,1%).  Velocidad 
periférica hasta 80 m/seg.</t>
  </si>
  <si>
    <t>https://www.mercadolibre.com.ar/disco-corte-tyrolit-basic-eco-a60q-bf-tyeco-1151-50-u-amoladora-color-azuldorado/p/MLA22805682#searchVariation%3DMLA22805682%26position%3D12%26search_layout%3Dgrid%26type%3Dproduct%26tracking_id%3De8d657d3-4f11-4477-8ba6-e34cfd69187a</t>
  </si>
  <si>
    <t>https://www.mercadolibre.com.ar/disco-corte-tyrolit-basic-eco-115-x-16-mm-x50-un-amoladora/p/MLA26084749#searchVariation%3DMLA26084749%26position%3D6%26search_layout%3Dgrid%26type%3Dproduct%26tracking_id%3D4295d9b6-4e1e-4c90-8cc7-dac9d98709d9</t>
  </si>
  <si>
    <t>por 50 u</t>
  </si>
  <si>
    <t>SIN PAR</t>
  </si>
  <si>
    <t>DISCO SIN PAR 115X1.6-4.5X1.6 PLANO</t>
  </si>
  <si>
    <t>MARCA TYROLIT</t>
  </si>
  <si>
    <t xml:space="preserve">DISCO DE CORTE 114 X 1.6 </t>
  </si>
  <si>
    <t>TIROLYT</t>
  </si>
  <si>
    <t xml:space="preserve">SE COTIZA DISCO DE CORTE 4 1/2 X 1.6  
</t>
  </si>
  <si>
    <t>Renglón: 62, Código: 530020038.42, Descripción: ALAMBRES Presentación:  ROLLO</t>
  </si>
  <si>
    <t>Alambre Maquina Mig 0.9 mm x 15 Kg</t>
  </si>
  <si>
    <t>OK , Idem Oferta Base, Pago Anticipado con Garantía Seguro 
de Caución</t>
  </si>
  <si>
    <t>Rollos de alambre Maquina Mig 0.9 mm x 15 Kg 
  , Idem Oferta Base, Pago Anticipado con Garantía 
Seguro de Caución</t>
  </si>
  <si>
    <t>https://articulo.mercadolibre.com.ar/MLA-1418219135-alambre-soldar-migmag-esab-09mm-x-15kg-tubo-center-pilar-_JM#position%3D4%26search_layout%3Dgrid%26type%3Ditem%26tracking_id%3D5fb2ee39-76f6-4729-92e3-3da32a76cbc1</t>
  </si>
  <si>
    <t>https://articulo.mercadolibre.com.ar/MLA-922259120-alambre-rollo-para-soldar-mig-mag-09mm-rollo-15kg-_JM#is_advertising=true&amp;position=1&amp;search_layout=grid&amp;type=pad&amp;tracking_id=c8a9b489-47e9-4944-8ea6-fff8ba9df404&amp;is_advertising=true&amp;ad_domain=VQCATCORE_LST&amp;ad_position=1&amp;ad_click_id=YjhmMTU1Y2MtNDliNi00M2FlLWFmMTktYzU3NmEwZTMzM2Zj</t>
  </si>
  <si>
    <t xml:space="preserve">INDURA </t>
  </si>
  <si>
    <t xml:space="preserve">SE COTIZA ROLLO ALAMBRE MACIZO 0.9 X 15KG </t>
  </si>
  <si>
    <t>https://articulo.mercadolibre.com.ar/MLA-1533913524-rollo-alambre-mig-para-soldar-marca-indura-x15kg-09mm-_JM#position%3D4%26search_layout%3Dgrid%26type%3Ditem%26tracking_id%3Ddc9f16af-53bc-4a7d-85bf-cdd243d87c8c</t>
  </si>
  <si>
    <t>https://articulo.mercadolibre.com.ar/MLA-1389023865-rollo-alambre-para-mig-marca-indura-x15kg-09mm-_JM#position%3D5%26search_layout%3Dgrid%26type%3Ditem%26tracking_id%3Ddc9f16af-53bc-4a7d-85bf-cdd243d87c8c</t>
  </si>
  <si>
    <t>Ok</t>
  </si>
  <si>
    <t xml:space="preserve">Rollos de alambre Maquina Mig 0.9 mm x 15 Kg 
</t>
  </si>
  <si>
    <t>Renglón: 63, Código: 800030155.1, Descripción: COLA VINILICA P/ CARPINTERIA  Presentación:  X KG.  Solicitado:  KG</t>
  </si>
  <si>
    <t>Cola vinílica para carpintería</t>
  </si>
  <si>
    <t>FANA</t>
  </si>
  <si>
    <t>Fanacola 1011 es un adhesivo vinílico de uso general, pega 
todo tipo de maderas, entarugados y enchapados. Especialmente diseñado para 
la industria de la carpintería, es también usado para el 
pegado de artesanías, papel, corcho y cartón. Podes encontrarlo en 
madereras, ferreterías, casa de herrajes, carpinterías y comercios de construcción 
del país</t>
  </si>
  <si>
    <t>https://www.easy.com.ar/cola-vinilica-fana-01kg-1538362/p</t>
  </si>
  <si>
    <t>https://articulo.mercadolibre.com.ar/MLA-1751004488-adhesivo-cola-vinilica-1-kg-fanacola-1011-pega-madera-mm-_JM#position%3D8%26search_layout%3Dgrid%26type%3Ditem%26tracking_id%3De5dd51fc-719d-49a6-8828-1d556ca6db42</t>
  </si>
  <si>
    <t xml:space="preserve">FORTEX </t>
  </si>
  <si>
    <t>Cola vinílica de base acuosa A20, NO TOXICA, de alta 
calidad y gran resistencia a la tracción, su mayor contenido 
de sólidos, comparado con la Cola A 10, la hace 
de una calidad superior.</t>
  </si>
  <si>
    <t>MADERPLAS</t>
  </si>
  <si>
    <t>COLA VINILICA DE 1 KGS. MARCA "MADERPLAS"</t>
  </si>
  <si>
    <t>Tek Bond  , Idem Oferta Base, Pago Anticipado con 
Garantía Seguro de Caución</t>
  </si>
  <si>
    <t>cola vinílica  P/CAPINTERIA X KILO  , Idem Oferta 
Base, Pago Anticipado con Garantía Seguro de Caución</t>
  </si>
  <si>
    <t xml:space="preserve">CONGO </t>
  </si>
  <si>
    <t xml:space="preserve">SE COTIZA MARCA CONGO / MADERPLAST </t>
  </si>
  <si>
    <t>MARCA FORTEX</t>
  </si>
  <si>
    <t>Cola vinílica para carpintería X KG</t>
  </si>
  <si>
    <t>Tek Bond</t>
  </si>
  <si>
    <t>cola vinílica  P/CAPINTERIA X KILO</t>
  </si>
  <si>
    <t>FORTEX</t>
  </si>
  <si>
    <t>COLA SINTETICA 1 KG A-20. FORTEX</t>
  </si>
  <si>
    <t>CROMATIKA S.A.</t>
  </si>
  <si>
    <t>VITECSO</t>
  </si>
  <si>
    <t>COLA VINILICA 1KG</t>
  </si>
  <si>
    <t xml:space="preserve">COLA VINILICA BLANCA ENVASE POR 1 KG </t>
  </si>
  <si>
    <t>Renglón: 64, Código: 550010250.14, Descripción: PLACAS DE MADERA MEDIDAS VARIAS Presentación:  UNIDAD</t>
  </si>
  <si>
    <t>Fenólico x 15 mm</t>
  </si>
  <si>
    <t xml:space="preserve">SE COTIZA FENOLICO 18MM </t>
  </si>
  <si>
    <t>PLACAS RIVADAVIA</t>
  </si>
  <si>
    <t xml:space="preserve">FENOLICO 15MM X 1.22 X 2.44 MTS MARCA PLACAS RIVADAVIA"" 
</t>
  </si>
  <si>
    <t>https://articulo.mercadolibre.com.ar/MLA-1313966218-placa-de-fenolico-15mm-dos-caras-buenas-122-x-244-_JM#position%3D13%26search_layout%3Dgrid%26type%3Ditem%26tracking_id%3D6b22e942-54aa-4e9e-a609-266cef75f307</t>
  </si>
  <si>
    <t>https://articulo.mercadolibre.com.ar/MLA-705919109-placa-osb-fenolico-15mm-122-x-244-mts-encofrados-maderwil-_JM#position%3D9%26search_layout%3Dgrid%26type%3Ditem%26tracking_id%3D6b22e942-54aa-4e9e-a609-266cef75f307</t>
  </si>
  <si>
    <t>MARCA SCRAP</t>
  </si>
  <si>
    <t>Norte , Idem Oferta Base, Pago Anticipado con Garantía Seguro 
de Caución</t>
  </si>
  <si>
    <t>Placas madera Fenólico x 15 mm  Placas madera Fenólico 
x 15 mm</t>
  </si>
  <si>
    <t>GRANDIS</t>
  </si>
  <si>
    <t>FENOLICO PINO 15MM 1,22X2,44 MT UNA CARA BUENAS. GRANDIS</t>
  </si>
  <si>
    <t>Placas madera Fenólico x 15 mm</t>
  </si>
  <si>
    <t>Renglón: 65, Código: 550010250.14, Descripción: PLACAS DE MADERA MEDIDAS VARIAS Presentación:  UNIDAD</t>
  </si>
  <si>
    <t>Placa de M.D.F. 18 mm (crudo)</t>
  </si>
  <si>
    <t>DISTRIBUCIONES INDUSTRIALES S A</t>
  </si>
  <si>
    <t>INDUSTRIA ARGENTINA</t>
  </si>
  <si>
    <t>PLACA DE MDF CRUDO DE 18MM DE ESPESOR   
MEDIDAS: 3.66X1.83    IMPORTANTE  PRECIO POR METRO 
CUADRADO: $7460.21</t>
  </si>
  <si>
    <t>https://www.sodimac.com.ar/sodimac-ar/product/3198529/mdf-raw-18-mm-183-x-260-cm/3198529/</t>
  </si>
  <si>
    <t>https://www.easy.com.ar/1-placa-mdf-crudo-1-83x2-75m-18mm/p</t>
  </si>
  <si>
    <t>TRUPAN</t>
  </si>
  <si>
    <t xml:space="preserve">SE COTIZA MDF 18MM </t>
  </si>
  <si>
    <t>MARCA FIBRO FACIL</t>
  </si>
  <si>
    <t>Placa de M.D.F. 18 mm (crudo) 2750 CM X 1830 
CM</t>
  </si>
  <si>
    <t>"ARAUCO"</t>
  </si>
  <si>
    <t xml:space="preserve">MDF CRUDO 18MM. X 1.83 X 2.75 MTS. 1RA. CALIDAD 
</t>
  </si>
  <si>
    <t>Norte , Idem Oferta Base, Pago Anticipado con Garantía de 
Seguro de Caución</t>
  </si>
  <si>
    <t xml:space="preserve">Placas madera de M.D.F. 18 mm (crudo)  , Idem 
Oferta Base, Pago Anticipado con Garantía de Seguro de Caución 
</t>
  </si>
  <si>
    <t>MDF 18MM X 1,83X2,60 MT. TRUPAN</t>
  </si>
  <si>
    <t>Placas madera de M.D.F. 18 mm (crudo)</t>
  </si>
  <si>
    <t>Renglón: 66, Código: 550010244.2, Descripción: MADERAS VARIAS  Presentacion:  UNIDAD</t>
  </si>
  <si>
    <t>Listón de álamo de 2"x 4" x 2,20 m sin cepillar</t>
  </si>
  <si>
    <t xml:space="preserve">SE COTIZA Listón de álamo de 2"x 4" x 2,20 
m sin cepillar    </t>
  </si>
  <si>
    <t>ALAMO 2 X 4 X 2.20 MTS. DE LARGO SECO 
1RA. CALIDAD  MARCA "FAZIO"</t>
  </si>
  <si>
    <t>https://www.easy.com.ar/liston-pino-clear-3-4-x-2-x-2-00-m/p</t>
  </si>
  <si>
    <t>https://sodimac.falabella.com/sodimac-cl/product/110282397/2-x-4-x3,20-m-Pino-cepillado-seco/110282401?exp=sodimac</t>
  </si>
  <si>
    <t>Maderas varias Listón de álamo de 2"x 4" x 2,20 
m sin cepillar  , Idem Oferta Base, Pago Anticipado 
con Garantía de Seguro de Caución</t>
  </si>
  <si>
    <t>MARCA MISIONES</t>
  </si>
  <si>
    <t>Listón de álamo de 2"x 4" x 2,20 m sin 
cepillar</t>
  </si>
  <si>
    <t>Maderas varias Listón de álamo de 2"x 4" x 2,20 
m sin cepillar</t>
  </si>
  <si>
    <t>ALAMO 2"X4X2,20 MT SIN CEPILLAR. INDUSTRIA ARGENTINA</t>
  </si>
  <si>
    <t>Renglón: 67, Código: 620020313.9, Descripción: TUBO LED  Presentación:  UNIDAD</t>
  </si>
  <si>
    <t>Tubo Led 18w 120cm</t>
  </si>
  <si>
    <t xml:space="preserve">TREFI </t>
  </si>
  <si>
    <t xml:space="preserve">SE COTIZA TUBO LED T8 18W 6000K 120MM </t>
  </si>
  <si>
    <t>https://www.mercadolibre.com.ar/tubo-led-18w-t8-120cm-luz-fria-x-10-unidades-color-de-la-luz-blanco-frio/p/MLA28277212#searchVariation%3DMLA28277212%26position%3D5%26search_layout%3Dgrid%26type%3Dproduct%26tracking_id%3Dcf75be5d-a0f7-42e0-a12a-3cd024137762</t>
  </si>
  <si>
    <t>https://articulo.mercadolibre.com.ar/MLA-1394375157-super-oferta-tubo-led-18w-t8-120cm-luz-fria-x-50-unidades-_JM#is_advertising=true&amp;position=9&amp;search_layout=grid&amp;type=pad&amp;tracking_id=bc44f34e-308c-4407-9c52-f2be260bfad8&amp;is_advertising=true&amp;ad_domain=VQCATCORE_LST&amp;ad_position=9&amp;ad_click_id=ZTA2YmNkZDAtNmUwNy00NWViLTkyYWItN2Q1ZDcyMjY5YmUw</t>
  </si>
  <si>
    <t>no es la misma marca y PX 1 por 10u y PX 2 por 50u</t>
  </si>
  <si>
    <t>MARCA BAW</t>
  </si>
  <si>
    <t>220V · 50-60Hz · 18W · 1440lm · 80lm/W · 
6500° K  G13 · 360° · 100mA · 15.000hs. 
· CRI&gt;80Ra · Ø28 x 1200mm.  EQUIVALE TUBO FLUORESCENTE 
36W</t>
  </si>
  <si>
    <t>https://www.mercadolibre.com.ar/tubo-led-36w-18w-120cm-luz-fria-6500k-baw-unilateral-color-de-la-luz-blanco-frio/p/MLA22370417#searchVariation%3DMLA22370417%26position%3D4%26search_layout%3Dgrid%26type%3Dproduct%26tracking_id%3D80fcfbdd-9c13-4961-ac01-e8814f08f3a9</t>
  </si>
  <si>
    <t>https://www.mercadolibre.com.ar/tubo-led-t8-vidrio-18w-36w-120cm-220v-fria-2-puntas-x10/p/MLA22678911#searchVariation%3DMLA22678911%26position%3D2%26search_layout%3Dgrid%26type%3Dproduct%26tracking_id%3D80fcfbdd-9c13-4961-ac01-e8814f08f3a9</t>
  </si>
  <si>
    <t>PX 2 por 10u</t>
  </si>
  <si>
    <t>DISTRIBUIDORA 370 SA</t>
  </si>
  <si>
    <t>MACROLED</t>
  </si>
  <si>
    <t>Tubo LED T8 18W, 25.000 horas de vida útil, 2 
años de garantía. ADVERTENCIA: El tubo tiene una conexión unilateral. 
 Flujo luminoso: 1.520 lúmenes</t>
  </si>
  <si>
    <t>https://articulo.mercadolibre.com.ar/MLA-854971832-tubo-led-220v-18w-36w-directo-120cm-t8-oferta-iluminacion-_JM#position%3D16%26search_layout%3Dgrid%26type%3Ditem%26tracking_id%3D2d174c72-aa4c-419d-a387-d8625b99e989</t>
  </si>
  <si>
    <t>https://articulo.mercadolibre.com.ar/MLA-1708606968-tubo-led-18w-vidrio-36w-120cm-blanco-calido-3000k-macroled-_JM#position%3D15%26search_layout%3Dgrid%26type%3Ditem%26tracking_id%3D2d174c72-aa4c-419d-a387-d8625b99e989</t>
  </si>
  <si>
    <t>ALIC</t>
  </si>
  <si>
    <t>TUBO LED ALIC T8 ECO 18W G13 LUZ DIA</t>
  </si>
  <si>
    <t>Sika , Idem Oferta Base, Pago Anticipado con Garantía de 
Seguro de Caución</t>
  </si>
  <si>
    <t>Tubo led 18w 120cm   , Idem Oferta Base, 
Pago Anticipado con Garantía de Seguro de Caución</t>
  </si>
  <si>
    <t>Sika</t>
  </si>
  <si>
    <t>Tubo led 18w 120cm</t>
  </si>
  <si>
    <t>Renglón: 68, Código: 620020076.42, Descripción: LAMPARAS LED DISTINTAS POTENCIAS
  Presentación:  UNIDAD</t>
  </si>
  <si>
    <t>Lampara Led 12w</t>
  </si>
  <si>
    <t xml:space="preserve">SE COTIZA LAMPARA LED A60 12W 6000K </t>
  </si>
  <si>
    <t>https://articulo.mercadolibre.com.ar/MLA-1831905180-lampara-bulbo-led-trefi-12w-foco-luz-calida-a60-_JM?searchVariation=180926729478#searchVariation%3D180926729478%26position%3D7%26search_layout%3Dgrid%26type%3Ditem%26tracking_id%3D25fd57ae-2fe9-4403-bd34-2546371458f3</t>
  </si>
  <si>
    <t>https://articulo.mercadolibre.com.ar/MLA-1415692991-pack-x10-lampara-led-foco-12w-trefi-luz-calida-fria-_JM?searchVariation=180078295560#searchVariation%3D180078295560%26position%3D6%26search_layout%3Dgrid%26type%3Ditem%26tracking_id%3D25fd57ae-2fe9-4403-bd34-2546371458f3</t>
  </si>
  <si>
    <t xml:space="preserve">Bulbo Led A60 90 lúmenes por watt 15.000 horas de 
vida útil, 2 años de garantía. Advertencias: La lámpara debe 
ser instalada verticalmente en artefactos abiertos en óptimas condiciones.  
Flujo Luminoso: 1.100lm  Eficiencia Energética Argentina: A+  Material 
del Cuerpo: PC y Aluminio  Material del Lente: Policarbonato 
</t>
  </si>
  <si>
    <t>https://articulo.mercadolibre.com.ar/MLA-1129769445-lampara-led-12w-6000k-macroled-_JM?searchVariation=174353546151#searchVariation%3D174353546151%26position%3D2%26search_layout%3Dgrid%26type%3Ditem%26tracking_id%3D25fd57ae-2fe9-4403-bd34-2546371458f3</t>
  </si>
  <si>
    <t>https://articulo.mercadolibre.com.ar/MLA-1129763138-lampara-led-12w-6000k-x10-unidades-_JM?searchVariation=174353579803#searchVariation%3D174353579803%26position%3D3%26search_layout%3Dgrid%26type%3Ditem%26tracking_id%3D25fd57ae-2fe9-4403-bd34-2546371458f3</t>
  </si>
  <si>
    <t>LAMPARA LED 12 W</t>
  </si>
  <si>
    <t>LAMPARA ALIC ECO LED 12W E27 LUZ DIA</t>
  </si>
  <si>
    <t>Jeluz  , Idem Oferta Base, Pago Anticipado con Garantía 
de Seguro de Caución</t>
  </si>
  <si>
    <t>lamparas Led 12w   , Idem Oferta Base, Pago 
Anticipado con Garantía de Seguro de Caución</t>
  </si>
  <si>
    <t>Jeluz</t>
  </si>
  <si>
    <t>lamparas Led 12w</t>
  </si>
  <si>
    <t>Renglón: 69, Código: 620020315.5, Descripción: PROYECTOR LED  Presentación:  UNIDAD</t>
  </si>
  <si>
    <t>Proyector Led 50 w (Luz fría)</t>
  </si>
  <si>
    <t>SE COTIZA PROYECTOR LED 50W 6000K</t>
  </si>
  <si>
    <t>KING by MACROLED</t>
  </si>
  <si>
    <t xml:space="preserve">Modelo: KFL50  Flujo Luminoso: 4.000 lm  Dimensiones: 178x28x150mm 
 </t>
  </si>
  <si>
    <t>https://articulo.mercadolibre.com.ar/MLA-1126703222-reflector-proyector-led-exterior-50w-macroled-ip65-_JM?searchVariation=174286433163#searchVariation%3D174286433163%26position%3D7%26search_layout%3Dgrid%26type%3Ditem%26tracking_id%3D8ee3cdee-1906-4fe1-b734-bd191e4748af</t>
  </si>
  <si>
    <t>https://www.mercadolibre.com.ar/reflector-proyector-led-50w-macroled-alta-luminosidad-ip65-color-de-la-carcasa-negro-color-de-la-luz-blanco-calido/p/MLA23159631#searchVariation%3DMLA23159631%26position%3D6%26search_layout%3Dgrid%26type%3Dproduct%26tracking_id%3D8ee3cdee-1906-4fe1-b734-bd191e4748af</t>
  </si>
  <si>
    <t xml:space="preserve">Proyector Led 50 w (Luz fría)  220V · 50-60Hz 
· 50W · 4500lm · 6500° K  </t>
  </si>
  <si>
    <t>Star Vision, Idem Oferta base, Pago ANTICIPADO con Garantía de 
Seguro de Caución</t>
  </si>
  <si>
    <t xml:space="preserve">Proyector led de 50 w (Luz fría)  , Idem 
Oferta base, Pago ANTICIPADO con Garantía de Seguro de Caución 
</t>
  </si>
  <si>
    <t xml:space="preserve">Reflector LED IP65 50W, 25.000 horas de vida útil, 1 
año de garantía. IK05 - 80lm x Watt – Brazo 
a 45° – CRI 70Ra    Modelo: EFL-50W 
 Flujo Luminoso: 4000lm  Garantía: 1 Año  Tamaño 
de Lámpara: 200x237x36mm  Ángulo de Apertura: 110°  Material 
del Cuerpo: Aluminio  Protección IP IP65  </t>
  </si>
  <si>
    <t>Star Vision</t>
  </si>
  <si>
    <t>Proyector led de 50 w (Luz fría)</t>
  </si>
  <si>
    <t>PROYECTOR LED ALIC SLIM 50W LUZ DIA</t>
  </si>
  <si>
    <t>Renglón: 70, Código: 620020315.5, Descripción: PROYECTOR LED  Presentación:  UNIDAD</t>
  </si>
  <si>
    <t>Proyector Led 30 w (Luz fría)</t>
  </si>
  <si>
    <t>TREFI</t>
  </si>
  <si>
    <t xml:space="preserve">SE COTIZA PROYECTOR LED 30W 6000K </t>
  </si>
  <si>
    <t>https://www.mercadolibre.com.ar/reflector-led-30w-exterior-luz-blanca-fria-neutra-trefi-carcasa-negro-luz-blanco-neutro/p/MLA34846726#searchVariation%3DMLA34846726%26position%3D2%26search_layout%3Dgrid%26type%3Dproduct%26tracking_id%3D2dffe340-0eb9-4a75-9a4c-efae421fcc5a</t>
  </si>
  <si>
    <t>https://articulo.mercadolibre.com.ar/MLA-1713034468-reflector-led-30w-exterior-luz-blanca-fria-neutra-trefi-_JM#position%3D25%26search_layout%3Dgrid%26type%3Ditem%26tracking_id%3D2dffe340-0eb9-4a75-9a4c-efae421fcc5a</t>
  </si>
  <si>
    <t>Modelo: KFL30  Potencia: 30W  Luz: blanco frío  
Flujo luminoso: 2.400lm  Apertura: 110°  Dimensiones: 148x28x120mm</t>
  </si>
  <si>
    <t>https://www.mercadolibre.com.ar/reflector-led-30w-exterior-alta-potencia-ip65-macroled-color-de-la-carcasa-negro-color-de-la-luz-blanco-calido/p/MLA23159650#searchVariation%3DMLA23159650%26position%3D5%26search_layout%3Dgrid%26type%3Dproduct%26tracking_id%3D051492a8-3326-4bce-848e-fcfdb43a28fe</t>
  </si>
  <si>
    <t>https://articulo.mercadolibre.com.ar/MLA-926044991-reflector-proyector-led-exterior-30w-luz-dia-_JM#position%3D9%26search_layout%3Dgrid%26type%3Ditem%26tracking_id%3D051492a8-3326-4bce-848e-fcfdb43a28fe</t>
  </si>
  <si>
    <t>Reflector LED IP65 30W, 25.000 horas de vida útil, 1 
año de garantía. IK05 - 80lm x Watt – Brazo 
a 45° – CRI 70Ra    Modelo: EFL-30W 
 Flujo Luminoso: 2400lm  Garantía: 1 Año  Tamaño 
de Lámpara: 168x209x30mm  Material del Cuerpo: Aluminio  Protección 
IP: IP65  Ángulo de Apertura: 110°</t>
  </si>
  <si>
    <t>Proyector Led 30 w (Luz fría)  220V · 50-60Hz 
· 30W · 2700lm · 6500° K  120° · 
104mA · 20.000hs. · CRI&gt;70Ra · DIMENSIONES: 150 x 110 
x 25mm. · IK04 · IP65</t>
  </si>
  <si>
    <t>Sika , Idem Oferta base, Pago ANTICIPADO con Garantía de 
Seguro de Caución</t>
  </si>
  <si>
    <t>proyector led 30 w (Luz fría)  , Idem Oferta 
base, Pago ANTICIPADO con Garantía de Seguro de Caución</t>
  </si>
  <si>
    <t>PROYECTOR LED ALIC SLIM 30W LUZ DIA</t>
  </si>
  <si>
    <t>proyector led 30 w (Luz fría)</t>
  </si>
  <si>
    <t>Renglón: 71, Código: 800010145.56, Descripción: PINTURA LATEX Presentación:  UNIDAD</t>
  </si>
  <si>
    <t>Pintura Látex Int-Ext. Color Blanco Env. x 10 L</t>
  </si>
  <si>
    <t>GAMA</t>
  </si>
  <si>
    <t>LATEX GAMA INT-EXT. X 10 LTS. BLANCO</t>
  </si>
  <si>
    <t>https://articulo.mercadolibre.com.ar/MLA-1689402206-latex-paint-pro-obra-10-litros-interior-exterior-_JM?searchVariation=181920498627#is_advertising=true&amp;searchVariation=181920498627&amp;position=15&amp;search_layout=grid&amp;type=pad&amp;tracking_id=d287a366-2371-40f3-871e-de8394f62c36&amp;is_advertising=true&amp;ad_domain=VQCATCORE_LST&amp;ad_position=15&amp;ad_click_id=MDMxN2UzODctZDI5NS00ZGQyLWExY2EtYTQxZTNjM2MyZmU2</t>
  </si>
  <si>
    <t>https://articulo.mercadolibre.com.ar/MLA-924722721-latex-interior-antihongo-cubritivo-10-litros-_JM?searchVariation=178376232831#searchVariation%3D178376232831%26position%3D23%26search_layout%3Dgrid%26type%3Ditem%26tracking_id%3Dd287a366-2371-40f3-871e-de8394f62c3https://articulo.mercadolibre.com.ar/MLA-924722721-latex-interior-antihongo-cubritivo-10-litros-_JM?searchVariation=178376232831#searchVariation%3D178376232831%26position%3D23%26search_layout%3Dgrid%26type%3Ditem%26tracking_id%3Dd287a366-2371-40f3-871e-de8394f62c36</t>
  </si>
  <si>
    <t>WALL</t>
  </si>
  <si>
    <t>LATEX BELLAVISTA X 10LTS. BLANCO</t>
  </si>
  <si>
    <t>https://articulo.mercadolibre.com.ar/MLA-1495376534-pintura-latex-profesional-interior-blanco-pared-10-litros-_JM?searchVariation=179751868075#searchVariation%3D179751868075%26position%3D30%26search_layout%3Dgrid%26type%3Ditem%26tracking_id%3Dd287a366-2371-40f3-871e-de8394f62c36</t>
  </si>
  <si>
    <t>LATEX PROFESIONAL PLUS INT EXT. BLANCO X 10 LTS</t>
  </si>
  <si>
    <t>TEKNO REAL</t>
  </si>
  <si>
    <t>LATEX PROFESIONAL TEKNO REAL INTERIOR Y EXTERIOR – BLANCO X 
4 LTS. NO DEJA OLOR Y EVITA LA FORMACIÓN DE 
HONGOS EN LAS SUPERFICIES EN LAS QUE SE APLICA.</t>
  </si>
  <si>
    <t>FASETEC DE SINTEPLAST, Idem Oferta base, Pago ANTICIPADO con Garantía 
de Seguro de Caución</t>
  </si>
  <si>
    <t>Pintura al latex Int-Ext. Color Blanco Env. x 10 L 
 , Idem Oferta base, Pago ANTICIPADO con Garantía de 
Seguro de Caución</t>
  </si>
  <si>
    <t>MARCA AQUARIO</t>
  </si>
  <si>
    <t>FASETEC DE SINTEPLAST</t>
  </si>
  <si>
    <t xml:space="preserve">Pintura al latex Int-Ext. Color Blanco Env. x 10 L 
</t>
  </si>
  <si>
    <t>Latex Profesional Wall Obra Ext/Int  Ba10</t>
  </si>
  <si>
    <t>TEKNO</t>
  </si>
  <si>
    <t>LATEX ACRÍLICO INTERIOR Y EXTERIOR – BLANCO X 4 LTS. 
NO DEJA OLOR Y EVITA LA FORMACIÓN DE HONGOS EN 
LAS SUPERFICIES EN LAS QUE SE APLICA.</t>
  </si>
  <si>
    <t xml:space="preserve">LATEX PROFESIONAL TEKNO REAL INTERIOR Y EXTERIOR – BLANCO X 
10 LTS. NO DEJA OLOR Y EVITA LA FORMACIÓN DE 
HONGOS EN LAS SUPERFICIES EN LAS QUE SE APLICA.  
</t>
  </si>
  <si>
    <t xml:space="preserve">SE COTIZA LATEX PROFESIONAL OBRA INTERIOR / EXTERIOR BLANCO X 
 10 LITROS </t>
  </si>
  <si>
    <t>Latex For Export 100% acrilico Blanco Ba10</t>
  </si>
  <si>
    <t>SE COTIZA LATEX PROFESIONAL EXTERIOR / INTERIOR LAVABLE BLANCO X 
10L</t>
  </si>
  <si>
    <t>LATEX ACRÍLICO INTERIOR Y EXTERIOR – BLANCO X 10 LTS. 
NO DEJA OLOR Y EVITA LA FORMACIÓN DE HONGOS EN 
LAS SUPERFICIES EN LAS QUE SE APLICA.</t>
  </si>
  <si>
    <t>LATEX PROFESIONAL TEKNO REAL INTERIOR Y EXTERIOR – BLANCO X 
20 LTS. NO DEJA OLOR Y EVITA LA FORMACIÓN DE 
HONGOS EN LAS SUPERFICIES EN LAS QUE SE APLICA.</t>
  </si>
  <si>
    <t>LATEX ACRÍLICO INTERIOR Y EXTERIOR – BLANCO X 20 LTS. 
NO DEJA OLOR Y EVITA LA FORMACIÓN DE HONGOS EN 
LAS SUPERFICIES EN LAS QUE SE APLICA.</t>
  </si>
  <si>
    <t>Renglón: 72, Código: 800010244.15, Descripción: PINTURA EPOXI  Presentación:  X 4 LITROS</t>
  </si>
  <si>
    <t>PINTURA EPOXI COLOR GRIS CLARO ENV. X 4 L ( 3 EN 1)</t>
  </si>
  <si>
    <t>Riopint , Idem Oferta base, Pago ANTICIPADO con Garantía de 
Seguro de Caución</t>
  </si>
  <si>
    <t>Pintura epoxi por 4 litros COLOR GRIS CLARO ENV. X 
4 L ( 3 EN 1)  , Idem Oferta 
base, Pago ANTICIPADO con Garantía de Seguro de Caución</t>
  </si>
  <si>
    <t>https://articulo.mercadolibre.com.ar/MLA-760142485-pintura-epoxi-para-pisos-con-catalizador-gris-induplast-4-lt-_JM?searchVariation=179986369043#searchVariation%3D179986369043%26position%3D30%26search_layout%3Dgrid%26type%3Ditem%26tracking_id%3Dbe3050a4-8724-48e2-8762-1c84ab8a056f</t>
  </si>
  <si>
    <t>https://articulo.mercadolibre.com.ar/MLA-935830866-primer-epoxi-para-pisos-4-litros-_JM#position%3D31%26search_layout%3Dgrid%26type%3Ditem%26tracking_id%3Df7db219e-1c6a-4506-939a-8f243c0cd733</t>
  </si>
  <si>
    <t>Riopint</t>
  </si>
  <si>
    <t>Pintura epoxi por 4 litros COLOR GRIS CLARO ENV. X 
4 L ( 3 EN 1)</t>
  </si>
  <si>
    <t>Esmalte Epoxi LEVIPOX 145 Wall</t>
  </si>
  <si>
    <t xml:space="preserve">Epoxi c/solv. Levipox 145" Gris Claro L4  </t>
  </si>
  <si>
    <t>SE COTIZA ESMALTE EPOXI MUROS Y ESTRUCTURAS LEVIPOX WALL X 
4 LITROS COLOR GRIS</t>
  </si>
  <si>
    <t>Renglón: 73, Código: 800010028.1, Descripción: ESMALTE SINTETICO  Presentacion:  X LITRO  Solicitado:  LITRO</t>
  </si>
  <si>
    <t>Esmalte sintético color blanco -Env. x 1 L</t>
  </si>
  <si>
    <t xml:space="preserve">Esmálte Sintético 2 en 1 - Antióxido y Esmalte.  
</t>
  </si>
  <si>
    <t>https://articulo.mercadolibre.com.ar/MLA-1266545798-esmalte-sintetico-brillante-blanco-convertidor-aike-1-litro-_JM?searchVariation=175962207005#searchVariation%3D175962207005%26position%3D33%26search_layout%3Dgrid%26type%3Ditem%26tracking_id%3D5a4ead77-17f0-4b04-b06d-948a970fcf65</t>
  </si>
  <si>
    <t>ESMALTE SINTETICO BRIL LUX NEO X1 LTS. BLANCO</t>
  </si>
  <si>
    <t xml:space="preserve">Esmalte Sintético Multiacción 3 en 1 - Fondo + Anticorrosivo 
+ Esmalte Sintético </t>
  </si>
  <si>
    <t>ESMALTE SINTETICO MULTIACCION 3EN1 BLANCO X 1LT</t>
  </si>
  <si>
    <t>Wall , Idem Oferta base, Pago ANTICIPADO con Garantía de 
Seguro de Caución</t>
  </si>
  <si>
    <t>Esmalte sintetico color blanco -Env. x 1 L  , 
Idem Oferta base, Pago ANTICIPADO con Garantía de Seguro de 
Caución</t>
  </si>
  <si>
    <t>MARCA FORMULA 1</t>
  </si>
  <si>
    <t xml:space="preserve">Esmalte sintético color blanco -Env. x 1 L  ANTIOXIDO 
 CONVERTIDOR  ESMALTE  </t>
  </si>
  <si>
    <t>Wall</t>
  </si>
  <si>
    <t>Esmalte sintetico color blanco -Env. x 1 L</t>
  </si>
  <si>
    <t xml:space="preserve">ESMALTE SINTETICO BRIL LUX NEO MULTIACCION POR 1 LITRO COLOR 
BLANCO </t>
  </si>
  <si>
    <t>ESMALTE SINTÉTICO X 1 LITRO COLOR BLANCO BRILLANTE. VARIEDAD DE 
COLORES, CONSULTE Y ELIJA EL SUYO.</t>
  </si>
  <si>
    <t>ESMALTE SINTÉTICO + CONVERTIDOR DE ÓXIDO (TODO EN UNO) X 
1 LITRO. COLOR BLANCO. DISPONIBLE TAMBIÉN EN COLOR NEGRO Y 
GRIS.</t>
  </si>
  <si>
    <t>ESMALTE SINTÉTICO X 4 LITRO COLOR BLANCO BRILLANTE. VARIEDAD DE 
COLORES, CONSULTE Y ELIJA EL SUYO.</t>
  </si>
  <si>
    <t>ESMALTE SINTÉTICO + CONVERTIDOR DE ÓXIDO (TODO EN UNO) X 
4 LITRO. COLOR BLANCO. (DISPONIBLE TAMBIÉN EN COLOR NEGRO Y 
GRIS).</t>
  </si>
  <si>
    <t>ESMALTE SINTÉTICO X 20 LITRO COLOR BLANCO BRILLANTE. APARTE DISPONIBLE 
TAMBIÉN EN COLOR BLANCO SATINADO Y NEGRO BRILLANTE.</t>
  </si>
  <si>
    <t>ESMALTE SINTÉTICO + CONVERTIDOR DE ÓXIDO (TODO EN UNO) X 
20 LITRO. COLOR BLANCO. DISPONIBLE TAMBIÉN EN COLOR NEGRO Y 
GRIS.</t>
  </si>
  <si>
    <t>Renglón: 74, Código: 540010050.10, Descripción: MONTANTE CHAPA Presentación:  UNIDAD</t>
  </si>
  <si>
    <t>Montante Chapa Galvanizada 70mm</t>
  </si>
  <si>
    <t>MARCA JMA</t>
  </si>
  <si>
    <t>JUAN PABLO PISTONE</t>
  </si>
  <si>
    <t>DRYWALL</t>
  </si>
  <si>
    <t>SEGÚN PLIEGOS</t>
  </si>
  <si>
    <t>https://articulo.mercadolibre.com.ar/MLA-1115424259-perfil-montante-69mm-x-260mts-drywall-durlock-tabiques-_JM#position%3D29%26search_layout%3Dgrid%26type%3Ditem%26tracking_id%3D56f219bb-9591-4f5c-8c77-eec7f841ee60</t>
  </si>
  <si>
    <t xml:space="preserve">TUBOS ARGENTINOS </t>
  </si>
  <si>
    <t>MONTANTE DE CHAPA GALVANIZADA DE 70 MM.   MARCA 
TUBOS ARGENTINOS""</t>
  </si>
  <si>
    <t>BARBIERI</t>
  </si>
  <si>
    <t>MONTANTE 69MM-0,50X2,60. BARBIERI</t>
  </si>
  <si>
    <t>TUBOS</t>
  </si>
  <si>
    <t xml:space="preserve">SE COTIZA Montante Chapa Galvanizada 70mm     
</t>
  </si>
  <si>
    <t>MONTANTE DE CHAPA GALVANIZADA DE 69 MM X 2,60MTS</t>
  </si>
  <si>
    <t>JMA , Idem Oferta base, Pago ANTICIPADO con Garantía de 
Seguro de Caución</t>
  </si>
  <si>
    <t>Montante Chapa Galvanizada 70mm  , Idem Oferta base, Pago 
ANTICIPADO con Garantía de Seguro de Caución</t>
  </si>
  <si>
    <t>JMA</t>
  </si>
  <si>
    <t>Renglón: 75, Código: 560010373.2, Descripción: SOLERA DE CHAPA GALVANIZADA 70MM  Presentación:  UNIDAD</t>
  </si>
  <si>
    <t>Solera de Chapa Galvanizada 70mm</t>
  </si>
  <si>
    <t xml:space="preserve">TUBOAS ARGENTINOS </t>
  </si>
  <si>
    <t xml:space="preserve">SOLERA DE CHAPA GALVANIZADA DE 70MM.  MARCA TUBOS ARGENTINOS"" 
</t>
  </si>
  <si>
    <t>SOLERA 70MM-0,50X2,60. BARBIERI</t>
  </si>
  <si>
    <t>Tubos</t>
  </si>
  <si>
    <t xml:space="preserve">Solera de Chapa Galvanizada 70mm    </t>
  </si>
  <si>
    <t>SOLERA DE CHAPA GALVANIZADA DE 70MM X 2,60MTS</t>
  </si>
  <si>
    <t>soleras Galvanizada 70mm  , Idem Oferta base, Pago ANTICIPADO 
con Garantía de Seguro de Caución</t>
  </si>
  <si>
    <t>soleras Galvanizada 70mm</t>
  </si>
  <si>
    <t>Renglón: 76, Código: 560010402.1, Descripción: CEMENTO PORTLAND NORMAL
  Presentacion:  BOLSA 50 KG</t>
  </si>
  <si>
    <t>Cemento Portland Normal</t>
  </si>
  <si>
    <t>MARCA LOMA NEGRA</t>
  </si>
  <si>
    <t>CEMENTO PORTLAND NORMAL BOLSA X 50 KG</t>
  </si>
  <si>
    <t>https://articulo.mercadolibre.com.ar/MLA-1424068111-cemento-loma-negra-x-50kg-escobar-_JM#position%3D1%26search_layout%3Dgrid%26type%3Ditem%26tracking_id%3Dfd7e74e8-1ddc-48bd-b821-1712d330f8b3</t>
  </si>
  <si>
    <t>https://www.sodimac.com.ar/sodimac-ar/product/103507X/cemento-portland-compuesto-cpc40-50-kg/103507X/</t>
  </si>
  <si>
    <t>HOLCIM</t>
  </si>
  <si>
    <t xml:space="preserve">SER COTIZA BOLSA CEMENTO MARCA HOLCIM / AVELLANEDA </t>
  </si>
  <si>
    <t>https://articulo.mercadolibre.com.ar/MLA-736049883-cemento-holcim-bolsa-x-50-kg-portland-en-oferta-_JM#position%3D2%26search_layout%3Dgrid%26type%3Ditem%26tracking_id%3D12945a23-bc49-448b-831e-aafe5fade74e</t>
  </si>
  <si>
    <t>https://articulo.mercadolibre.com.ar/MLA-1111303384-bolsa-cemento-avellaneda-x-50kg-cpc-40-_JM#position%3D14%26search_layout%3Dgrid%26type%3Ditem%26tracking_id%3D12945a23-bc49-448b-831e-aafe5fade74e</t>
  </si>
  <si>
    <t>AVELLANEDA</t>
  </si>
  <si>
    <t>CEMENTO AVELLANEDA CPC 40 X 50 KG</t>
  </si>
  <si>
    <t>Loma Negra , Idem Oferta base, Pago ANTICIPADO con Garantía 
de Seguro de Caución</t>
  </si>
  <si>
    <t>Cemento porland x 50 kilos normal  , Idem Oferta 
base, Pago ANTICIPADO con Garantía de Seguro de Caución</t>
  </si>
  <si>
    <t>Loma Negra</t>
  </si>
  <si>
    <t>Cemento porland x 50 kilos normal</t>
  </si>
  <si>
    <t>Renglón: 77, Código: 560010364.1, Descripción: MEMBRANA LIQUIDA  Presentación:  TARRO 20 KG.  Solicitado:  TARRO</t>
  </si>
  <si>
    <t>Membrana Liquida</t>
  </si>
  <si>
    <t xml:space="preserve">Membrana en PASTA Líquida BellaVista - WALLx20k  Fábrica Mendocina 
</t>
  </si>
  <si>
    <t>https://www.mercadolibre.com.ar/membrana-liquida-pasta-20kg-impermeable-transitable-ingenia/p/MLA24601154?pdp_filters=item_id:MLA1451892890#is_advertising=true&amp;searchVariation=MLA24601154&amp;position=6&amp;search_layout=grid&amp;type=pad&amp;tracking_id=91750f13-8628-4e82-b58f-867a22820ab0&amp;is_advertising=true&amp;ad_domain=VQCATCORE_LST&amp;ad_position=6&amp;ad_click_id=YTE0Y2M1ODctMjE1ZC00ZTQ4LWFlMTYtZjZmM2IxNjllMWVh</t>
  </si>
  <si>
    <t>https://www.easy.com.ar/membrana-liquida-para-techos-arena-20kg/p</t>
  </si>
  <si>
    <t>MEMBRANA EN PASTA TRANSOL BLANCO X 20 KG</t>
  </si>
  <si>
    <t>KOVERPAINT</t>
  </si>
  <si>
    <t xml:space="preserve">SE COTIZA MEMBRANA LIQUIDA TARRO X 20KG </t>
  </si>
  <si>
    <t>https://articulo.mercadolibre.com.ar/MLA-843990124-membrana-liquida-pasta-20-kg-techos-impermeabilizante-envios-_JM#position%3D19%26search_layout%3Dgrid%26type%3Ditem%26tracking_id%3D5f945efd-bdce-46e7-a29b-1f861115df94</t>
  </si>
  <si>
    <t>https://articulo.mercadolibre.com.ar/MLA-843991872-membrana-liquida-pasta-20-kg-techos-impermeabilizante-envios-_JM#position%3D23%26search_layout%3Dgrid%26type%3Ditem%26tracking_id%3D5f945efd-bdce-46e7-a29b-1f861115df94</t>
  </si>
  <si>
    <t>memebrana liquida TARRO 20 KG.  , Idem Oferta base, 
Pago ANTICIPADO con Garantía de Seguro de Caución</t>
  </si>
  <si>
    <t>https://www.prestigio.com.ar/rustique-membrana-liquida-para-techos-20-kg/p?skuId=5360</t>
  </si>
  <si>
    <t>memebrana liquida TARRO 20 KG.</t>
  </si>
  <si>
    <t xml:space="preserve">MEMBRANA LIQUIDA , ENVASE POR 20 KGS. DE PRIMERA CALIDAD 
 MARCA "LAMIPLAS" </t>
  </si>
  <si>
    <t>MARCA MATRATECH</t>
  </si>
  <si>
    <t>MEMBRANA LIQUIDA TARRO 20 KG  Membrana líquida.   
 Impermeabilizante para muros y techos MATRATECH.    
Presentación en colores y acabado mate.    Calidad 
Premium.    Rendimiento: 10 m2 por litro por 
mano. Se recomienda aplicar de 2 a 3 manos.</t>
  </si>
  <si>
    <t>SIKA</t>
  </si>
  <si>
    <t>MEMBRANA LIQUIDA ACRILICA  X 20 LT SIKA</t>
  </si>
  <si>
    <t>MEGAFLEX</t>
  </si>
  <si>
    <t>MEMBRANA LÍQUIDA FIBRADA X 20 KG</t>
  </si>
  <si>
    <t>https://akitom.com.ar/producto/garrafa-de-10kg-entregada-a-domicilio/</t>
  </si>
  <si>
    <t>https://articulo.mercadolibre.com.ar/MLA-840935229-membrana-con-aluminio-ancar-2mm-rollo-10m2-envio-gratis-_JM#polycard_client=recommendations_vip-pads-up&amp;reco_backend=vip-pads-up-experimental-a_marketplace&amp;reco_model=rk_ent_v2_retsys_ads&amp;reco_client=vip-pads-up&amp;reco_item_pos=2&amp;reco_backend_type=low_level&amp;reco_id=0e34bbf4-18a1-4256-ab0f-01d2ac7f7b2f&amp;wid=MLA840935229&amp;sid=recos&amp;is_advertising=true&amp;ad_domain=VIPDESKTOP_UP&amp;ad_position=3&amp;ad_click_id=YjYwYjZhOGQtYWRlNS00ZWMxLTlhZjUtYzUzOTVmMTZkYzQ3</t>
  </si>
  <si>
    <t>https://www.mercadolibre.com.ar/postes-meolos-de-eucalyptus-260/up/MLAU254606130#polycard_client=search-nordic&amp;searchVariation=MLAU254606130&amp;wid=MLA644547727&amp;position=2&amp;search_layout=grid&amp;type=product&amp;tracking_id=4156df3a-5331-4d8c-8ddf-911be5f30238&amp;sid=search</t>
  </si>
  <si>
    <t>https://articulo.mercadolibre.com.ar/MLA-1378582300-disco-de-corte-oa-plano-115mm-x-16mm-x-22mm-pumpkin-cajax25-_JM#polycard_client=recommendations_vip-v2p&amp;reco_backend=ranker_retrieval_online_vpp_v2p&amp;reco_model=coldstart_high_exposition%2C+coldstart_low_exposition%2C+rk_online_v2_retsys_vpp_v2p&amp;reco_client=vip-v2p&amp;reco_item_pos=0&amp;reco_backend_type=low_level&amp;reco_id=2367f2a8-0663-45b0-ac9e-b83d904e546d</t>
  </si>
  <si>
    <t>https://www.mercadolibre.com.ar/disco-corte-115-x-16mm-bosch-metal-amoladora-4-12-pack-x10-color-gris/p/MLA22584634#polycard_client=search-nordic&amp;searchVariation=MLA22584634&amp;wid=MLA1403682214&amp;position=27&amp;search_layout=grid&amp;type=product&amp;tracking_id=e18b4519-02bb-4055-b537-ef7fda64a00b&amp;sid=search</t>
  </si>
  <si>
    <t>https://www.mercadolibre.com.ar/reflector-led-exterior-50w-blanco-frio-ip65-trefilight-color-de-la-carcasa-negro/p/MLA22853586?pdp_filters=item_id%3AMLA1474496463&amp;from=gshop&amp;matt_tool=37294943&amp;matt_word=&amp;matt_source=google&amp;matt_campaign_id=22107887034&amp;matt_ad_group_id=173357510116&amp;matt_match_type=&amp;matt_network=g&amp;matt_device=c&amp;matt_creative=729634814858&amp;matt_keyword=&amp;matt_ad_position=&amp;matt_ad_type=pla&amp;matt_merchant_id=735114561&amp;matt_product_id=MLA22853586-product&amp;matt_product_partition_id=2388696182102&amp;matt_target_id=aud-2014906607167:pla-2388696182102&amp;cq_src=google_ads&amp;cq_cmp=22107887034&amp;cq_net=g&amp;cq_plt=gp&amp;cq_med=pla&amp;gad_source=1&amp;gad_campaignid=22107887034&amp;gbraid=0AAAAAD01zQatxDHPNF0a-JBu1YPZPdfJw&amp;gclid=Cj0KCQjw64jDBhDXARIsABkk8J5MP1YgsX9opbUBpqN5qo09rQjdvCKVk9QUpDiqOWR0DV8n-aCpFgUaAnHyEALw_wcB</t>
  </si>
  <si>
    <t>https://tiendaobjetos.com.ar/productos/proyector-led-50w-reflector-4500lm-ip65-trefi-luz-exterior/?variant=1203306251&amp;pf=mc&amp;gad_source=1&amp;gad_campaignid=21433643431&amp;gbraid=0AAAAADmsasMCmNFMHPLsjbTnBl8MejOPQ&amp;gclid=Cj0KCQjw64jDBhDXARIsABkk8J7iezvwyUEX0n9YT_sfYBO7S9BxRyO0sXqL10LsxzjdWVCtJQkbE7AaAg83EALw_wcB</t>
  </si>
  <si>
    <t>https://www.saezpintureria.com/latex/3043-latex-profesional-wall-obra-exterior-interior-10-litros-7798027091615.html</t>
  </si>
  <si>
    <t>https://www.kromacolor.com.ar/alba-esmalte-pintura-sintetico-color-blanco-brillante-1-litro/p/MLA25837135?srsltid=AfmBOoosttc1Os7U330rohjczbazKkyM-M0pt6y2_TYOj72FFfWPZPbQ</t>
  </si>
  <si>
    <t>https://articulo.mercadolibre.com.ar/MLA-867470850-perfil-montante-70mm-x-260ml-tabique-division-durlock-knauf-_JM#polycard_client=search-nordic&amp;position=40&amp;search_layout=grid&amp;type=item&amp;tracking_id=2705c846-7ab4-44d3-8b37-5295dc9c7e96&amp;wid=MLA867470850&amp;sid=search</t>
  </si>
  <si>
    <t>https://www.maderwilonline.com.ar/MLA-618975980-perfil-montante-70mm-x-260-mts-knauf-durlock-maderwil-_JM</t>
  </si>
  <si>
    <t>https://galvylamsa.mercadoshops.com.ar/solera-70mm-p-durlock/up/MLAU279200519?item_id=MLA780867117&amp;gad_source=1&amp;gad_campaignid=20822392204&amp;gbraid=0AAAAAqkobF4rvI3KfgBzr60WFu4O1b_Yu&amp;gclid=Cj0KCQjw64jDBhDXARIsABkk8J7Jwvlqi_RKqaEq3leziDSD5Lt-_qIWIx-coqVPAxjTZSrjJA0Wx2oaAl3xEALw_wcB</t>
  </si>
  <si>
    <t>https://www.mercadolibre.com.ar/solera-70mm-p-durlock-cielo-raso-galvanizada/up/MLAU280928680?pdp_filters=item_id:MLA786406478#position%3D4%26search_layout%3Dgrid%26type%3Ditem%26tracking_id%3Ded52325d-0ab0-4d5b-a9fa-89e863e5f9b1</t>
  </si>
  <si>
    <t>https://articulo.mercadolibre.com.ar/MLA-1422171273-riopint-flexitech-membrana-liquida-x-20-_JM?searchVariation=180321908798#polycard_client=search-nordic&amp;searchVariation=180321908798&amp;position=38&amp;search_layout=grid&amp;type=item&amp;tracking_id=b3806d6d-4363-491b-84d2-03697167a2ef</t>
  </si>
  <si>
    <t>px 1 no es la misma marca</t>
  </si>
  <si>
    <t>https://articulo.mercadolibre.com.ar/MLA-1167808550-avena-ventilada-para-caballo-por-30kg-_JM#polycard_client=search-nordic&amp;position=29&amp;search_layout=stack&amp;type=item&amp;tracking_id=52e77d38-6e9b-48f1-ae50-887ad0e9a60b&amp;wid=MLA1167808550&amp;sid=search</t>
  </si>
  <si>
    <t>https://www.mercadolibre.com.ar/cono-de-seguridad-econo-70cm-23kg-conoflex-arg-color-rojo/p/MLA51338445?searchVariation=MLA51338445#polycard_client=search-nordic&amp;searchVariation=MLA51338445&amp;wid=MLA2124481710&amp;position=4&amp;search_layout=grid&amp;type=product&amp;tracking_id=ee17b801-e413-4ba4-a923-0e5a7d3ec0fe&amp;sid=search</t>
  </si>
  <si>
    <t>https://cristianarcedistribuciones.com.ar/producto/detergente-sedile-aloe-vera-x-750ml/</t>
  </si>
  <si>
    <t>https://www.anikashop.com.ar/zefer-deterg-crist-frutal-x750?srsltid=AfmBOophM0aUtvVKQ69yQC7Vt9Uex6NDJKnq-hOosFlkIe5pFuDhgWhBLX0</t>
  </si>
  <si>
    <t>https://elahorroonline.com.ar/producto/des-piso-sedile-pino-x900ml/</t>
  </si>
  <si>
    <t>https://articulo.mercadolibre.com.ar/MLA-1995818386-guantes-nitrilo-reforzado-textura-diamante-negro-mediglove-_JM?pdp_filters=item_id:MLA1995818386#polycard_client=recommendations_vip-pads&amp;reco_backend=recos-pads-retrieval-4stars&amp;reco_model=rk_ent_v2_retsys_4stars&amp;reco_client=vip-pads&amp;reco_item_pos=2&amp;reco_backend_type=low_level&amp;reco_id=18b5bf17-744d-493e-a2f4-9b03da16f8f5&amp;is_advertising=true&amp;ad_domain=VIPCORE_RECOMMENDED&amp;ad_position=3&amp;ad_click_id=ZjczY2EwY2QtNDU1Yy00ZWVlLTkxOGMtY2ExYzc0ZDlhNTM3</t>
  </si>
  <si>
    <t>https://glarecars.mercadoshops.com.ar/MLA-918748842-guantes-de-nitrilo-color-azul-x-100u-sin-polvo-reforzados-_JM?variation=83438013631&amp;gad_source=1&amp;gad_campaignid=18357445909&amp;gbraid=0AAAAAo75KyzBTvyuyR8Cm1G9v-mCEOlph&amp;gclid=Cj0KCQjw64jDBhDXARIsABkk8J7yvRKmTx_rtjRKP-8O9tf0djBtGHoglYogqM1ibGrS1J1ffNcLdNUaAj9fEALw_wcB</t>
  </si>
  <si>
    <t>https://www.farmaciasprieto.com.ar/shop/product/coronet-guantes-para-examinacion-de-nitrilo-negro-x-100-u-WS1032897?gad_source=1&amp;gad_campaignid=22614760791&amp;gbraid=0AAAAA9_DM8Qa2WG2ve8EWQi0ttO_-nyBn&amp;gclid=Cj0KCQjw64jDBhDXARIsABkk8J6NvAMqM_LY7n7UJ18sWukxwMs2fiv3wbqB7karrG22MVswkXJmCjsaAqWZEALw_wcB</t>
  </si>
  <si>
    <t>https://www.modomarket.com/jabon-en-pan-ala-coco-eco-lavado-x-200-gr/p</t>
  </si>
  <si>
    <t>https://maxiconsumo.com/sucursal_capital/lavandina-esencial-limpieza-diaria-1-lt-26495.html</t>
  </si>
  <si>
    <t>https://articulo.mercadolibre.com.ar/MLA-618275831-overol-tyvek-dupont-original-antiestatico-pesterilizar-_JM#polycard_client=search_best-seller-categories&amp;tracking_id=e1069269-8fb2-485e-8c7d-6d08a1948bc6</t>
  </si>
  <si>
    <t>https://www.masonline.com.ar/papel-higienico-noble-hs-4-x-30-2/p</t>
  </si>
  <si>
    <t>https://www.carrefour.com.ar/papel-higienico-hoja-simple-carrefour-essential-4-x-30-mts-629865/p</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</si>
</sst>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44" formatCode="_-&quot;$&quot;\ * #,##0.00_-;\-&quot;$&quot;\ * #,##0.00_-;_-&quot;$&quot;\ * &quot;-&quot;??_-;_-@_-"/>
  </numFmts>
  <fonts count="6" x14ac:knownFonts="1">
    <font>
      <sz val="11"/>
      <color theme="1"/>
      <name val="Calibri"/>
      <family val="2"/>
      <scheme val="minor"/>
    </font>
    <font>
      <sz val="11"/>
      <color theme="1"/>
      <name val="Calibri"/>
      <family val="2"/>
      <scheme val="minor"/>
    </font>
    <font>
      <b/>
      <sz val="14"/>
      <color rgb="FF000000"/>
      <name val="Calibri"/>
      <family val="2"/>
    </font>
    <font>
      <b/>
      <sz val="11"/>
      <color rgb="FF000000"/>
      <name val="Calibri"/>
      <family val="2"/>
    </font>
    <font>
      <sz val="10"/>
      <color rgb="FF000000"/>
      <name val="Calibri"/>
      <family val="2"/>
    </font>
    <font>
      <u/>
      <sz val="11"/>
      <color theme="10"/>
      <name val="Calibri"/>
      <family val="2"/>
    </font>
  </fonts>
  <fills count="3">
    <fill>
      <patternFill patternType="none"/>
    </fill>
    <fill>
      <patternFill patternType="gray125"/>
    </fill>
    <fill>
      <patternFill patternType="solid">
        <fgColor rgb="FFFFFF00"/>
        <bgColor indexed="64"/>
      </patternFill>
    </fill>
  </fills>
  <borders count="16">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top style="thin">
        <color indexed="64"/>
      </top>
      <bottom/>
      <diagonal/>
    </border>
    <border>
      <left style="thin">
        <color indexed="64"/>
      </left>
      <right style="thin">
        <color indexed="64"/>
      </right>
      <top/>
      <bottom/>
      <diagonal/>
    </border>
    <border>
      <left style="thin">
        <color indexed="64"/>
      </left>
      <right/>
      <top/>
      <bottom/>
      <diagonal/>
    </border>
    <border>
      <left style="thin">
        <color indexed="64"/>
      </left>
      <right style="thin">
        <color indexed="64"/>
      </right>
      <top/>
      <bottom style="thin">
        <color indexed="64"/>
      </bottom>
      <diagonal/>
    </border>
    <border>
      <left/>
      <right style="thin">
        <color indexed="64"/>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s>
  <cellStyleXfs count="3">
    <xf numFmtId="0" fontId="0" fillId="0" borderId="0"/>
    <xf numFmtId="44" fontId="1" fillId="0" borderId="0" applyFont="0" applyFill="0" applyBorder="0" applyAlignment="0" applyProtection="0"/>
    <xf numFmtId="0" fontId="5" fillId="0" borderId="0" applyNumberFormat="0" applyFill="0" applyBorder="0" applyAlignment="0" applyProtection="0"/>
  </cellStyleXfs>
  <cellXfs count="74">
    <xf numFmtId="0" fontId="0" fillId="0" borderId="0" xfId="0"/>
    <xf numFmtId="0" fontId="2" fillId="0" borderId="0" xfId="0" applyFont="1"/>
    <xf numFmtId="0" fontId="0" fillId="0" borderId="4" xfId="0" applyBorder="1" applyAlignment="1">
      <alignment horizontal="center" wrapText="1"/>
    </xf>
    <xf numFmtId="0" fontId="0" fillId="0" borderId="2" xfId="0" applyBorder="1" applyAlignment="1">
      <alignment horizontal="center" wrapText="1"/>
    </xf>
    <xf numFmtId="0" fontId="3" fillId="0" borderId="4" xfId="0" applyFont="1" applyBorder="1" applyAlignment="1">
      <alignment horizontal="center" vertical="center" wrapText="1"/>
    </xf>
    <xf numFmtId="0" fontId="4" fillId="0" borderId="5" xfId="0" applyFont="1" applyBorder="1"/>
    <xf numFmtId="0" fontId="4" fillId="0" borderId="6" xfId="0" applyFont="1" applyBorder="1"/>
    <xf numFmtId="0" fontId="4" fillId="0" borderId="7" xfId="0" applyFont="1" applyBorder="1"/>
    <xf numFmtId="4" fontId="4" fillId="0" borderId="8" xfId="0" applyNumberFormat="1" applyFont="1" applyBorder="1"/>
    <xf numFmtId="0" fontId="4" fillId="0" borderId="8" xfId="0" applyFont="1" applyBorder="1"/>
    <xf numFmtId="0" fontId="4" fillId="0" borderId="8" xfId="0" applyFont="1" applyBorder="1" applyAlignment="1">
      <alignment wrapText="1"/>
    </xf>
    <xf numFmtId="0" fontId="5" fillId="0" borderId="0" xfId="2"/>
    <xf numFmtId="3" fontId="4" fillId="0" borderId="7" xfId="0" applyNumberFormat="1" applyFont="1" applyBorder="1"/>
    <xf numFmtId="0" fontId="0" fillId="0" borderId="5" xfId="0" applyBorder="1"/>
    <xf numFmtId="0" fontId="0" fillId="0" borderId="6" xfId="0" applyBorder="1"/>
    <xf numFmtId="0" fontId="0" fillId="0" borderId="7" xfId="0" applyBorder="1"/>
    <xf numFmtId="44" fontId="0" fillId="0" borderId="4" xfId="1" applyFont="1" applyBorder="1" applyAlignment="1">
      <alignment horizontal="center" wrapText="1"/>
    </xf>
    <xf numFmtId="0" fontId="0" fillId="2" borderId="0" xfId="0" applyFill="1"/>
    <xf numFmtId="44" fontId="4" fillId="0" borderId="6" xfId="1" applyFont="1" applyFill="1" applyBorder="1"/>
    <xf numFmtId="0" fontId="5" fillId="0" borderId="6" xfId="2" applyFill="1" applyBorder="1"/>
    <xf numFmtId="0" fontId="0" fillId="0" borderId="8" xfId="0" applyBorder="1"/>
    <xf numFmtId="0" fontId="4" fillId="0" borderId="9" xfId="0" applyFont="1" applyBorder="1"/>
    <xf numFmtId="0" fontId="4" fillId="0" borderId="0" xfId="0" applyFont="1" applyBorder="1"/>
    <xf numFmtId="4" fontId="4" fillId="0" borderId="0" xfId="0" applyNumberFormat="1" applyFont="1" applyBorder="1"/>
    <xf numFmtId="44" fontId="4" fillId="0" borderId="10" xfId="1" applyFont="1" applyFill="1" applyBorder="1"/>
    <xf numFmtId="44" fontId="4" fillId="0" borderId="11" xfId="1" applyFont="1" applyFill="1" applyBorder="1"/>
    <xf numFmtId="0" fontId="5" fillId="0" borderId="7" xfId="2" applyFill="1" applyBorder="1"/>
    <xf numFmtId="44" fontId="4" fillId="0" borderId="9" xfId="1" applyFont="1" applyFill="1" applyBorder="1"/>
    <xf numFmtId="0" fontId="0" fillId="0" borderId="9" xfId="0" applyBorder="1"/>
    <xf numFmtId="0" fontId="0" fillId="0" borderId="0" xfId="0" applyBorder="1"/>
    <xf numFmtId="0" fontId="0" fillId="0" borderId="12" xfId="0" applyBorder="1"/>
    <xf numFmtId="0" fontId="4" fillId="0" borderId="11" xfId="0" applyFont="1" applyBorder="1"/>
    <xf numFmtId="0" fontId="4" fillId="0" borderId="13" xfId="0" applyFont="1" applyBorder="1"/>
    <xf numFmtId="4" fontId="4" fillId="0" borderId="13" xfId="0" applyNumberFormat="1" applyFont="1" applyBorder="1"/>
    <xf numFmtId="0" fontId="0" fillId="0" borderId="14" xfId="0" applyBorder="1"/>
    <xf numFmtId="0" fontId="0" fillId="0" borderId="11" xfId="0" applyBorder="1"/>
    <xf numFmtId="0" fontId="0" fillId="0" borderId="13" xfId="0" applyBorder="1"/>
    <xf numFmtId="0" fontId="0" fillId="0" borderId="15" xfId="0" applyBorder="1"/>
    <xf numFmtId="0" fontId="4" fillId="0" borderId="4" xfId="0" applyFont="1" applyBorder="1"/>
    <xf numFmtId="0" fontId="4" fillId="0" borderId="2" xfId="0" applyFont="1" applyBorder="1"/>
    <xf numFmtId="4" fontId="4" fillId="0" borderId="2" xfId="0" applyNumberFormat="1" applyFont="1" applyBorder="1"/>
    <xf numFmtId="0" fontId="0" fillId="0" borderId="4" xfId="0" applyBorder="1"/>
    <xf numFmtId="0" fontId="0" fillId="0" borderId="2" xfId="0" applyBorder="1"/>
    <xf numFmtId="0" fontId="0" fillId="0" borderId="3" xfId="0" applyBorder="1"/>
    <xf numFmtId="44" fontId="4" fillId="0" borderId="4" xfId="1" applyFont="1" applyBorder="1"/>
    <xf numFmtId="0" fontId="5" fillId="0" borderId="4" xfId="2" applyBorder="1"/>
    <xf numFmtId="44" fontId="4" fillId="0" borderId="9" xfId="1" applyFont="1" applyBorder="1"/>
    <xf numFmtId="0" fontId="5" fillId="0" borderId="9" xfId="2" applyBorder="1"/>
    <xf numFmtId="0" fontId="0" fillId="0" borderId="10" xfId="0" applyBorder="1"/>
    <xf numFmtId="44" fontId="4" fillId="0" borderId="12" xfId="1" applyFont="1" applyBorder="1"/>
    <xf numFmtId="0" fontId="5" fillId="0" borderId="10" xfId="2" applyBorder="1"/>
    <xf numFmtId="44" fontId="4" fillId="0" borderId="6" xfId="1" applyFont="1" applyBorder="1"/>
    <xf numFmtId="0" fontId="5" fillId="0" borderId="6" xfId="2" applyBorder="1"/>
    <xf numFmtId="44" fontId="4" fillId="0" borderId="10" xfId="1" applyFont="1" applyBorder="1"/>
    <xf numFmtId="0" fontId="5" fillId="0" borderId="8" xfId="2" applyBorder="1"/>
    <xf numFmtId="0" fontId="5" fillId="0" borderId="7" xfId="2" applyBorder="1"/>
    <xf numFmtId="44" fontId="4" fillId="0" borderId="11" xfId="1" applyFont="1" applyBorder="1"/>
    <xf numFmtId="0" fontId="4" fillId="0" borderId="12" xfId="0" applyFont="1" applyBorder="1"/>
    <xf numFmtId="44" fontId="4" fillId="0" borderId="7" xfId="1" applyFont="1" applyBorder="1"/>
    <xf numFmtId="44" fontId="4" fillId="0" borderId="0" xfId="1" applyFont="1" applyBorder="1"/>
    <xf numFmtId="0" fontId="5" fillId="0" borderId="12" xfId="2" applyBorder="1"/>
    <xf numFmtId="0" fontId="4" fillId="2" borderId="9" xfId="0" applyFont="1" applyFill="1" applyBorder="1"/>
    <xf numFmtId="0" fontId="4" fillId="2" borderId="0" xfId="0" applyFont="1" applyFill="1" applyBorder="1"/>
    <xf numFmtId="4" fontId="4" fillId="2" borderId="0" xfId="0" applyNumberFormat="1" applyFont="1" applyFill="1" applyBorder="1"/>
    <xf numFmtId="44" fontId="4" fillId="2" borderId="9" xfId="1" applyFont="1" applyFill="1" applyBorder="1"/>
    <xf numFmtId="44" fontId="4" fillId="2" borderId="6" xfId="1" applyFont="1" applyFill="1" applyBorder="1"/>
    <xf numFmtId="0" fontId="5" fillId="2" borderId="9" xfId="2" applyFill="1" applyBorder="1"/>
    <xf numFmtId="0" fontId="0" fillId="2" borderId="9" xfId="0" applyFill="1" applyBorder="1"/>
    <xf numFmtId="0" fontId="0" fillId="2" borderId="0" xfId="0" applyFill="1" applyBorder="1"/>
    <xf numFmtId="0" fontId="0" fillId="2" borderId="12" xfId="0" applyFill="1" applyBorder="1"/>
    <xf numFmtId="0" fontId="4" fillId="0" borderId="0" xfId="0" applyFont="1" applyBorder="1" applyAlignment="1">
      <alignment wrapText="1"/>
    </xf>
    <xf numFmtId="0" fontId="0" fillId="0" borderId="1" xfId="0" applyBorder="1" applyAlignment="1">
      <alignment horizontal="center"/>
    </xf>
    <xf numFmtId="0" fontId="0" fillId="0" borderId="2" xfId="0" applyBorder="1" applyAlignment="1">
      <alignment horizontal="center"/>
    </xf>
    <xf numFmtId="0" fontId="0" fillId="0" borderId="3" xfId="0" applyBorder="1" applyAlignment="1">
      <alignment horizontal="center"/>
    </xf>
  </cellXfs>
  <cellStyles count="3">
    <cellStyle name="Hipervínculo" xfId="2" builtinId="8"/>
    <cellStyle name="Moneda" xfId="1" builtinId="4"/>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15</xdr:col>
      <xdr:colOff>46558</xdr:colOff>
      <xdr:row>3</xdr:row>
      <xdr:rowOff>1095375</xdr:rowOff>
    </xdr:from>
    <xdr:to>
      <xdr:col>17</xdr:col>
      <xdr:colOff>95251</xdr:colOff>
      <xdr:row>12</xdr:row>
      <xdr:rowOff>19050</xdr:rowOff>
    </xdr:to>
    <xdr:pic>
      <xdr:nvPicPr>
        <xdr:cNvPr id="3" name="2 Imagen"/>
        <xdr:cNvPicPr>
          <a:picLocks noChangeAspect="1"/>
        </xdr:cNvPicPr>
      </xdr:nvPicPr>
      <xdr:blipFill>
        <a:blip xmlns:r="http://schemas.openxmlformats.org/officeDocument/2006/relationships" r:embed="rId1"/>
        <a:stretch>
          <a:fillRect/>
        </a:stretch>
      </xdr:blipFill>
      <xdr:spPr>
        <a:xfrm>
          <a:off x="12676708" y="1714500"/>
          <a:ext cx="1734618" cy="1590675"/>
        </a:xfrm>
        <a:prstGeom prst="rect">
          <a:avLst/>
        </a:prstGeom>
      </xdr:spPr>
    </xdr:pic>
    <xdr:clientData/>
  </xdr:twoCellAnchor>
  <xdr:twoCellAnchor editAs="oneCell">
    <xdr:from>
      <xdr:col>15</xdr:col>
      <xdr:colOff>171450</xdr:colOff>
      <xdr:row>12</xdr:row>
      <xdr:rowOff>76200</xdr:rowOff>
    </xdr:from>
    <xdr:to>
      <xdr:col>17</xdr:col>
      <xdr:colOff>76756</xdr:colOff>
      <xdr:row>19</xdr:row>
      <xdr:rowOff>9525</xdr:rowOff>
    </xdr:to>
    <xdr:pic>
      <xdr:nvPicPr>
        <xdr:cNvPr id="4" name="3 Imagen"/>
        <xdr:cNvPicPr>
          <a:picLocks noChangeAspect="1"/>
        </xdr:cNvPicPr>
      </xdr:nvPicPr>
      <xdr:blipFill>
        <a:blip xmlns:r="http://schemas.openxmlformats.org/officeDocument/2006/relationships" r:embed="rId2"/>
        <a:stretch>
          <a:fillRect/>
        </a:stretch>
      </xdr:blipFill>
      <xdr:spPr>
        <a:xfrm>
          <a:off x="12801600" y="3362325"/>
          <a:ext cx="1591231" cy="126682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3" Type="http://schemas.openxmlformats.org/officeDocument/2006/relationships/hyperlink" Target="https://www.ferreterialavalle.com.ar/producto/rolliso-de-eucaliptus-4-5m/" TargetMode="External"/><Relationship Id="rId18" Type="http://schemas.openxmlformats.org/officeDocument/2006/relationships/hyperlink" Target="https://articulo.mercadolibre.com.ar/MLA-1124116716-malla-metal-desplegado-pesado-270-30-30-de-1-x-3-metros-_JM" TargetMode="External"/><Relationship Id="rId26" Type="http://schemas.openxmlformats.org/officeDocument/2006/relationships/hyperlink" Target="https://articulo.mercadolibre.com.ar/MLA-1533913524-rollo-alambre-mig-para-soldar-marca-indura-x15kg-09mm-_JM" TargetMode="External"/><Relationship Id="rId39" Type="http://schemas.openxmlformats.org/officeDocument/2006/relationships/hyperlink" Target="https://articulo.mercadolibre.com.ar/MLA-1394375157-super-oferta-tubo-led-18w-t8-120cm-luz-fria-x-50-unidades-_JM" TargetMode="External"/><Relationship Id="rId21" Type="http://schemas.openxmlformats.org/officeDocument/2006/relationships/hyperlink" Target="https://www.hierrosmaldonado.com.ar/metal-desplegado/2036-metal-desplegado-270x30x30-102kg-m-1000x3000.html" TargetMode="External"/><Relationship Id="rId34" Type="http://schemas.openxmlformats.org/officeDocument/2006/relationships/hyperlink" Target="https://www.sodimac.com.ar/sodimac-ar/product/3198529/mdf-raw-18-mm-183-x-260-cm/3198529/" TargetMode="External"/><Relationship Id="rId42" Type="http://schemas.openxmlformats.org/officeDocument/2006/relationships/hyperlink" Target="https://articulo.mercadolibre.com.ar/MLA-854971832-tubo-led-220v-18w-36w-directo-120cm-t8-oferta-iluminacion-_JM" TargetMode="External"/><Relationship Id="rId47" Type="http://schemas.openxmlformats.org/officeDocument/2006/relationships/hyperlink" Target="https://articulo.mercadolibre.com.ar/MLA-1415692991-pack-x10-lampara-led-foco-12w-trefi-luz-calida-fria-_JM?searchVariation=180078295560" TargetMode="External"/><Relationship Id="rId50" Type="http://schemas.openxmlformats.org/officeDocument/2006/relationships/hyperlink" Target="https://www.mercadolibre.com.ar/reflector-led-30w-exterior-alta-potencia-ip65-macroled-color-de-la-carcasa-negro-color-de-la-luz-blanco-calido/p/MLA23159650" TargetMode="External"/><Relationship Id="rId55" Type="http://schemas.openxmlformats.org/officeDocument/2006/relationships/hyperlink" Target="https://articulo.mercadolibre.com.ar/MLA-924722721-latex-interior-antihongo-cubritivo-10-litros-_JM?searchVariation=178376232831" TargetMode="External"/><Relationship Id="rId63" Type="http://schemas.openxmlformats.org/officeDocument/2006/relationships/hyperlink" Target="https://articulo.mercadolibre.com.ar/MLA-1266545798-esmalte-sintetico-brillante-blanco-convertidor-aike-1-litro-_JM?searchVariation=175962207005" TargetMode="External"/><Relationship Id="rId68" Type="http://schemas.openxmlformats.org/officeDocument/2006/relationships/hyperlink" Target="https://articulo.mercadolibre.com.ar/MLA-1424068111-cemento-loma-negra-x-50kg-escobar-_JM" TargetMode="External"/><Relationship Id="rId76" Type="http://schemas.openxmlformats.org/officeDocument/2006/relationships/hyperlink" Target="https://www.easy.com.ar/membrana-liquida-para-techos-arena-20kg/p" TargetMode="External"/><Relationship Id="rId84" Type="http://schemas.openxmlformats.org/officeDocument/2006/relationships/hyperlink" Target="https://articulo.mercadolibre.com.ar/MLA-720334873-machimbre-pino-elliotis-media-por-cinco-tabla-de-305-mts-_JM" TargetMode="External"/><Relationship Id="rId89" Type="http://schemas.openxmlformats.org/officeDocument/2006/relationships/hyperlink" Target="https://www.prestigio.com.ar/rustique-membrana-liquida-para-techos-20-kg/p?skuId=5360" TargetMode="External"/><Relationship Id="rId7" Type="http://schemas.openxmlformats.org/officeDocument/2006/relationships/hyperlink" Target="https://romanomaderera.mercadoshops.com.ar/MLA-677321205-machimbre-pino-elliotis-12x5-por-paquete-de-305-mts-_JM" TargetMode="External"/><Relationship Id="rId71" Type="http://schemas.openxmlformats.org/officeDocument/2006/relationships/hyperlink" Target="https://www.sodimac.com.ar/sodimac-ar/product/103507X/cemento-portland-compuesto-cpc40-50-kg/103507X/" TargetMode="External"/><Relationship Id="rId2" Type="http://schemas.openxmlformats.org/officeDocument/2006/relationships/hyperlink" Target="https://articulo.mercadolibre.com.ar/MLA-1799705154-garrafas-bombonas-de-gas-recambio-carga-solo-caba-_JM" TargetMode="External"/><Relationship Id="rId16" Type="http://schemas.openxmlformats.org/officeDocument/2006/relationships/hyperlink" Target="https://articulo.mercadolibre.com.ar/MLA-1124116716-malla-metal-desplegado-pesado-270-30-30-de-1-x-3-metros-_JM" TargetMode="External"/><Relationship Id="rId29" Type="http://schemas.openxmlformats.org/officeDocument/2006/relationships/hyperlink" Target="https://articulo.mercadolibre.com.ar/MLA-922259120-alambre-rollo-para-soldar-mig-mag-09mm-rollo-15kg-_JM" TargetMode="External"/><Relationship Id="rId11" Type="http://schemas.openxmlformats.org/officeDocument/2006/relationships/hyperlink" Target="https://articulo.mercadolibre.com.ar/MLA-1346459514-rollo-50-mt-nylon-polietileno-negro-150-micrones-4-mt-ancho-_JM" TargetMode="External"/><Relationship Id="rId24" Type="http://schemas.openxmlformats.org/officeDocument/2006/relationships/hyperlink" Target="https://articulo.mercadolibre.com.ar/MLA-1418219135-alambre-soldar-migmag-esab-09mm-x-15kg-tubo-center-pilar-_JM" TargetMode="External"/><Relationship Id="rId32" Type="http://schemas.openxmlformats.org/officeDocument/2006/relationships/hyperlink" Target="https://articulo.mercadolibre.com.ar/MLA-1313966218-placa-de-fenolico-15mm-dos-caras-buenas-122-x-244-_JM" TargetMode="External"/><Relationship Id="rId37" Type="http://schemas.openxmlformats.org/officeDocument/2006/relationships/hyperlink" Target="https://sodimac.falabella.com/sodimac-cl/product/110282397/2-x-4-x3,20-m-Pino-cepillado-seco/110282401?exp=sodimac" TargetMode="External"/><Relationship Id="rId40" Type="http://schemas.openxmlformats.org/officeDocument/2006/relationships/hyperlink" Target="https://www.mercadolibre.com.ar/tubo-led-36w-18w-120cm-luz-fria-6500k-baw-unilateral-color-de-la-luz-blanco-frio/p/MLA22370417" TargetMode="External"/><Relationship Id="rId45" Type="http://schemas.openxmlformats.org/officeDocument/2006/relationships/hyperlink" Target="https://articulo.mercadolibre.com.ar/MLA-1129769445-lampara-led-12w-6000k-macroled-_JM?searchVariation=174353546151" TargetMode="External"/><Relationship Id="rId53" Type="http://schemas.openxmlformats.org/officeDocument/2006/relationships/hyperlink" Target="https://articulo.mercadolibre.com.ar/MLA-1713034468-reflector-led-30w-exterior-luz-blanca-fria-neutra-trefi-_JM" TargetMode="External"/><Relationship Id="rId58" Type="http://schemas.openxmlformats.org/officeDocument/2006/relationships/hyperlink" Target="https://articulo.mercadolibre.com.ar/MLA-935830866-primer-epoxi-para-pisos-4-litros-_JM" TargetMode="External"/><Relationship Id="rId66" Type="http://schemas.openxmlformats.org/officeDocument/2006/relationships/hyperlink" Target="https://articulo.mercadolibre.com.ar/MLA-1424068111-cemento-loma-negra-x-50kg-escobar-_JM" TargetMode="External"/><Relationship Id="rId74" Type="http://schemas.openxmlformats.org/officeDocument/2006/relationships/hyperlink" Target="https://www.mercadolibre.com.ar/membrana-liquida-pasta-20kg-impermeable-transitable-ingenia/p/MLA24601154?pdp_filters=item_id:MLA1451892890" TargetMode="External"/><Relationship Id="rId79" Type="http://schemas.openxmlformats.org/officeDocument/2006/relationships/hyperlink" Target="https://articulo.mercadolibre.com.ar/MLA-843991872-membrana-liquida-pasta-20-kg-techos-impermeabilizante-envios-_JM" TargetMode="External"/><Relationship Id="rId87" Type="http://schemas.openxmlformats.org/officeDocument/2006/relationships/hyperlink" Target="https://articulo.mercadolibre.com.ar/MLA-1115424259-perfil-montante-69mm-x-260mts-drywall-durlock-tabiques-_JM" TargetMode="External"/><Relationship Id="rId5" Type="http://schemas.openxmlformats.org/officeDocument/2006/relationships/hyperlink" Target="https://www.easy.com.ar/mach-pino--a-1-2x5x3-05--3-87m2-/p" TargetMode="External"/><Relationship Id="rId61" Type="http://schemas.openxmlformats.org/officeDocument/2006/relationships/hyperlink" Target="https://articulo.mercadolibre.com.ar/MLA-1266545798-esmalte-sintetico-brillante-blanco-convertidor-aike-1-litro-_JM?searchVariation=175962207005" TargetMode="External"/><Relationship Id="rId82" Type="http://schemas.openxmlformats.org/officeDocument/2006/relationships/hyperlink" Target="https://articulo.mercadolibre.com.ar/MLA-1732582424-membrana-asfaltica-techo-kovertech-35-kg-aluminio-flexible-_JM" TargetMode="External"/><Relationship Id="rId90" Type="http://schemas.openxmlformats.org/officeDocument/2006/relationships/drawing" Target="../drawings/drawing1.xml"/><Relationship Id="rId19" Type="http://schemas.openxmlformats.org/officeDocument/2006/relationships/hyperlink" Target="https://www.hierrosmaldonado.com.ar/metal-desplegado/2036-metal-desplegado-270x30x30-102kg-m-1000x3000.html" TargetMode="External"/><Relationship Id="rId4" Type="http://schemas.openxmlformats.org/officeDocument/2006/relationships/hyperlink" Target="https://articulo.mercadolibre.com.ar/MLA-1419665025-membrana-asfaltica-techo-kovertech-40kg-aluminio-flexible-_JM" TargetMode="External"/><Relationship Id="rId9" Type="http://schemas.openxmlformats.org/officeDocument/2006/relationships/hyperlink" Target="https://articulo.mercadolibre.com.ar/MLA-1346459514-rollo-50-mt-nylon-polietileno-negro-150-micrones-4-mt-ancho-_JM" TargetMode="External"/><Relationship Id="rId14" Type="http://schemas.openxmlformats.org/officeDocument/2006/relationships/hyperlink" Target="https://www.hierrosmaldonado.com.ar/metal-desplegado/2036-metal-desplegado-270x30x30-102kg-m-1000x3000.html" TargetMode="External"/><Relationship Id="rId22" Type="http://schemas.openxmlformats.org/officeDocument/2006/relationships/hyperlink" Target="https://www.mercadolibre.com.ar/disco-corte-tyrolit-basic-eco-a60q-bf-tyeco-1151-50-u-amoladora-color-azuldorado/p/MLA22805682" TargetMode="External"/><Relationship Id="rId27" Type="http://schemas.openxmlformats.org/officeDocument/2006/relationships/hyperlink" Target="https://articulo.mercadolibre.com.ar/MLA-1389023865-rollo-alambre-para-mig-marca-indura-x15kg-09mm-_JM" TargetMode="External"/><Relationship Id="rId30" Type="http://schemas.openxmlformats.org/officeDocument/2006/relationships/hyperlink" Target="https://www.easy.com.ar/cola-vinilica-fana-01kg-1538362/p" TargetMode="External"/><Relationship Id="rId35" Type="http://schemas.openxmlformats.org/officeDocument/2006/relationships/hyperlink" Target="https://www.easy.com.ar/1-placa-mdf-crudo-1-83x2-75m-18mm/p" TargetMode="External"/><Relationship Id="rId43" Type="http://schemas.openxmlformats.org/officeDocument/2006/relationships/hyperlink" Target="https://articulo.mercadolibre.com.ar/MLA-1708606968-tubo-led-18w-vidrio-36w-120cm-blanco-calido-3000k-macroled-_JM" TargetMode="External"/><Relationship Id="rId48" Type="http://schemas.openxmlformats.org/officeDocument/2006/relationships/hyperlink" Target="https://articulo.mercadolibre.com.ar/MLA-1126703222-reflector-proyector-led-exterior-50w-macroled-ip65-_JM?searchVariation=174286433163" TargetMode="External"/><Relationship Id="rId56" Type="http://schemas.openxmlformats.org/officeDocument/2006/relationships/hyperlink" Target="https://articulo.mercadolibre.com.ar/MLA-1495376534-pintura-latex-profesional-interior-blanco-pared-10-litros-_JM?searchVariation=179751868075" TargetMode="External"/><Relationship Id="rId64" Type="http://schemas.openxmlformats.org/officeDocument/2006/relationships/hyperlink" Target="https://articulo.mercadolibre.com.ar/MLA-1266545798-esmalte-sintetico-brillante-blanco-convertidor-aike-1-litro-_JM?searchVariation=175962207005" TargetMode="External"/><Relationship Id="rId69" Type="http://schemas.openxmlformats.org/officeDocument/2006/relationships/hyperlink" Target="https://www.sodimac.com.ar/sodimac-ar/product/103507X/cemento-portland-compuesto-cpc40-50-kg/103507X/" TargetMode="External"/><Relationship Id="rId77" Type="http://schemas.openxmlformats.org/officeDocument/2006/relationships/hyperlink" Target="https://www.easy.com.ar/membrana-liquida-para-techos-arena-20kg/p" TargetMode="External"/><Relationship Id="rId8" Type="http://schemas.openxmlformats.org/officeDocument/2006/relationships/hyperlink" Target="https://articulo.mercadolibre.com.ar/MLA-720334873-machimbre-pino-elliotis-media-por-cinco-tabla-de-305-mts-_JM" TargetMode="External"/><Relationship Id="rId51" Type="http://schemas.openxmlformats.org/officeDocument/2006/relationships/hyperlink" Target="https://articulo.mercadolibre.com.ar/MLA-926044991-reflector-proyector-led-exterior-30w-luz-dia-_JM" TargetMode="External"/><Relationship Id="rId72" Type="http://schemas.openxmlformats.org/officeDocument/2006/relationships/hyperlink" Target="https://articulo.mercadolibre.com.ar/MLA-736049883-cemento-holcim-bolsa-x-50-kg-portland-en-oferta-_JM" TargetMode="External"/><Relationship Id="rId80" Type="http://schemas.openxmlformats.org/officeDocument/2006/relationships/hyperlink" Target="https://www.prestigio.com.ar/rustique-membrana-liquida-para-techos-20-kg/p?skuId=5360" TargetMode="External"/><Relationship Id="rId85" Type="http://schemas.openxmlformats.org/officeDocument/2006/relationships/hyperlink" Target="https://articulo.mercadolibre.com.ar/MLA-1115424259-perfil-montante-69mm-x-260mts-drywall-durlock-tabiques-_JM" TargetMode="External"/><Relationship Id="rId3" Type="http://schemas.openxmlformats.org/officeDocument/2006/relationships/hyperlink" Target="https://articulo.mercadolibre.com.ar/MLA-1732582424-membrana-asfaltica-techo-kovertech-35-kg-aluminio-flexible-_JM" TargetMode="External"/><Relationship Id="rId12" Type="http://schemas.openxmlformats.org/officeDocument/2006/relationships/hyperlink" Target="https://articulo.mercadolibre.com.ar/MLA-1262816077-rollo-50-mt-nylon-polietileno-negro-150-micrones-4-mt-ancho-_JM" TargetMode="External"/><Relationship Id="rId17" Type="http://schemas.openxmlformats.org/officeDocument/2006/relationships/hyperlink" Target="https://articulo.mercadolibre.com.ar/MLA-1124116716-malla-metal-desplegado-pesado-270-30-30-de-1-x-3-metros-_JM" TargetMode="External"/><Relationship Id="rId25" Type="http://schemas.openxmlformats.org/officeDocument/2006/relationships/hyperlink" Target="https://articulo.mercadolibre.com.ar/MLA-922259120-alambre-rollo-para-soldar-mig-mag-09mm-rollo-15kg-_JM" TargetMode="External"/><Relationship Id="rId33" Type="http://schemas.openxmlformats.org/officeDocument/2006/relationships/hyperlink" Target="https://articulo.mercadolibre.com.ar/MLA-705919109-placa-osb-fenolico-15mm-122-x-244-mts-encofrados-maderwil-_JM" TargetMode="External"/><Relationship Id="rId38" Type="http://schemas.openxmlformats.org/officeDocument/2006/relationships/hyperlink" Target="https://www.mercadolibre.com.ar/tubo-led-18w-t8-120cm-luz-fria-x-10-unidades-color-de-la-luz-blanco-frio/p/MLA28277212" TargetMode="External"/><Relationship Id="rId46" Type="http://schemas.openxmlformats.org/officeDocument/2006/relationships/hyperlink" Target="https://articulo.mercadolibre.com.ar/MLA-1129763138-lampara-led-12w-6000k-x10-unidades-_JM?searchVariation=174353579803" TargetMode="External"/><Relationship Id="rId59" Type="http://schemas.openxmlformats.org/officeDocument/2006/relationships/hyperlink" Target="https://articulo.mercadolibre.com.ar/MLA-760142485-pintura-epoxi-para-pisos-con-catalizador-gris-induplast-4-lt-_JM?searchVariation=179986369043" TargetMode="External"/><Relationship Id="rId67" Type="http://schemas.openxmlformats.org/officeDocument/2006/relationships/hyperlink" Target="https://www.sodimac.com.ar/sodimac-ar/product/103507X/cemento-portland-compuesto-cpc40-50-kg/103507X/" TargetMode="External"/><Relationship Id="rId20" Type="http://schemas.openxmlformats.org/officeDocument/2006/relationships/hyperlink" Target="https://www.hierrosmaldonado.com.ar/metal-desplegado/2036-metal-desplegado-270x30x30-102kg-m-1000x3000.html" TargetMode="External"/><Relationship Id="rId41" Type="http://schemas.openxmlformats.org/officeDocument/2006/relationships/hyperlink" Target="https://www.mercadolibre.com.ar/tubo-led-t8-vidrio-18w-36w-120cm-220v-fria-2-puntas-x10/p/MLA22678911" TargetMode="External"/><Relationship Id="rId54" Type="http://schemas.openxmlformats.org/officeDocument/2006/relationships/hyperlink" Target="https://articulo.mercadolibre.com.ar/MLA-1689402206-latex-paint-pro-obra-10-litros-interior-exterior-_JM?searchVariation=181920498627" TargetMode="External"/><Relationship Id="rId62" Type="http://schemas.openxmlformats.org/officeDocument/2006/relationships/hyperlink" Target="https://articulo.mercadolibre.com.ar/MLA-1266545798-esmalte-sintetico-brillante-blanco-convertidor-aike-1-litro-_JM?searchVariation=175962207005" TargetMode="External"/><Relationship Id="rId70" Type="http://schemas.openxmlformats.org/officeDocument/2006/relationships/hyperlink" Target="https://articulo.mercadolibre.com.ar/MLA-1424068111-cemento-loma-negra-x-50kg-escobar-_JM" TargetMode="External"/><Relationship Id="rId75" Type="http://schemas.openxmlformats.org/officeDocument/2006/relationships/hyperlink" Target="https://www.mercadolibre.com.ar/membrana-liquida-pasta-20kg-impermeable-transitable-ingenia/p/MLA24601154?pdp_filters=item_id:MLA1451892890" TargetMode="External"/><Relationship Id="rId83" Type="http://schemas.openxmlformats.org/officeDocument/2006/relationships/hyperlink" Target="https://romanomaderera.mercadoshops.com.ar/MLA-677321205-machimbre-pino-elliotis-12x5-por-paquete-de-305-mts-_JM" TargetMode="External"/><Relationship Id="rId88" Type="http://schemas.openxmlformats.org/officeDocument/2006/relationships/hyperlink" Target="https://articulo.mercadolibre.com.ar/MLA-1115424259-perfil-montante-69mm-x-260mts-drywall-durlock-tabiques-_JM" TargetMode="External"/><Relationship Id="rId1" Type="http://schemas.openxmlformats.org/officeDocument/2006/relationships/hyperlink" Target="https://articulo.mercadolibre.com.ar/MLA-1799705154-garrafas-bombonas-de-gas-recambio-carga-solo-caba-_JM" TargetMode="External"/><Relationship Id="rId6" Type="http://schemas.openxmlformats.org/officeDocument/2006/relationships/hyperlink" Target="https://articulo.mercadolibre.com.ar/MLA-922747461-machimbre-primera-calidad-pino-elliotis-x-5-x-305m-_JM?variation=86172502589" TargetMode="External"/><Relationship Id="rId15" Type="http://schemas.openxmlformats.org/officeDocument/2006/relationships/hyperlink" Target="https://articulo.mercadolibre.com.ar/MLA-1124116716-malla-metal-desplegado-pesado-270-30-30-de-1-x-3-metros-_JM" TargetMode="External"/><Relationship Id="rId23" Type="http://schemas.openxmlformats.org/officeDocument/2006/relationships/hyperlink" Target="https://articulo.mercadolibre.com.ar/MLA-1425402701-disco-corte-abrasivos-25u-115-x-16mm-metales-amoladora-_JM" TargetMode="External"/><Relationship Id="rId28" Type="http://schemas.openxmlformats.org/officeDocument/2006/relationships/hyperlink" Target="https://articulo.mercadolibre.com.ar/MLA-1418219135-alambre-soldar-migmag-esab-09mm-x-15kg-tubo-center-pilar-_JM" TargetMode="External"/><Relationship Id="rId36" Type="http://schemas.openxmlformats.org/officeDocument/2006/relationships/hyperlink" Target="https://www.easy.com.ar/liston-pino-clear-3-4-x-2-x-2-00-m/p" TargetMode="External"/><Relationship Id="rId49" Type="http://schemas.openxmlformats.org/officeDocument/2006/relationships/hyperlink" Target="https://www.mercadolibre.com.ar/reflector-proyector-led-50w-macroled-alta-luminosidad-ip65-color-de-la-carcasa-negro-color-de-la-luz-blanco-calido/p/MLA23159631" TargetMode="External"/><Relationship Id="rId57" Type="http://schemas.openxmlformats.org/officeDocument/2006/relationships/hyperlink" Target="https://articulo.mercadolibre.com.ar/MLA-760142485-pintura-epoxi-para-pisos-con-catalizador-gris-induplast-4-lt-_JM?searchVariation=179986369043" TargetMode="External"/><Relationship Id="rId10" Type="http://schemas.openxmlformats.org/officeDocument/2006/relationships/hyperlink" Target="https://articulo.mercadolibre.com.ar/MLA-1262816077-rollo-50-mt-nylon-polietileno-negro-150-micrones-4-mt-ancho-_JM" TargetMode="External"/><Relationship Id="rId31" Type="http://schemas.openxmlformats.org/officeDocument/2006/relationships/hyperlink" Target="https://articulo.mercadolibre.com.ar/MLA-1751004488-adhesivo-cola-vinilica-1-kg-fanacola-1011-pega-madera-mm-_JM" TargetMode="External"/><Relationship Id="rId44" Type="http://schemas.openxmlformats.org/officeDocument/2006/relationships/hyperlink" Target="https://articulo.mercadolibre.com.ar/MLA-1831905180-lampara-bulbo-led-trefi-12w-foco-luz-calida-a60-_JM?searchVariation=180926729478" TargetMode="External"/><Relationship Id="rId52" Type="http://schemas.openxmlformats.org/officeDocument/2006/relationships/hyperlink" Target="https://www.mercadolibre.com.ar/reflector-led-30w-exterior-luz-blanca-fria-neutra-trefi-carcasa-negro-luz-blanco-neutro/p/MLA34846726" TargetMode="External"/><Relationship Id="rId60" Type="http://schemas.openxmlformats.org/officeDocument/2006/relationships/hyperlink" Target="https://articulo.mercadolibre.com.ar/MLA-935830866-primer-epoxi-para-pisos-4-litros-_JM" TargetMode="External"/><Relationship Id="rId65" Type="http://schemas.openxmlformats.org/officeDocument/2006/relationships/hyperlink" Target="https://articulo.mercadolibre.com.ar/MLA-1115424259-perfil-montante-69mm-x-260mts-drywall-durlock-tabiques-_JM" TargetMode="External"/><Relationship Id="rId73" Type="http://schemas.openxmlformats.org/officeDocument/2006/relationships/hyperlink" Target="https://articulo.mercadolibre.com.ar/MLA-1111303384-bolsa-cemento-avellaneda-x-50kg-cpc-40-_JM" TargetMode="External"/><Relationship Id="rId78" Type="http://schemas.openxmlformats.org/officeDocument/2006/relationships/hyperlink" Target="https://articulo.mercadolibre.com.ar/MLA-843990124-membrana-liquida-pasta-20-kg-techos-impermeabilizante-envios-_JM" TargetMode="External"/><Relationship Id="rId81" Type="http://schemas.openxmlformats.org/officeDocument/2006/relationships/hyperlink" Target="https://articulo.mercadolibre.com.ar/MLA-1799705154-garrafas-bombonas-de-gas-recambio-carga-solo-caba-_JM" TargetMode="External"/><Relationship Id="rId86" Type="http://schemas.openxmlformats.org/officeDocument/2006/relationships/hyperlink" Target="https://articulo.mercadolibre.com.ar/MLA-1115424259-perfil-montante-69mm-x-260mts-drywall-durlock-tabiques-_JM" TargetMode="External"/></Relationships>
</file>

<file path=xl/worksheets/_rels/sheet2.xml.rels><?xml version="1.0" encoding="UTF-8" standalone="yes"?>
<Relationships xmlns="http://schemas.openxmlformats.org/package/2006/relationships"><Relationship Id="rId8" Type="http://schemas.openxmlformats.org/officeDocument/2006/relationships/hyperlink" Target="https://www.mercadolibre.com.ar/alimento-de-perros-premium-mas-good-criadores-x-22kg-26prot/p/MLA36039344" TargetMode="External"/><Relationship Id="rId13" Type="http://schemas.openxmlformats.org/officeDocument/2006/relationships/hyperlink" Target="https://todobaratosrl.mitiendanube.com/productos/desodorante-de-piso-sedile/" TargetMode="External"/><Relationship Id="rId18" Type="http://schemas.openxmlformats.org/officeDocument/2006/relationships/hyperlink" Target="https://www.mercadolibre.com.ar/alimento-de-perros-premium-mas-good-criadores-x-22kg-26prot/p/MLA36039344" TargetMode="External"/><Relationship Id="rId3" Type="http://schemas.openxmlformats.org/officeDocument/2006/relationships/hyperlink" Target="https://articulo.mercadolibre.com.ar/MLA-1131443118-mas-good-22kg-premium-criadores-alimento-perros-grand-y-med-_JM" TargetMode="External"/><Relationship Id="rId21" Type="http://schemas.openxmlformats.org/officeDocument/2006/relationships/hyperlink" Target="https://articulo.mercadolibre.com.ar/MLA-1142222264-avena-pcaballos-cultivo-hongos-brotes-x-5-kg-caba-envios-_JM" TargetMode="External"/><Relationship Id="rId7" Type="http://schemas.openxmlformats.org/officeDocument/2006/relationships/hyperlink" Target="https://www.mercadolibre.com.ar/alimento-de-perros-premium-mas-good-criadores-x-22kg-26prot/p/MLA36039344" TargetMode="External"/><Relationship Id="rId12" Type="http://schemas.openxmlformats.org/officeDocument/2006/relationships/hyperlink" Target="https://articulo.mercadolibre.com.ar/MLA-1755732840-pack-x-5-cono-vial-econo-estandar-70-75cm-23kg-conoflex-_JM" TargetMode="External"/><Relationship Id="rId17" Type="http://schemas.openxmlformats.org/officeDocument/2006/relationships/hyperlink" Target="https://articulo.mercadolibre.com.ar/MLA-1131443118-mas-good-22kg-premium-criadores-alimento-perros-grand-y-med-_JM" TargetMode="External"/><Relationship Id="rId2" Type="http://schemas.openxmlformats.org/officeDocument/2006/relationships/hyperlink" Target="https://articulo.mercadolibre.com.ar/MLA-1513306714-afrechillo-de-trigo-afrecho-x18-kg-caba-_JM" TargetMode="External"/><Relationship Id="rId16" Type="http://schemas.openxmlformats.org/officeDocument/2006/relationships/hyperlink" Target="https://articulo.mercadolibre.com.ar/MLA-1513306714-afrechillo-de-trigo-afrecho-x18-kg-caba-_JM" TargetMode="External"/><Relationship Id="rId20" Type="http://schemas.openxmlformats.org/officeDocument/2006/relationships/hyperlink" Target="https://articulo.mercadolibre.com.ar/MLA-909911301-alimento-perros-cachorros-infinity-premium-pack-2-x-10-kgs-_JM" TargetMode="External"/><Relationship Id="rId1" Type="http://schemas.openxmlformats.org/officeDocument/2006/relationships/hyperlink" Target="https://articulo.mercadolibre.com.ar/MLA-1513334078-afrechillo-de-trigo-afrecho-x-18kg-_JM" TargetMode="External"/><Relationship Id="rId6" Type="http://schemas.openxmlformats.org/officeDocument/2006/relationships/hyperlink" Target="https://www.mercadolibre.com.ar/alimento-de-perros-premium-mas-good-criadores-x-22kg-26prot/p/MLA36039344" TargetMode="External"/><Relationship Id="rId11" Type="http://schemas.openxmlformats.org/officeDocument/2006/relationships/hyperlink" Target="https://articulo.mercadolibre.com.ar/MLA-853461865-bolsa-de-obito-150-micrones-con-cierre-auto-cadaver-adulto-_JM" TargetMode="External"/><Relationship Id="rId5" Type="http://schemas.openxmlformats.org/officeDocument/2006/relationships/hyperlink" Target="https://articulo.mercadolibre.com.ar/MLA-1131443118-mas-good-22kg-premium-criadores-alimento-perros-grand-y-med-_JM" TargetMode="External"/><Relationship Id="rId15" Type="http://schemas.openxmlformats.org/officeDocument/2006/relationships/hyperlink" Target="https://articulo.mercadolibre.com.ar/MLA-1513334078-afrechillo-de-trigo-afrecho-x-18kg-_JM" TargetMode="External"/><Relationship Id="rId23" Type="http://schemas.openxmlformats.org/officeDocument/2006/relationships/hyperlink" Target="https://articulo.mercadolibre.com.ar/MLA-1155455056-guantes-de-nitrilo-color-negro-x-100-talle-m-_JM" TargetMode="External"/><Relationship Id="rId10" Type="http://schemas.openxmlformats.org/officeDocument/2006/relationships/hyperlink" Target="https://articulo.mercadolibre.com.ar/MLA-853461865-bolsa-de-obito-150-micrones-con-cierre-auto-cadaver-adulto-_JM" TargetMode="External"/><Relationship Id="rId19" Type="http://schemas.openxmlformats.org/officeDocument/2006/relationships/hyperlink" Target="https://articulo.mercadolibre.com.ar/MLA-1131443118-mas-good-22kg-premium-criadores-alimento-perros-grand-y-med-_JM" TargetMode="External"/><Relationship Id="rId4" Type="http://schemas.openxmlformats.org/officeDocument/2006/relationships/hyperlink" Target="https://articulo.mercadolibre.com.ar/MLA-1131443118-mas-good-22kg-premium-criadores-alimento-perros-grand-y-med-_JM" TargetMode="External"/><Relationship Id="rId9" Type="http://schemas.openxmlformats.org/officeDocument/2006/relationships/hyperlink" Target="https://articulo.mercadolibre.com.ar/MLA-1142222264-avena-pcaballos-cultivo-hongos-brotes-x-5-kg-caba-envios-_JM" TargetMode="External"/><Relationship Id="rId14" Type="http://schemas.openxmlformats.org/officeDocument/2006/relationships/hyperlink" Target="https://articulo.mercadolibre.com.ar/MLA-1155455056-guantes-de-nitrilo-color-negro-x-100-talle-m-_JM" TargetMode="External"/><Relationship Id="rId22" Type="http://schemas.openxmlformats.org/officeDocument/2006/relationships/hyperlink" Target="https://todobaratosrl.mitiendanube.com/productos/desodorante-de-piso-sedile/"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S178"/>
  <sheetViews>
    <sheetView topLeftCell="A149" workbookViewId="0">
      <selection activeCell="L177" sqref="L177"/>
    </sheetView>
  </sheetViews>
  <sheetFormatPr baseColWidth="10" defaultRowHeight="15" x14ac:dyDescent="0.25"/>
  <cols>
    <col min="1" max="1" width="34" customWidth="1"/>
    <col min="2" max="2" width="31.42578125" customWidth="1"/>
    <col min="7" max="9" width="0" hidden="1" customWidth="1"/>
    <col min="10" max="10" width="13.42578125" customWidth="1"/>
    <col min="11" max="11" width="12.85546875" customWidth="1"/>
    <col min="13" max="13" width="14.5703125" customWidth="1"/>
    <col min="15" max="15" width="14.5703125" customWidth="1"/>
    <col min="17" max="17" width="13.85546875" customWidth="1"/>
    <col min="19" max="19" width="13.28515625" customWidth="1"/>
  </cols>
  <sheetData>
    <row r="2" spans="1:19" ht="18.75" x14ac:dyDescent="0.3">
      <c r="A2" s="1" t="s">
        <v>333</v>
      </c>
    </row>
    <row r="3" spans="1:19" x14ac:dyDescent="0.25">
      <c r="N3" s="71" t="s">
        <v>0</v>
      </c>
      <c r="O3" s="72"/>
      <c r="P3" s="72"/>
      <c r="Q3" s="72"/>
      <c r="R3" s="73"/>
    </row>
    <row r="4" spans="1:19" ht="90" x14ac:dyDescent="0.25">
      <c r="A4" s="2" t="s">
        <v>1</v>
      </c>
      <c r="B4" s="2" t="s">
        <v>2</v>
      </c>
      <c r="C4" s="2" t="s">
        <v>3</v>
      </c>
      <c r="D4" s="3" t="s">
        <v>4</v>
      </c>
      <c r="E4" s="2" t="s">
        <v>5</v>
      </c>
      <c r="F4" s="3" t="s">
        <v>6</v>
      </c>
      <c r="G4" s="2" t="s">
        <v>7</v>
      </c>
      <c r="H4" s="3" t="s">
        <v>8</v>
      </c>
      <c r="I4" s="2" t="s">
        <v>29</v>
      </c>
      <c r="J4" s="16" t="s">
        <v>30</v>
      </c>
      <c r="K4" s="16" t="s">
        <v>31</v>
      </c>
      <c r="L4" s="2" t="s">
        <v>12</v>
      </c>
      <c r="M4" s="16" t="s">
        <v>32</v>
      </c>
      <c r="N4" s="2" t="s">
        <v>12</v>
      </c>
      <c r="O4" s="2" t="s">
        <v>334</v>
      </c>
      <c r="P4" s="4" t="s">
        <v>335</v>
      </c>
      <c r="Q4" s="4" t="s">
        <v>9</v>
      </c>
      <c r="R4" s="4" t="s">
        <v>10</v>
      </c>
      <c r="S4" s="4" t="s">
        <v>11</v>
      </c>
    </row>
    <row r="5" spans="1:19" x14ac:dyDescent="0.25">
      <c r="A5" s="6" t="s">
        <v>336</v>
      </c>
      <c r="B5" s="9" t="s">
        <v>337</v>
      </c>
      <c r="C5" s="6" t="s">
        <v>13</v>
      </c>
      <c r="D5" s="8">
        <v>4900</v>
      </c>
      <c r="E5" s="6" t="s">
        <v>338</v>
      </c>
      <c r="F5" s="9" t="s">
        <v>339</v>
      </c>
      <c r="G5" s="6">
        <v>9500</v>
      </c>
      <c r="H5" s="9" t="s">
        <v>340</v>
      </c>
      <c r="I5" s="6">
        <v>9500</v>
      </c>
      <c r="J5" s="18">
        <f>+(K5+M5+N5)/3</f>
        <v>18000</v>
      </c>
      <c r="K5" s="18">
        <v>16000</v>
      </c>
      <c r="L5" s="19" t="s">
        <v>738</v>
      </c>
      <c r="M5" s="18">
        <v>19500</v>
      </c>
      <c r="N5" s="14">
        <f>37000/2</f>
        <v>18500</v>
      </c>
      <c r="O5" s="20"/>
      <c r="P5" s="14"/>
      <c r="Q5" s="20"/>
      <c r="R5" s="14"/>
      <c r="S5" s="15"/>
    </row>
    <row r="6" spans="1:19" x14ac:dyDescent="0.25">
      <c r="A6" s="21" t="s">
        <v>336</v>
      </c>
      <c r="B6" s="22" t="s">
        <v>337</v>
      </c>
      <c r="C6" s="21" t="s">
        <v>13</v>
      </c>
      <c r="D6" s="23">
        <v>6000</v>
      </c>
      <c r="E6" s="21" t="s">
        <v>341</v>
      </c>
      <c r="F6" s="22" t="s">
        <v>342</v>
      </c>
      <c r="G6" s="21">
        <v>9500</v>
      </c>
      <c r="H6" s="22" t="s">
        <v>343</v>
      </c>
      <c r="I6" s="21">
        <v>9500</v>
      </c>
      <c r="J6" s="18">
        <f>+(K6+M6+N6)/3</f>
        <v>18000</v>
      </c>
      <c r="K6" s="25">
        <v>16000</v>
      </c>
      <c r="L6" s="26" t="s">
        <v>738</v>
      </c>
      <c r="M6" s="27">
        <v>19500</v>
      </c>
      <c r="N6" s="14">
        <f>37000/2</f>
        <v>18500</v>
      </c>
      <c r="O6" s="29"/>
      <c r="P6" s="28"/>
      <c r="Q6" s="29"/>
      <c r="R6" s="28"/>
      <c r="S6" s="30"/>
    </row>
    <row r="7" spans="1:19" x14ac:dyDescent="0.25">
      <c r="A7" s="31" t="s">
        <v>336</v>
      </c>
      <c r="B7" s="32" t="s">
        <v>337</v>
      </c>
      <c r="C7" s="31" t="s">
        <v>13</v>
      </c>
      <c r="D7" s="33">
        <v>18000</v>
      </c>
      <c r="E7" s="31" t="s">
        <v>22</v>
      </c>
      <c r="F7" s="32" t="s">
        <v>344</v>
      </c>
      <c r="G7" s="31">
        <v>9500</v>
      </c>
      <c r="H7" s="32" t="s">
        <v>345</v>
      </c>
      <c r="I7" s="31">
        <v>9500</v>
      </c>
      <c r="J7" s="31"/>
      <c r="K7" s="34"/>
      <c r="L7" s="35"/>
      <c r="M7" s="36"/>
      <c r="N7" s="35"/>
      <c r="O7" s="36"/>
      <c r="P7" s="35"/>
      <c r="Q7" s="36"/>
      <c r="R7" s="35"/>
      <c r="S7" s="37"/>
    </row>
    <row r="8" spans="1:19" x14ac:dyDescent="0.25">
      <c r="A8" s="6" t="s">
        <v>346</v>
      </c>
      <c r="B8" s="9" t="s">
        <v>347</v>
      </c>
      <c r="C8" s="6" t="s">
        <v>13</v>
      </c>
      <c r="D8" s="8">
        <v>5500</v>
      </c>
      <c r="E8" s="6" t="s">
        <v>348</v>
      </c>
      <c r="F8" s="9" t="s">
        <v>349</v>
      </c>
      <c r="G8" s="6">
        <v>4500</v>
      </c>
      <c r="H8" s="9" t="s">
        <v>350</v>
      </c>
      <c r="I8" s="6">
        <v>4500</v>
      </c>
      <c r="J8" s="18">
        <f>+(K8+M8+N8)/3</f>
        <v>18000</v>
      </c>
      <c r="K8" s="18">
        <v>16000</v>
      </c>
      <c r="L8" s="19" t="s">
        <v>738</v>
      </c>
      <c r="M8" s="18">
        <v>19500</v>
      </c>
      <c r="N8" s="14">
        <f>37000/2</f>
        <v>18500</v>
      </c>
      <c r="O8" s="29"/>
      <c r="P8" s="28"/>
      <c r="Q8" s="29"/>
      <c r="R8" s="28"/>
      <c r="S8" s="30"/>
    </row>
    <row r="9" spans="1:19" x14ac:dyDescent="0.25">
      <c r="A9" s="21" t="s">
        <v>346</v>
      </c>
      <c r="B9" s="22" t="s">
        <v>347</v>
      </c>
      <c r="C9" s="21" t="s">
        <v>13</v>
      </c>
      <c r="D9" s="23">
        <v>6000</v>
      </c>
      <c r="E9" s="21" t="s">
        <v>341</v>
      </c>
      <c r="F9" s="22" t="s">
        <v>351</v>
      </c>
      <c r="G9" s="21">
        <v>4500</v>
      </c>
      <c r="H9" s="22" t="s">
        <v>352</v>
      </c>
      <c r="I9" s="21">
        <v>4500</v>
      </c>
      <c r="J9" s="18">
        <f>+(K9+M9+N9)/3</f>
        <v>18000</v>
      </c>
      <c r="K9" s="25">
        <v>16000</v>
      </c>
      <c r="L9" s="26" t="s">
        <v>738</v>
      </c>
      <c r="M9" s="27">
        <v>19500</v>
      </c>
      <c r="N9" s="14">
        <f>37000/2</f>
        <v>18500</v>
      </c>
      <c r="O9" s="29"/>
      <c r="P9" s="28"/>
      <c r="Q9" s="29"/>
      <c r="R9" s="28"/>
      <c r="S9" s="30"/>
    </row>
    <row r="10" spans="1:19" x14ac:dyDescent="0.25">
      <c r="A10" s="31" t="s">
        <v>346</v>
      </c>
      <c r="B10" s="32" t="s">
        <v>347</v>
      </c>
      <c r="C10" s="31" t="s">
        <v>13</v>
      </c>
      <c r="D10" s="33">
        <v>18000</v>
      </c>
      <c r="E10" s="31" t="s">
        <v>22</v>
      </c>
      <c r="F10" s="32" t="s">
        <v>353</v>
      </c>
      <c r="G10" s="31">
        <v>4500</v>
      </c>
      <c r="H10" s="32" t="s">
        <v>354</v>
      </c>
      <c r="I10" s="31">
        <v>4500</v>
      </c>
      <c r="J10" s="31"/>
      <c r="K10" s="29"/>
      <c r="L10" s="28"/>
      <c r="M10" s="29"/>
      <c r="N10" s="28"/>
      <c r="O10" s="29"/>
      <c r="P10" s="28"/>
      <c r="Q10" s="29"/>
      <c r="R10" s="28"/>
      <c r="S10" s="30"/>
    </row>
    <row r="11" spans="1:19" x14ac:dyDescent="0.25">
      <c r="A11" s="6" t="s">
        <v>355</v>
      </c>
      <c r="B11" s="9" t="s">
        <v>356</v>
      </c>
      <c r="C11" s="6" t="s">
        <v>13</v>
      </c>
      <c r="D11" s="8">
        <v>5500</v>
      </c>
      <c r="E11" s="6" t="s">
        <v>357</v>
      </c>
      <c r="F11" s="9" t="s">
        <v>358</v>
      </c>
      <c r="G11" s="6">
        <v>3000</v>
      </c>
      <c r="H11" s="9" t="s">
        <v>359</v>
      </c>
      <c r="I11" s="6">
        <v>3000</v>
      </c>
      <c r="J11" s="18">
        <f>+(K11+M11+N11)/3</f>
        <v>18000</v>
      </c>
      <c r="K11" s="18">
        <v>16000</v>
      </c>
      <c r="L11" s="19" t="s">
        <v>738</v>
      </c>
      <c r="M11" s="18">
        <v>19500</v>
      </c>
      <c r="N11" s="14">
        <f t="shared" ref="N11:N19" si="0">37000/2</f>
        <v>18500</v>
      </c>
      <c r="O11" s="20"/>
      <c r="P11" s="14"/>
      <c r="Q11" s="20"/>
      <c r="R11" s="14"/>
      <c r="S11" s="15"/>
    </row>
    <row r="12" spans="1:19" x14ac:dyDescent="0.25">
      <c r="A12" s="31" t="s">
        <v>355</v>
      </c>
      <c r="B12" s="32" t="s">
        <v>356</v>
      </c>
      <c r="C12" s="31" t="s">
        <v>13</v>
      </c>
      <c r="D12" s="33">
        <v>6000</v>
      </c>
      <c r="E12" s="31" t="s">
        <v>360</v>
      </c>
      <c r="F12" s="32" t="s">
        <v>342</v>
      </c>
      <c r="G12" s="31">
        <v>3000</v>
      </c>
      <c r="H12" s="32" t="s">
        <v>361</v>
      </c>
      <c r="I12" s="31">
        <v>3000</v>
      </c>
      <c r="J12" s="18">
        <f t="shared" ref="J12:J18" si="1">+(K12+M12+N12)/3</f>
        <v>18000</v>
      </c>
      <c r="K12" s="25">
        <v>16000</v>
      </c>
      <c r="L12" s="26" t="s">
        <v>738</v>
      </c>
      <c r="M12" s="27">
        <v>19500</v>
      </c>
      <c r="N12" s="14">
        <f t="shared" si="0"/>
        <v>18500</v>
      </c>
      <c r="O12" s="36"/>
      <c r="P12" s="35"/>
      <c r="Q12" s="36"/>
      <c r="R12" s="35"/>
      <c r="S12" s="37"/>
    </row>
    <row r="13" spans="1:19" x14ac:dyDescent="0.25">
      <c r="A13" s="6" t="s">
        <v>362</v>
      </c>
      <c r="B13" s="9" t="s">
        <v>363</v>
      </c>
      <c r="C13" s="6" t="s">
        <v>13</v>
      </c>
      <c r="D13" s="8">
        <v>4900</v>
      </c>
      <c r="E13" s="6" t="s">
        <v>364</v>
      </c>
      <c r="F13" s="9" t="s">
        <v>365</v>
      </c>
      <c r="G13" s="6">
        <v>6500</v>
      </c>
      <c r="H13" s="9" t="s">
        <v>366</v>
      </c>
      <c r="I13" s="6">
        <v>6500</v>
      </c>
      <c r="J13" s="18">
        <f t="shared" si="1"/>
        <v>18000</v>
      </c>
      <c r="K13" s="18">
        <v>16000</v>
      </c>
      <c r="L13" s="19" t="s">
        <v>738</v>
      </c>
      <c r="M13" s="18">
        <v>19500</v>
      </c>
      <c r="N13" s="14">
        <f t="shared" si="0"/>
        <v>18500</v>
      </c>
      <c r="O13" s="29"/>
      <c r="P13" s="28"/>
      <c r="Q13" s="29"/>
      <c r="R13" s="28"/>
      <c r="S13" s="30"/>
    </row>
    <row r="14" spans="1:19" x14ac:dyDescent="0.25">
      <c r="A14" s="31" t="s">
        <v>362</v>
      </c>
      <c r="B14" s="32" t="s">
        <v>363</v>
      </c>
      <c r="C14" s="31" t="s">
        <v>13</v>
      </c>
      <c r="D14" s="33">
        <v>5500</v>
      </c>
      <c r="E14" s="31" t="s">
        <v>348</v>
      </c>
      <c r="F14" s="32" t="s">
        <v>349</v>
      </c>
      <c r="G14" s="31">
        <v>6500</v>
      </c>
      <c r="H14" s="32" t="s">
        <v>367</v>
      </c>
      <c r="I14" s="31">
        <v>6500</v>
      </c>
      <c r="J14" s="18">
        <f t="shared" si="1"/>
        <v>18000</v>
      </c>
      <c r="K14" s="25">
        <v>16000</v>
      </c>
      <c r="L14" s="26" t="s">
        <v>738</v>
      </c>
      <c r="M14" s="27">
        <v>19500</v>
      </c>
      <c r="N14" s="14">
        <f t="shared" si="0"/>
        <v>18500</v>
      </c>
      <c r="O14" s="29"/>
      <c r="P14" s="28"/>
      <c r="Q14" s="29"/>
      <c r="R14" s="28"/>
      <c r="S14" s="30"/>
    </row>
    <row r="15" spans="1:19" x14ac:dyDescent="0.25">
      <c r="A15" s="38" t="s">
        <v>368</v>
      </c>
      <c r="B15" s="39" t="s">
        <v>369</v>
      </c>
      <c r="C15" s="38" t="s">
        <v>13</v>
      </c>
      <c r="D15" s="40">
        <v>6000</v>
      </c>
      <c r="E15" s="38" t="s">
        <v>370</v>
      </c>
      <c r="F15" s="39" t="s">
        <v>339</v>
      </c>
      <c r="G15" s="38">
        <v>6000</v>
      </c>
      <c r="H15" s="39" t="s">
        <v>371</v>
      </c>
      <c r="I15" s="38">
        <v>6000</v>
      </c>
      <c r="J15" s="18">
        <f t="shared" si="1"/>
        <v>18000</v>
      </c>
      <c r="K15" s="18">
        <v>16000</v>
      </c>
      <c r="L15" s="19" t="s">
        <v>738</v>
      </c>
      <c r="M15" s="18">
        <v>19500</v>
      </c>
      <c r="N15" s="14">
        <f t="shared" si="0"/>
        <v>18500</v>
      </c>
      <c r="O15" s="42"/>
      <c r="P15" s="41"/>
      <c r="Q15" s="42"/>
      <c r="R15" s="41"/>
      <c r="S15" s="43"/>
    </row>
    <row r="16" spans="1:19" x14ac:dyDescent="0.25">
      <c r="A16" s="38" t="s">
        <v>372</v>
      </c>
      <c r="B16" s="39" t="s">
        <v>373</v>
      </c>
      <c r="C16" s="38" t="s">
        <v>13</v>
      </c>
      <c r="D16" s="40">
        <v>7000</v>
      </c>
      <c r="E16" s="38" t="s">
        <v>370</v>
      </c>
      <c r="F16" s="39" t="s">
        <v>339</v>
      </c>
      <c r="G16" s="38">
        <v>800</v>
      </c>
      <c r="H16" s="39" t="s">
        <v>374</v>
      </c>
      <c r="I16" s="38">
        <v>800</v>
      </c>
      <c r="J16" s="18">
        <f t="shared" si="1"/>
        <v>18000</v>
      </c>
      <c r="K16" s="25">
        <v>16000</v>
      </c>
      <c r="L16" s="26" t="s">
        <v>738</v>
      </c>
      <c r="M16" s="27">
        <v>19500</v>
      </c>
      <c r="N16" s="14">
        <f t="shared" si="0"/>
        <v>18500</v>
      </c>
      <c r="O16" s="29"/>
      <c r="P16" s="28"/>
      <c r="Q16" s="29"/>
      <c r="R16" s="28"/>
      <c r="S16" s="30"/>
    </row>
    <row r="17" spans="1:19" x14ac:dyDescent="0.25">
      <c r="A17" s="38" t="s">
        <v>375</v>
      </c>
      <c r="B17" s="39" t="s">
        <v>376</v>
      </c>
      <c r="C17" s="38" t="s">
        <v>13</v>
      </c>
      <c r="D17" s="40">
        <v>6000</v>
      </c>
      <c r="E17" s="38" t="s">
        <v>370</v>
      </c>
      <c r="F17" s="39" t="s">
        <v>339</v>
      </c>
      <c r="G17" s="38">
        <v>3500</v>
      </c>
      <c r="H17" s="39" t="s">
        <v>377</v>
      </c>
      <c r="I17" s="38">
        <v>3500</v>
      </c>
      <c r="J17" s="18">
        <f t="shared" si="1"/>
        <v>18000</v>
      </c>
      <c r="K17" s="18">
        <v>16000</v>
      </c>
      <c r="L17" s="19" t="s">
        <v>738</v>
      </c>
      <c r="M17" s="18">
        <v>19500</v>
      </c>
      <c r="N17" s="14">
        <f t="shared" si="0"/>
        <v>18500</v>
      </c>
      <c r="O17" s="42"/>
      <c r="P17" s="41"/>
      <c r="Q17" s="42"/>
      <c r="R17" s="41"/>
      <c r="S17" s="43"/>
    </row>
    <row r="18" spans="1:19" x14ac:dyDescent="0.25">
      <c r="A18" s="6" t="s">
        <v>378</v>
      </c>
      <c r="B18" s="9" t="s">
        <v>379</v>
      </c>
      <c r="C18" s="6" t="s">
        <v>13</v>
      </c>
      <c r="D18" s="8">
        <v>6000</v>
      </c>
      <c r="E18" s="6" t="s">
        <v>357</v>
      </c>
      <c r="F18" s="9" t="s">
        <v>358</v>
      </c>
      <c r="G18" s="6">
        <v>2400</v>
      </c>
      <c r="H18" s="9" t="s">
        <v>380</v>
      </c>
      <c r="I18" s="6">
        <v>2400</v>
      </c>
      <c r="J18" s="18">
        <f t="shared" si="1"/>
        <v>18000</v>
      </c>
      <c r="K18" s="25">
        <v>16000</v>
      </c>
      <c r="L18" s="26" t="s">
        <v>738</v>
      </c>
      <c r="M18" s="27">
        <v>19500</v>
      </c>
      <c r="N18" s="14">
        <f t="shared" si="0"/>
        <v>18500</v>
      </c>
      <c r="O18" s="29"/>
      <c r="P18" s="28"/>
      <c r="Q18" s="29"/>
      <c r="R18" s="28"/>
      <c r="S18" s="30"/>
    </row>
    <row r="19" spans="1:19" x14ac:dyDescent="0.25">
      <c r="A19" s="31" t="s">
        <v>378</v>
      </c>
      <c r="B19" s="32" t="s">
        <v>379</v>
      </c>
      <c r="C19" s="31" t="s">
        <v>13</v>
      </c>
      <c r="D19" s="33">
        <v>6000</v>
      </c>
      <c r="E19" s="31" t="s">
        <v>341</v>
      </c>
      <c r="F19" s="32" t="s">
        <v>351</v>
      </c>
      <c r="G19" s="31">
        <v>2400</v>
      </c>
      <c r="H19" s="32" t="s">
        <v>381</v>
      </c>
      <c r="I19" s="31">
        <v>240</v>
      </c>
      <c r="J19" s="24">
        <f>+(K19+M19+N5)/3</f>
        <v>18000</v>
      </c>
      <c r="K19" s="25">
        <v>16000</v>
      </c>
      <c r="L19" s="26" t="s">
        <v>738</v>
      </c>
      <c r="M19" s="27">
        <v>19500</v>
      </c>
      <c r="N19" s="14">
        <f t="shared" si="0"/>
        <v>18500</v>
      </c>
      <c r="O19" s="29"/>
      <c r="P19" s="28"/>
      <c r="Q19" s="29"/>
      <c r="R19" s="28"/>
      <c r="S19" s="30"/>
    </row>
    <row r="20" spans="1:19" x14ac:dyDescent="0.25">
      <c r="A20" s="6" t="s">
        <v>382</v>
      </c>
      <c r="B20" s="9" t="s">
        <v>383</v>
      </c>
      <c r="C20" s="6" t="s">
        <v>14</v>
      </c>
      <c r="D20" s="8">
        <v>29900</v>
      </c>
      <c r="E20" s="6" t="s">
        <v>20</v>
      </c>
      <c r="F20" s="9" t="s">
        <v>384</v>
      </c>
      <c r="G20" s="6">
        <v>1000</v>
      </c>
      <c r="H20" s="9" t="s">
        <v>385</v>
      </c>
      <c r="I20" s="6">
        <v>1000</v>
      </c>
      <c r="J20" s="44">
        <f t="shared" ref="J20:J21" si="2">+(K20+M20)/2</f>
        <v>44264.5</v>
      </c>
      <c r="K20" s="44">
        <v>47999</v>
      </c>
      <c r="L20" s="45" t="s">
        <v>739</v>
      </c>
      <c r="M20" s="44">
        <v>40530</v>
      </c>
      <c r="N20" s="45" t="s">
        <v>386</v>
      </c>
      <c r="O20" s="20"/>
      <c r="P20" s="14"/>
      <c r="Q20" s="20"/>
      <c r="R20" s="14"/>
      <c r="S20" s="15"/>
    </row>
    <row r="21" spans="1:19" x14ac:dyDescent="0.25">
      <c r="A21" s="21" t="s">
        <v>382</v>
      </c>
      <c r="B21" s="22" t="s">
        <v>383</v>
      </c>
      <c r="C21" s="21" t="s">
        <v>13</v>
      </c>
      <c r="D21" s="23">
        <v>31500</v>
      </c>
      <c r="E21" s="21" t="s">
        <v>20</v>
      </c>
      <c r="F21" s="22" t="s">
        <v>384</v>
      </c>
      <c r="G21" s="21">
        <v>1000</v>
      </c>
      <c r="H21" s="22" t="s">
        <v>387</v>
      </c>
      <c r="I21" s="21">
        <v>1000</v>
      </c>
      <c r="J21" s="46">
        <f t="shared" si="2"/>
        <v>52765</v>
      </c>
      <c r="K21" s="46">
        <v>40530</v>
      </c>
      <c r="L21" s="45" t="s">
        <v>386</v>
      </c>
      <c r="M21" s="46">
        <v>65000</v>
      </c>
      <c r="N21" s="47" t="s">
        <v>388</v>
      </c>
      <c r="O21" s="29"/>
      <c r="P21" s="28"/>
      <c r="Q21" s="29"/>
      <c r="R21" s="28"/>
      <c r="S21" s="30"/>
    </row>
    <row r="22" spans="1:19" x14ac:dyDescent="0.25">
      <c r="A22" s="21" t="s">
        <v>382</v>
      </c>
      <c r="B22" s="22" t="s">
        <v>383</v>
      </c>
      <c r="C22" s="21" t="s">
        <v>14</v>
      </c>
      <c r="D22" s="23">
        <v>39600</v>
      </c>
      <c r="E22" s="21" t="s">
        <v>389</v>
      </c>
      <c r="F22" s="22" t="s">
        <v>390</v>
      </c>
      <c r="G22" s="21">
        <v>1000</v>
      </c>
      <c r="H22" s="22" t="s">
        <v>391</v>
      </c>
      <c r="I22" s="21">
        <v>1000</v>
      </c>
      <c r="J22" s="21"/>
      <c r="K22" s="48"/>
      <c r="L22" s="28"/>
      <c r="M22" s="29"/>
      <c r="N22" s="28"/>
      <c r="O22" s="29"/>
      <c r="P22" s="28"/>
      <c r="Q22" s="29"/>
      <c r="R22" s="28"/>
      <c r="S22" s="30"/>
    </row>
    <row r="23" spans="1:19" x14ac:dyDescent="0.25">
      <c r="A23" s="21" t="s">
        <v>382</v>
      </c>
      <c r="B23" s="22" t="s">
        <v>383</v>
      </c>
      <c r="C23" s="21" t="s">
        <v>14</v>
      </c>
      <c r="D23" s="23">
        <v>40173</v>
      </c>
      <c r="E23" s="21" t="s">
        <v>17</v>
      </c>
      <c r="F23" s="22" t="s">
        <v>392</v>
      </c>
      <c r="G23" s="21">
        <v>1000</v>
      </c>
      <c r="H23" s="22" t="s">
        <v>393</v>
      </c>
      <c r="I23" s="21">
        <v>1000</v>
      </c>
      <c r="J23" s="21"/>
      <c r="K23" s="48"/>
      <c r="L23" s="28"/>
      <c r="M23" s="29"/>
      <c r="N23" s="28"/>
      <c r="O23" s="29"/>
      <c r="P23" s="28"/>
      <c r="Q23" s="29"/>
      <c r="R23" s="28"/>
      <c r="S23" s="30"/>
    </row>
    <row r="24" spans="1:19" x14ac:dyDescent="0.25">
      <c r="A24" s="21" t="s">
        <v>382</v>
      </c>
      <c r="B24" s="22" t="s">
        <v>383</v>
      </c>
      <c r="C24" s="21" t="s">
        <v>13</v>
      </c>
      <c r="D24" s="23">
        <v>41900</v>
      </c>
      <c r="E24" s="21" t="s">
        <v>389</v>
      </c>
      <c r="F24" s="22" t="s">
        <v>390</v>
      </c>
      <c r="G24" s="21">
        <v>1000</v>
      </c>
      <c r="H24" s="22" t="s">
        <v>394</v>
      </c>
      <c r="I24" s="21">
        <v>1000</v>
      </c>
      <c r="J24" s="21"/>
      <c r="K24" s="48"/>
      <c r="L24" s="28"/>
      <c r="M24" s="29"/>
      <c r="N24" s="28"/>
      <c r="O24" s="29"/>
      <c r="P24" s="28"/>
      <c r="Q24" s="29"/>
      <c r="R24" s="28"/>
      <c r="S24" s="30"/>
    </row>
    <row r="25" spans="1:19" x14ac:dyDescent="0.25">
      <c r="A25" s="21" t="s">
        <v>382</v>
      </c>
      <c r="B25" s="22" t="s">
        <v>383</v>
      </c>
      <c r="C25" s="21" t="s">
        <v>13</v>
      </c>
      <c r="D25" s="23">
        <v>47262</v>
      </c>
      <c r="E25" s="21" t="s">
        <v>17</v>
      </c>
      <c r="F25" s="22" t="s">
        <v>395</v>
      </c>
      <c r="G25" s="21">
        <v>1000</v>
      </c>
      <c r="H25" s="22" t="s">
        <v>396</v>
      </c>
      <c r="I25" s="21">
        <v>1000</v>
      </c>
      <c r="J25" s="21"/>
      <c r="K25" s="48"/>
      <c r="L25" s="28"/>
      <c r="M25" s="29"/>
      <c r="N25" s="28"/>
      <c r="O25" s="29"/>
      <c r="P25" s="28"/>
      <c r="Q25" s="29"/>
      <c r="R25" s="28"/>
      <c r="S25" s="30"/>
    </row>
    <row r="26" spans="1:19" x14ac:dyDescent="0.25">
      <c r="A26" s="31" t="s">
        <v>382</v>
      </c>
      <c r="B26" s="32" t="s">
        <v>383</v>
      </c>
      <c r="C26" s="31" t="s">
        <v>13</v>
      </c>
      <c r="D26" s="33">
        <v>49998</v>
      </c>
      <c r="E26" s="31" t="s">
        <v>23</v>
      </c>
      <c r="F26" s="32" t="s">
        <v>397</v>
      </c>
      <c r="G26" s="31">
        <v>1000</v>
      </c>
      <c r="H26" s="32" t="s">
        <v>398</v>
      </c>
      <c r="I26" s="31">
        <v>1000</v>
      </c>
      <c r="J26" s="31"/>
      <c r="K26" s="34"/>
      <c r="L26" s="35"/>
      <c r="M26" s="36"/>
      <c r="N26" s="35"/>
      <c r="O26" s="36"/>
      <c r="P26" s="35"/>
      <c r="Q26" s="36"/>
      <c r="R26" s="35"/>
      <c r="S26" s="37"/>
    </row>
    <row r="27" spans="1:19" x14ac:dyDescent="0.25">
      <c r="A27" s="6" t="s">
        <v>399</v>
      </c>
      <c r="B27" s="9" t="s">
        <v>400</v>
      </c>
      <c r="C27" s="6" t="s">
        <v>14</v>
      </c>
      <c r="D27" s="8">
        <v>1340</v>
      </c>
      <c r="E27" s="6" t="s">
        <v>389</v>
      </c>
      <c r="F27" s="9" t="s">
        <v>401</v>
      </c>
      <c r="G27" s="6">
        <v>20000</v>
      </c>
      <c r="H27" s="9" t="s">
        <v>402</v>
      </c>
      <c r="I27" s="6">
        <v>20000</v>
      </c>
      <c r="J27" s="6"/>
      <c r="K27" s="29"/>
      <c r="L27" s="28"/>
      <c r="M27" s="29"/>
      <c r="N27" s="28"/>
      <c r="O27" s="29"/>
      <c r="P27" s="28"/>
      <c r="Q27" s="29"/>
      <c r="R27" s="28"/>
      <c r="S27" s="30"/>
    </row>
    <row r="28" spans="1:19" x14ac:dyDescent="0.25">
      <c r="A28" s="21" t="s">
        <v>399</v>
      </c>
      <c r="B28" s="22" t="s">
        <v>400</v>
      </c>
      <c r="C28" s="21" t="s">
        <v>14</v>
      </c>
      <c r="D28" s="23">
        <v>1390</v>
      </c>
      <c r="E28" s="21" t="s">
        <v>20</v>
      </c>
      <c r="F28" s="22" t="s">
        <v>403</v>
      </c>
      <c r="G28" s="21">
        <v>20000</v>
      </c>
      <c r="H28" s="22" t="s">
        <v>404</v>
      </c>
      <c r="I28" s="21">
        <v>20000</v>
      </c>
      <c r="J28" s="21"/>
      <c r="K28" s="29"/>
      <c r="L28" s="28"/>
      <c r="M28" s="29"/>
      <c r="N28" s="28"/>
      <c r="O28" s="29"/>
      <c r="P28" s="28"/>
      <c r="Q28" s="29"/>
      <c r="R28" s="28"/>
      <c r="S28" s="30"/>
    </row>
    <row r="29" spans="1:19" x14ac:dyDescent="0.25">
      <c r="A29" s="21" t="s">
        <v>399</v>
      </c>
      <c r="B29" s="22" t="s">
        <v>400</v>
      </c>
      <c r="C29" s="21" t="s">
        <v>13</v>
      </c>
      <c r="D29" s="23">
        <v>1750</v>
      </c>
      <c r="E29" s="21" t="s">
        <v>20</v>
      </c>
      <c r="F29" s="22" t="s">
        <v>403</v>
      </c>
      <c r="G29" s="21">
        <v>20000</v>
      </c>
      <c r="H29" s="22" t="s">
        <v>405</v>
      </c>
      <c r="I29" s="21">
        <v>20000</v>
      </c>
      <c r="J29" s="44">
        <f t="shared" ref="J29:J31" si="3">+(K29+M29)/2</f>
        <v>7264.8</v>
      </c>
      <c r="K29" s="44">
        <f>34348/5</f>
        <v>6869.6</v>
      </c>
      <c r="L29" s="45" t="s">
        <v>406</v>
      </c>
      <c r="M29" s="44">
        <v>7660</v>
      </c>
      <c r="N29" s="45" t="s">
        <v>407</v>
      </c>
      <c r="O29" s="38" t="s">
        <v>408</v>
      </c>
      <c r="P29" s="28"/>
      <c r="Q29" s="29"/>
      <c r="R29" s="28"/>
      <c r="S29" s="30"/>
    </row>
    <row r="30" spans="1:19" x14ac:dyDescent="0.25">
      <c r="A30" s="21" t="s">
        <v>399</v>
      </c>
      <c r="B30" s="22" t="s">
        <v>400</v>
      </c>
      <c r="C30" s="21" t="s">
        <v>13</v>
      </c>
      <c r="D30" s="23">
        <v>1760</v>
      </c>
      <c r="E30" s="21" t="s">
        <v>389</v>
      </c>
      <c r="F30" s="22" t="s">
        <v>409</v>
      </c>
      <c r="G30" s="21">
        <v>20000</v>
      </c>
      <c r="H30" s="22" t="s">
        <v>410</v>
      </c>
      <c r="I30" s="21">
        <v>20000</v>
      </c>
      <c r="J30" s="46">
        <f t="shared" si="3"/>
        <v>7264.8</v>
      </c>
      <c r="K30" s="44">
        <f>34348/5</f>
        <v>6869.6</v>
      </c>
      <c r="L30" s="45" t="s">
        <v>406</v>
      </c>
      <c r="M30" s="46">
        <v>7660</v>
      </c>
      <c r="N30" s="45" t="s">
        <v>407</v>
      </c>
      <c r="O30" s="21" t="s">
        <v>408</v>
      </c>
      <c r="P30" s="28"/>
      <c r="Q30" s="29"/>
      <c r="R30" s="28"/>
      <c r="S30" s="30"/>
    </row>
    <row r="31" spans="1:19" x14ac:dyDescent="0.25">
      <c r="A31" s="21" t="s">
        <v>399</v>
      </c>
      <c r="B31" s="22" t="s">
        <v>400</v>
      </c>
      <c r="C31" s="21" t="s">
        <v>15</v>
      </c>
      <c r="D31" s="23">
        <v>1760</v>
      </c>
      <c r="E31" s="21" t="s">
        <v>389</v>
      </c>
      <c r="F31" s="22" t="s">
        <v>401</v>
      </c>
      <c r="G31" s="21">
        <v>20000</v>
      </c>
      <c r="H31" s="22" t="s">
        <v>411</v>
      </c>
      <c r="I31" s="21">
        <v>20000</v>
      </c>
      <c r="J31" s="46">
        <f t="shared" si="3"/>
        <v>7302.1</v>
      </c>
      <c r="K31" s="49">
        <f>27711/5</f>
        <v>5542.2</v>
      </c>
      <c r="L31" s="47" t="s">
        <v>412</v>
      </c>
      <c r="M31" s="46">
        <v>9062</v>
      </c>
      <c r="N31" s="50" t="s">
        <v>413</v>
      </c>
      <c r="O31" s="21" t="s">
        <v>414</v>
      </c>
      <c r="P31" s="28"/>
      <c r="Q31" s="29"/>
      <c r="R31" s="28"/>
      <c r="S31" s="30"/>
    </row>
    <row r="32" spans="1:19" x14ac:dyDescent="0.25">
      <c r="A32" s="21" t="s">
        <v>399</v>
      </c>
      <c r="B32" s="22" t="s">
        <v>400</v>
      </c>
      <c r="C32" s="21" t="s">
        <v>14</v>
      </c>
      <c r="D32" s="23">
        <v>5172</v>
      </c>
      <c r="E32" s="21" t="s">
        <v>17</v>
      </c>
      <c r="F32" s="22" t="s">
        <v>415</v>
      </c>
      <c r="G32" s="21">
        <v>20000</v>
      </c>
      <c r="H32" s="22" t="s">
        <v>416</v>
      </c>
      <c r="I32" s="21">
        <v>20000</v>
      </c>
      <c r="J32" s="21"/>
      <c r="K32" s="29"/>
      <c r="L32" s="28"/>
      <c r="M32" s="29"/>
      <c r="N32" s="28"/>
      <c r="O32" s="29"/>
      <c r="P32" s="28"/>
      <c r="Q32" s="29"/>
      <c r="R32" s="28"/>
      <c r="S32" s="30"/>
    </row>
    <row r="33" spans="1:19" x14ac:dyDescent="0.25">
      <c r="A33" s="31" t="s">
        <v>399</v>
      </c>
      <c r="B33" s="32" t="s">
        <v>400</v>
      </c>
      <c r="C33" s="31" t="s">
        <v>13</v>
      </c>
      <c r="D33" s="33">
        <v>7134</v>
      </c>
      <c r="E33" s="31" t="s">
        <v>17</v>
      </c>
      <c r="F33" s="32" t="s">
        <v>417</v>
      </c>
      <c r="G33" s="31">
        <v>20000</v>
      </c>
      <c r="H33" s="32" t="s">
        <v>418</v>
      </c>
      <c r="I33" s="31">
        <v>20000</v>
      </c>
      <c r="J33" s="31"/>
      <c r="K33" s="29"/>
      <c r="L33" s="28"/>
      <c r="M33" s="29"/>
      <c r="N33" s="28"/>
      <c r="O33" s="29"/>
      <c r="P33" s="28"/>
      <c r="Q33" s="29"/>
      <c r="R33" s="28"/>
      <c r="S33" s="30"/>
    </row>
    <row r="34" spans="1:19" x14ac:dyDescent="0.25">
      <c r="A34" s="6" t="s">
        <v>419</v>
      </c>
      <c r="B34" s="9" t="s">
        <v>420</v>
      </c>
      <c r="C34" s="6" t="s">
        <v>13</v>
      </c>
      <c r="D34" s="8">
        <v>46360</v>
      </c>
      <c r="E34" s="6" t="s">
        <v>20</v>
      </c>
      <c r="F34" s="9" t="s">
        <v>421</v>
      </c>
      <c r="G34" s="6">
        <v>800</v>
      </c>
      <c r="H34" s="9" t="s">
        <v>422</v>
      </c>
      <c r="I34" s="6">
        <v>800</v>
      </c>
      <c r="J34" s="46">
        <f t="shared" ref="J34:J35" si="4">+(K34+M34)/2</f>
        <v>90000</v>
      </c>
      <c r="K34" s="51">
        <v>84000</v>
      </c>
      <c r="L34" s="52" t="s">
        <v>423</v>
      </c>
      <c r="M34" s="51">
        <v>96000</v>
      </c>
      <c r="N34" s="52" t="s">
        <v>424</v>
      </c>
      <c r="O34" s="21" t="s">
        <v>408</v>
      </c>
      <c r="P34" s="14"/>
      <c r="Q34" s="20"/>
      <c r="R34" s="14"/>
      <c r="S34" s="15"/>
    </row>
    <row r="35" spans="1:19" x14ac:dyDescent="0.25">
      <c r="A35" s="21" t="s">
        <v>419</v>
      </c>
      <c r="B35" s="22" t="s">
        <v>420</v>
      </c>
      <c r="C35" s="21" t="s">
        <v>13</v>
      </c>
      <c r="D35" s="23">
        <v>52535</v>
      </c>
      <c r="E35" s="21" t="s">
        <v>70</v>
      </c>
      <c r="F35" s="22" t="s">
        <v>83</v>
      </c>
      <c r="G35" s="21">
        <v>800</v>
      </c>
      <c r="H35" s="22" t="s">
        <v>425</v>
      </c>
      <c r="I35" s="21">
        <v>800</v>
      </c>
      <c r="J35" s="53">
        <f t="shared" si="4"/>
        <v>90000</v>
      </c>
      <c r="K35" s="46">
        <v>84000</v>
      </c>
      <c r="L35" s="54" t="s">
        <v>423</v>
      </c>
      <c r="M35" s="46">
        <v>96000</v>
      </c>
      <c r="N35" s="55" t="s">
        <v>424</v>
      </c>
      <c r="O35" s="21" t="s">
        <v>408</v>
      </c>
      <c r="P35" s="28"/>
      <c r="Q35" s="29"/>
      <c r="R35" s="28"/>
      <c r="S35" s="30"/>
    </row>
    <row r="36" spans="1:19" x14ac:dyDescent="0.25">
      <c r="A36" s="21" t="s">
        <v>419</v>
      </c>
      <c r="B36" s="22" t="s">
        <v>420</v>
      </c>
      <c r="C36" s="21" t="s">
        <v>15</v>
      </c>
      <c r="D36" s="23">
        <v>54600</v>
      </c>
      <c r="E36" s="21" t="s">
        <v>389</v>
      </c>
      <c r="F36" s="22" t="s">
        <v>426</v>
      </c>
      <c r="G36" s="21">
        <v>800</v>
      </c>
      <c r="H36" s="22" t="s">
        <v>427</v>
      </c>
      <c r="I36" s="21">
        <v>800</v>
      </c>
      <c r="J36" s="21"/>
      <c r="K36" s="48"/>
      <c r="L36" s="28"/>
      <c r="M36" s="29"/>
      <c r="N36" s="28"/>
      <c r="O36" s="29"/>
      <c r="P36" s="28"/>
      <c r="Q36" s="29"/>
      <c r="R36" s="28"/>
      <c r="S36" s="30"/>
    </row>
    <row r="37" spans="1:19" x14ac:dyDescent="0.25">
      <c r="A37" s="21" t="s">
        <v>419</v>
      </c>
      <c r="B37" s="22" t="s">
        <v>420</v>
      </c>
      <c r="C37" s="21" t="s">
        <v>13</v>
      </c>
      <c r="D37" s="23">
        <v>59998</v>
      </c>
      <c r="E37" s="21" t="s">
        <v>85</v>
      </c>
      <c r="F37" s="22" t="s">
        <v>86</v>
      </c>
      <c r="G37" s="21">
        <v>300</v>
      </c>
      <c r="H37" s="22" t="s">
        <v>428</v>
      </c>
      <c r="I37" s="21">
        <v>800</v>
      </c>
      <c r="J37" s="21"/>
      <c r="K37" s="48"/>
      <c r="L37" s="28"/>
      <c r="M37" s="29"/>
      <c r="N37" s="28"/>
      <c r="O37" s="29"/>
      <c r="P37" s="28"/>
      <c r="Q37" s="29"/>
      <c r="R37" s="28"/>
      <c r="S37" s="30"/>
    </row>
    <row r="38" spans="1:19" x14ac:dyDescent="0.25">
      <c r="A38" s="21" t="s">
        <v>419</v>
      </c>
      <c r="B38" s="22" t="s">
        <v>420</v>
      </c>
      <c r="C38" s="21" t="s">
        <v>14</v>
      </c>
      <c r="D38" s="23">
        <v>65500</v>
      </c>
      <c r="E38" s="21" t="s">
        <v>389</v>
      </c>
      <c r="F38" s="22" t="s">
        <v>426</v>
      </c>
      <c r="G38" s="21">
        <v>800</v>
      </c>
      <c r="H38" s="22" t="s">
        <v>429</v>
      </c>
      <c r="I38" s="21">
        <v>800</v>
      </c>
      <c r="J38" s="21"/>
      <c r="K38" s="48"/>
      <c r="L38" s="28"/>
      <c r="M38" s="29"/>
      <c r="N38" s="28"/>
      <c r="O38" s="29"/>
      <c r="P38" s="28"/>
      <c r="Q38" s="29"/>
      <c r="R38" s="28"/>
      <c r="S38" s="30"/>
    </row>
    <row r="39" spans="1:19" x14ac:dyDescent="0.25">
      <c r="A39" s="21" t="s">
        <v>419</v>
      </c>
      <c r="B39" s="22" t="s">
        <v>420</v>
      </c>
      <c r="C39" s="21" t="s">
        <v>13</v>
      </c>
      <c r="D39" s="23">
        <v>71800</v>
      </c>
      <c r="E39" s="21" t="s">
        <v>389</v>
      </c>
      <c r="F39" s="22" t="s">
        <v>426</v>
      </c>
      <c r="G39" s="21">
        <v>800</v>
      </c>
      <c r="H39" s="22" t="s">
        <v>430</v>
      </c>
      <c r="I39" s="21">
        <v>800</v>
      </c>
      <c r="J39" s="21"/>
      <c r="K39" s="48"/>
      <c r="L39" s="28"/>
      <c r="M39" s="29"/>
      <c r="N39" s="28"/>
      <c r="O39" s="29"/>
      <c r="P39" s="28"/>
      <c r="Q39" s="29"/>
      <c r="R39" s="28"/>
      <c r="S39" s="30"/>
    </row>
    <row r="40" spans="1:19" x14ac:dyDescent="0.25">
      <c r="A40" s="21" t="s">
        <v>419</v>
      </c>
      <c r="B40" s="22" t="s">
        <v>420</v>
      </c>
      <c r="C40" s="21" t="s">
        <v>14</v>
      </c>
      <c r="D40" s="23">
        <v>77731</v>
      </c>
      <c r="E40" s="21" t="s">
        <v>17</v>
      </c>
      <c r="F40" s="22" t="s">
        <v>417</v>
      </c>
      <c r="G40" s="21">
        <v>800</v>
      </c>
      <c r="H40" s="22" t="s">
        <v>431</v>
      </c>
      <c r="I40" s="21">
        <v>800</v>
      </c>
      <c r="J40" s="21"/>
      <c r="K40" s="48"/>
      <c r="L40" s="28"/>
      <c r="M40" s="29"/>
      <c r="N40" s="28"/>
      <c r="O40" s="29"/>
      <c r="P40" s="28"/>
      <c r="Q40" s="29"/>
      <c r="R40" s="28"/>
      <c r="S40" s="30"/>
    </row>
    <row r="41" spans="1:19" x14ac:dyDescent="0.25">
      <c r="A41" s="31" t="s">
        <v>419</v>
      </c>
      <c r="B41" s="32" t="s">
        <v>420</v>
      </c>
      <c r="C41" s="31" t="s">
        <v>13</v>
      </c>
      <c r="D41" s="33">
        <v>91448</v>
      </c>
      <c r="E41" s="31" t="s">
        <v>17</v>
      </c>
      <c r="F41" s="32" t="s">
        <v>432</v>
      </c>
      <c r="G41" s="31">
        <v>800</v>
      </c>
      <c r="H41" s="32" t="s">
        <v>431</v>
      </c>
      <c r="I41" s="31">
        <v>800</v>
      </c>
      <c r="J41" s="31"/>
      <c r="K41" s="34"/>
      <c r="L41" s="35"/>
      <c r="M41" s="36"/>
      <c r="N41" s="35"/>
      <c r="O41" s="36"/>
      <c r="P41" s="35"/>
      <c r="Q41" s="36"/>
      <c r="R41" s="35"/>
      <c r="S41" s="37"/>
    </row>
    <row r="42" spans="1:19" x14ac:dyDescent="0.25">
      <c r="A42" s="6" t="s">
        <v>433</v>
      </c>
      <c r="B42" s="9" t="s">
        <v>434</v>
      </c>
      <c r="C42" s="6" t="s">
        <v>13</v>
      </c>
      <c r="D42" s="8">
        <v>12000</v>
      </c>
      <c r="E42" s="6" t="s">
        <v>20</v>
      </c>
      <c r="F42" s="9" t="s">
        <v>435</v>
      </c>
      <c r="G42" s="6">
        <v>800</v>
      </c>
      <c r="H42" s="9" t="s">
        <v>436</v>
      </c>
      <c r="I42" s="6">
        <v>800</v>
      </c>
      <c r="J42" s="51">
        <f t="shared" ref="J42" si="5">+(K42+M42)/2</f>
        <v>13850</v>
      </c>
      <c r="K42" s="51">
        <v>11500</v>
      </c>
      <c r="L42" s="52" t="s">
        <v>740</v>
      </c>
      <c r="M42" s="51">
        <v>16200</v>
      </c>
      <c r="N42" s="52" t="s">
        <v>437</v>
      </c>
      <c r="O42" s="21" t="s">
        <v>408</v>
      </c>
      <c r="P42" s="28"/>
      <c r="Q42" s="29"/>
      <c r="R42" s="28"/>
      <c r="S42" s="30"/>
    </row>
    <row r="43" spans="1:19" x14ac:dyDescent="0.25">
      <c r="A43" s="21" t="s">
        <v>433</v>
      </c>
      <c r="B43" s="22" t="s">
        <v>434</v>
      </c>
      <c r="C43" s="21" t="s">
        <v>14</v>
      </c>
      <c r="D43" s="23">
        <v>15113</v>
      </c>
      <c r="E43" s="21" t="s">
        <v>17</v>
      </c>
      <c r="F43" s="22" t="s">
        <v>438</v>
      </c>
      <c r="G43" s="21">
        <v>800</v>
      </c>
      <c r="H43" s="22" t="s">
        <v>439</v>
      </c>
      <c r="I43" s="21">
        <v>800</v>
      </c>
      <c r="J43" s="21"/>
      <c r="K43" s="29"/>
      <c r="L43" s="28"/>
      <c r="M43" s="29"/>
      <c r="N43" s="28"/>
      <c r="O43" s="29"/>
      <c r="P43" s="28"/>
      <c r="Q43" s="29"/>
      <c r="R43" s="28"/>
      <c r="S43" s="30"/>
    </row>
    <row r="44" spans="1:19" x14ac:dyDescent="0.25">
      <c r="A44" s="21" t="s">
        <v>433</v>
      </c>
      <c r="B44" s="22" t="s">
        <v>434</v>
      </c>
      <c r="C44" s="21" t="s">
        <v>13</v>
      </c>
      <c r="D44" s="23">
        <v>16150</v>
      </c>
      <c r="E44" s="21" t="s">
        <v>389</v>
      </c>
      <c r="F44" s="22" t="s">
        <v>440</v>
      </c>
      <c r="G44" s="21">
        <v>800</v>
      </c>
      <c r="H44" s="22" t="s">
        <v>441</v>
      </c>
      <c r="I44" s="21">
        <v>800</v>
      </c>
      <c r="J44" s="21"/>
      <c r="K44" s="29"/>
      <c r="L44" s="28"/>
      <c r="M44" s="29"/>
      <c r="N44" s="28"/>
      <c r="O44" s="29"/>
      <c r="P44" s="28"/>
      <c r="Q44" s="29"/>
      <c r="R44" s="28"/>
      <c r="S44" s="30"/>
    </row>
    <row r="45" spans="1:19" x14ac:dyDescent="0.25">
      <c r="A45" s="31" t="s">
        <v>433</v>
      </c>
      <c r="B45" s="32" t="s">
        <v>434</v>
      </c>
      <c r="C45" s="31" t="s">
        <v>13</v>
      </c>
      <c r="D45" s="33">
        <v>17790</v>
      </c>
      <c r="E45" s="31" t="s">
        <v>17</v>
      </c>
      <c r="F45" s="32" t="s">
        <v>417</v>
      </c>
      <c r="G45" s="31">
        <v>800</v>
      </c>
      <c r="H45" s="32" t="s">
        <v>442</v>
      </c>
      <c r="I45" s="31">
        <v>800</v>
      </c>
      <c r="J45" s="31"/>
      <c r="K45" s="29"/>
      <c r="L45" s="28"/>
      <c r="M45" s="29"/>
      <c r="N45" s="28"/>
      <c r="O45" s="29"/>
      <c r="P45" s="28"/>
      <c r="Q45" s="29"/>
      <c r="R45" s="28"/>
      <c r="S45" s="30"/>
    </row>
    <row r="46" spans="1:19" x14ac:dyDescent="0.25">
      <c r="A46" s="6" t="s">
        <v>443</v>
      </c>
      <c r="B46" s="9" t="s">
        <v>444</v>
      </c>
      <c r="C46" s="6" t="s">
        <v>13</v>
      </c>
      <c r="D46" s="8">
        <v>136590</v>
      </c>
      <c r="E46" s="6" t="s">
        <v>23</v>
      </c>
      <c r="F46" s="9" t="s">
        <v>445</v>
      </c>
      <c r="G46" s="6">
        <v>240</v>
      </c>
      <c r="H46" s="9" t="s">
        <v>446</v>
      </c>
      <c r="I46" s="6">
        <v>240</v>
      </c>
      <c r="J46" s="51">
        <f t="shared" ref="J46:J52" si="6">+(K46+M46)/2</f>
        <v>133070.5</v>
      </c>
      <c r="K46" s="51">
        <v>145041</v>
      </c>
      <c r="L46" s="52" t="s">
        <v>447</v>
      </c>
      <c r="M46" s="51">
        <v>121100</v>
      </c>
      <c r="N46" s="52" t="s">
        <v>448</v>
      </c>
      <c r="O46" s="20"/>
      <c r="P46" s="14"/>
      <c r="Q46" s="20"/>
      <c r="R46" s="14"/>
      <c r="S46" s="15"/>
    </row>
    <row r="47" spans="1:19" x14ac:dyDescent="0.25">
      <c r="A47" s="21" t="s">
        <v>443</v>
      </c>
      <c r="B47" s="22" t="s">
        <v>444</v>
      </c>
      <c r="C47" s="21" t="s">
        <v>14</v>
      </c>
      <c r="D47" s="23">
        <v>147635</v>
      </c>
      <c r="E47" s="21" t="s">
        <v>17</v>
      </c>
      <c r="F47" s="22" t="s">
        <v>449</v>
      </c>
      <c r="G47" s="21">
        <v>240</v>
      </c>
      <c r="H47" s="22" t="s">
        <v>450</v>
      </c>
      <c r="I47" s="21">
        <v>240</v>
      </c>
      <c r="J47" s="53">
        <f t="shared" si="6"/>
        <v>133070.5</v>
      </c>
      <c r="K47" s="51">
        <v>145041</v>
      </c>
      <c r="L47" s="52" t="s">
        <v>447</v>
      </c>
      <c r="M47" s="51">
        <v>121100</v>
      </c>
      <c r="N47" s="55" t="s">
        <v>448</v>
      </c>
      <c r="O47" s="29"/>
      <c r="P47" s="28"/>
      <c r="Q47" s="29"/>
      <c r="R47" s="28"/>
      <c r="S47" s="30"/>
    </row>
    <row r="48" spans="1:19" x14ac:dyDescent="0.25">
      <c r="A48" s="21" t="s">
        <v>443</v>
      </c>
      <c r="B48" s="22" t="s">
        <v>444</v>
      </c>
      <c r="C48" s="21" t="s">
        <v>13</v>
      </c>
      <c r="D48" s="23">
        <v>149000</v>
      </c>
      <c r="E48" s="21" t="s">
        <v>20</v>
      </c>
      <c r="F48" s="22" t="s">
        <v>451</v>
      </c>
      <c r="G48" s="21">
        <v>240</v>
      </c>
      <c r="H48" s="22" t="s">
        <v>452</v>
      </c>
      <c r="I48" s="21">
        <v>240</v>
      </c>
      <c r="J48" s="53">
        <f t="shared" si="6"/>
        <v>133070.5</v>
      </c>
      <c r="K48" s="51">
        <v>145041</v>
      </c>
      <c r="L48" s="52" t="s">
        <v>447</v>
      </c>
      <c r="M48" s="51">
        <v>121100</v>
      </c>
      <c r="N48" s="55" t="s">
        <v>448</v>
      </c>
      <c r="O48" s="29"/>
      <c r="P48" s="28"/>
      <c r="Q48" s="29"/>
      <c r="R48" s="28"/>
      <c r="S48" s="30"/>
    </row>
    <row r="49" spans="1:19" x14ac:dyDescent="0.25">
      <c r="A49" s="31" t="s">
        <v>443</v>
      </c>
      <c r="B49" s="32" t="s">
        <v>444</v>
      </c>
      <c r="C49" s="31" t="s">
        <v>13</v>
      </c>
      <c r="D49" s="33">
        <v>173688</v>
      </c>
      <c r="E49" s="31" t="s">
        <v>17</v>
      </c>
      <c r="F49" s="32" t="s">
        <v>453</v>
      </c>
      <c r="G49" s="31">
        <v>240</v>
      </c>
      <c r="H49" s="32" t="s">
        <v>454</v>
      </c>
      <c r="I49" s="31">
        <v>240</v>
      </c>
      <c r="J49" s="56">
        <f t="shared" si="6"/>
        <v>133070.5</v>
      </c>
      <c r="K49" s="51">
        <v>145041</v>
      </c>
      <c r="L49" s="52" t="s">
        <v>447</v>
      </c>
      <c r="M49" s="51">
        <v>121100</v>
      </c>
      <c r="N49" s="52" t="s">
        <v>448</v>
      </c>
      <c r="O49" s="36"/>
      <c r="P49" s="35"/>
      <c r="Q49" s="36"/>
      <c r="R49" s="35"/>
      <c r="S49" s="37"/>
    </row>
    <row r="50" spans="1:19" x14ac:dyDescent="0.25">
      <c r="A50" s="6" t="s">
        <v>455</v>
      </c>
      <c r="B50" s="9" t="s">
        <v>456</v>
      </c>
      <c r="C50" s="6" t="s">
        <v>14</v>
      </c>
      <c r="D50" s="8">
        <v>556</v>
      </c>
      <c r="E50" s="6" t="s">
        <v>17</v>
      </c>
      <c r="F50" s="9" t="s">
        <v>457</v>
      </c>
      <c r="G50" s="6">
        <v>1200</v>
      </c>
      <c r="H50" s="9" t="s">
        <v>458</v>
      </c>
      <c r="I50" s="6">
        <v>1200</v>
      </c>
      <c r="J50" s="53">
        <f>+(K50+M50)/2</f>
        <v>1009.98</v>
      </c>
      <c r="K50" s="51">
        <f>28999/25</f>
        <v>1159.96</v>
      </c>
      <c r="L50" s="54" t="s">
        <v>741</v>
      </c>
      <c r="M50" s="51">
        <f>8600/10</f>
        <v>860</v>
      </c>
      <c r="N50" s="54" t="s">
        <v>742</v>
      </c>
      <c r="O50" s="6" t="s">
        <v>460</v>
      </c>
      <c r="P50" s="28"/>
      <c r="Q50" s="29"/>
      <c r="R50" s="28"/>
      <c r="S50" s="30"/>
    </row>
    <row r="51" spans="1:19" x14ac:dyDescent="0.25">
      <c r="A51" s="21" t="s">
        <v>455</v>
      </c>
      <c r="B51" s="22" t="s">
        <v>456</v>
      </c>
      <c r="C51" s="21" t="s">
        <v>13</v>
      </c>
      <c r="D51" s="23">
        <v>654</v>
      </c>
      <c r="E51" s="21" t="s">
        <v>17</v>
      </c>
      <c r="F51" s="22" t="s">
        <v>461</v>
      </c>
      <c r="G51" s="21">
        <v>1200</v>
      </c>
      <c r="H51" s="22" t="s">
        <v>462</v>
      </c>
      <c r="I51" s="21">
        <v>1200</v>
      </c>
      <c r="J51" s="46">
        <f>+(K51+M51)/2</f>
        <v>1009.98</v>
      </c>
      <c r="K51" s="51">
        <f>28999/25</f>
        <v>1159.96</v>
      </c>
      <c r="L51" s="52" t="s">
        <v>459</v>
      </c>
      <c r="M51" s="51">
        <f>8600/10</f>
        <v>860</v>
      </c>
      <c r="N51" s="54" t="s">
        <v>742</v>
      </c>
      <c r="O51" s="21" t="s">
        <v>460</v>
      </c>
      <c r="P51" s="28"/>
      <c r="Q51" s="29"/>
      <c r="R51" s="28"/>
      <c r="S51" s="30"/>
    </row>
    <row r="52" spans="1:19" s="17" customFormat="1" x14ac:dyDescent="0.25">
      <c r="A52" s="61" t="s">
        <v>455</v>
      </c>
      <c r="B52" s="62" t="s">
        <v>456</v>
      </c>
      <c r="C52" s="61" t="s">
        <v>13</v>
      </c>
      <c r="D52" s="63">
        <v>660</v>
      </c>
      <c r="E52" s="61" t="s">
        <v>105</v>
      </c>
      <c r="F52" s="62" t="s">
        <v>463</v>
      </c>
      <c r="G52" s="61">
        <v>1200</v>
      </c>
      <c r="H52" s="62" t="s">
        <v>464</v>
      </c>
      <c r="I52" s="61">
        <v>1200</v>
      </c>
      <c r="J52" s="64">
        <f t="shared" si="6"/>
        <v>920.61</v>
      </c>
      <c r="K52" s="65">
        <f>28999/25</f>
        <v>1159.96</v>
      </c>
      <c r="L52" s="66" t="s">
        <v>465</v>
      </c>
      <c r="M52" s="65">
        <f>34063/50</f>
        <v>681.26</v>
      </c>
      <c r="N52" s="66" t="s">
        <v>466</v>
      </c>
      <c r="O52" s="61" t="s">
        <v>467</v>
      </c>
      <c r="P52" s="67"/>
      <c r="Q52" s="68"/>
      <c r="R52" s="67"/>
      <c r="S52" s="69"/>
    </row>
    <row r="53" spans="1:19" x14ac:dyDescent="0.25">
      <c r="A53" s="21" t="s">
        <v>455</v>
      </c>
      <c r="B53" s="22" t="s">
        <v>456</v>
      </c>
      <c r="C53" s="21" t="s">
        <v>13</v>
      </c>
      <c r="D53" s="23">
        <v>760.58</v>
      </c>
      <c r="E53" s="21" t="s">
        <v>22</v>
      </c>
      <c r="F53" s="22" t="s">
        <v>468</v>
      </c>
      <c r="G53" s="21">
        <v>1200</v>
      </c>
      <c r="H53" s="22" t="s">
        <v>469</v>
      </c>
      <c r="I53" s="21">
        <v>1200</v>
      </c>
      <c r="J53" s="21"/>
      <c r="K53" s="29"/>
      <c r="L53" s="28"/>
      <c r="M53" s="29"/>
      <c r="N53" s="28"/>
      <c r="O53" s="29"/>
      <c r="P53" s="28"/>
      <c r="Q53" s="29"/>
      <c r="R53" s="28"/>
      <c r="S53" s="30"/>
    </row>
    <row r="54" spans="1:19" x14ac:dyDescent="0.25">
      <c r="A54" s="21" t="s">
        <v>455</v>
      </c>
      <c r="B54" s="22" t="s">
        <v>456</v>
      </c>
      <c r="C54" s="21" t="s">
        <v>13</v>
      </c>
      <c r="D54" s="23">
        <v>2365</v>
      </c>
      <c r="E54" s="21" t="s">
        <v>23</v>
      </c>
      <c r="F54" s="22" t="s">
        <v>470</v>
      </c>
      <c r="G54" s="21">
        <v>1200</v>
      </c>
      <c r="H54" s="22" t="s">
        <v>471</v>
      </c>
      <c r="I54" s="21">
        <v>1200</v>
      </c>
      <c r="J54" s="21"/>
      <c r="K54" s="29"/>
      <c r="L54" s="28"/>
      <c r="M54" s="29"/>
      <c r="N54" s="28"/>
      <c r="O54" s="29"/>
      <c r="P54" s="28"/>
      <c r="Q54" s="29"/>
      <c r="R54" s="28"/>
      <c r="S54" s="30"/>
    </row>
    <row r="55" spans="1:19" x14ac:dyDescent="0.25">
      <c r="A55" s="31" t="s">
        <v>455</v>
      </c>
      <c r="B55" s="32" t="s">
        <v>456</v>
      </c>
      <c r="C55" s="31" t="s">
        <v>13</v>
      </c>
      <c r="D55" s="33">
        <v>3600</v>
      </c>
      <c r="E55" s="31" t="s">
        <v>20</v>
      </c>
      <c r="F55" s="32" t="s">
        <v>472</v>
      </c>
      <c r="G55" s="31">
        <v>1200</v>
      </c>
      <c r="H55" s="32" t="s">
        <v>473</v>
      </c>
      <c r="I55" s="31">
        <v>1200</v>
      </c>
      <c r="J55" s="31"/>
      <c r="K55" s="29"/>
      <c r="L55" s="28"/>
      <c r="M55" s="29"/>
      <c r="N55" s="28"/>
      <c r="O55" s="29"/>
      <c r="P55" s="28"/>
      <c r="Q55" s="29"/>
      <c r="R55" s="28"/>
      <c r="S55" s="30"/>
    </row>
    <row r="56" spans="1:19" x14ac:dyDescent="0.25">
      <c r="A56" s="6" t="s">
        <v>474</v>
      </c>
      <c r="B56" s="9" t="s">
        <v>475</v>
      </c>
      <c r="C56" s="6" t="s">
        <v>14</v>
      </c>
      <c r="D56" s="8">
        <v>123174</v>
      </c>
      <c r="E56" s="6" t="s">
        <v>17</v>
      </c>
      <c r="F56" s="9" t="s">
        <v>476</v>
      </c>
      <c r="G56" s="6">
        <v>24</v>
      </c>
      <c r="H56" s="9" t="s">
        <v>477</v>
      </c>
      <c r="I56" s="6">
        <v>24</v>
      </c>
      <c r="J56" s="51">
        <f t="shared" ref="J56:J58" si="7">+(K56+M56)/2</f>
        <v>98844.5</v>
      </c>
      <c r="K56" s="51">
        <v>107689</v>
      </c>
      <c r="L56" s="52" t="s">
        <v>478</v>
      </c>
      <c r="M56" s="51">
        <v>90000</v>
      </c>
      <c r="N56" s="52" t="s">
        <v>479</v>
      </c>
      <c r="O56" s="6" t="s">
        <v>408</v>
      </c>
      <c r="P56" s="14"/>
      <c r="Q56" s="20"/>
      <c r="R56" s="14"/>
      <c r="S56" s="15"/>
    </row>
    <row r="57" spans="1:19" x14ac:dyDescent="0.25">
      <c r="A57" s="21" t="s">
        <v>474</v>
      </c>
      <c r="B57" s="22" t="s">
        <v>475</v>
      </c>
      <c r="C57" s="21" t="s">
        <v>13</v>
      </c>
      <c r="D57" s="23">
        <v>125550</v>
      </c>
      <c r="E57" s="21" t="s">
        <v>20</v>
      </c>
      <c r="F57" s="22" t="s">
        <v>480</v>
      </c>
      <c r="G57" s="21">
        <v>24</v>
      </c>
      <c r="H57" s="22" t="s">
        <v>481</v>
      </c>
      <c r="I57" s="21">
        <v>24</v>
      </c>
      <c r="J57" s="53">
        <f t="shared" si="7"/>
        <v>120000</v>
      </c>
      <c r="K57" s="53">
        <v>115000</v>
      </c>
      <c r="L57" s="50" t="s">
        <v>482</v>
      </c>
      <c r="M57" s="53">
        <v>125000</v>
      </c>
      <c r="N57" s="47" t="s">
        <v>483</v>
      </c>
      <c r="O57" s="57" t="s">
        <v>408</v>
      </c>
      <c r="P57" s="28"/>
      <c r="Q57" s="29"/>
      <c r="R57" s="28"/>
      <c r="S57" s="30"/>
    </row>
    <row r="58" spans="1:19" x14ac:dyDescent="0.25">
      <c r="A58" s="31" t="s">
        <v>474</v>
      </c>
      <c r="B58" s="32" t="s">
        <v>475</v>
      </c>
      <c r="C58" s="31" t="s">
        <v>13</v>
      </c>
      <c r="D58" s="33">
        <v>144910</v>
      </c>
      <c r="E58" s="31" t="s">
        <v>17</v>
      </c>
      <c r="F58" s="32" t="s">
        <v>484</v>
      </c>
      <c r="G58" s="31">
        <v>24</v>
      </c>
      <c r="H58" s="32" t="s">
        <v>485</v>
      </c>
      <c r="I58" s="31">
        <v>24</v>
      </c>
      <c r="J58" s="46">
        <f t="shared" si="7"/>
        <v>98844.5</v>
      </c>
      <c r="K58" s="46">
        <f>+K56</f>
        <v>107689</v>
      </c>
      <c r="L58" s="47" t="s">
        <v>478</v>
      </c>
      <c r="M58" s="46">
        <f>+M56</f>
        <v>90000</v>
      </c>
      <c r="N58" s="47" t="s">
        <v>479</v>
      </c>
      <c r="O58" s="21" t="s">
        <v>408</v>
      </c>
      <c r="P58" s="35"/>
      <c r="Q58" s="36"/>
      <c r="R58" s="35"/>
      <c r="S58" s="37"/>
    </row>
    <row r="59" spans="1:19" x14ac:dyDescent="0.25">
      <c r="A59" s="6" t="s">
        <v>486</v>
      </c>
      <c r="B59" s="9" t="s">
        <v>487</v>
      </c>
      <c r="C59" s="6" t="s">
        <v>13</v>
      </c>
      <c r="D59" s="8">
        <v>2860</v>
      </c>
      <c r="E59" s="6" t="s">
        <v>105</v>
      </c>
      <c r="F59" s="9" t="s">
        <v>488</v>
      </c>
      <c r="G59" s="6">
        <v>70</v>
      </c>
      <c r="H59" s="9" t="s">
        <v>489</v>
      </c>
      <c r="I59" s="6">
        <v>70</v>
      </c>
      <c r="J59" s="51">
        <f>+(K59+M59)/2</f>
        <v>6462</v>
      </c>
      <c r="K59" s="51">
        <v>6575</v>
      </c>
      <c r="L59" s="52" t="s">
        <v>490</v>
      </c>
      <c r="M59" s="51">
        <v>6349</v>
      </c>
      <c r="N59" s="52" t="s">
        <v>491</v>
      </c>
      <c r="O59" s="6"/>
      <c r="P59" s="28"/>
      <c r="Q59" s="29"/>
      <c r="R59" s="28"/>
      <c r="S59" s="30"/>
    </row>
    <row r="60" spans="1:19" x14ac:dyDescent="0.25">
      <c r="A60" s="21" t="s">
        <v>486</v>
      </c>
      <c r="B60" s="22" t="s">
        <v>487</v>
      </c>
      <c r="C60" s="21" t="s">
        <v>14</v>
      </c>
      <c r="D60" s="23">
        <v>6850</v>
      </c>
      <c r="E60" s="21" t="s">
        <v>105</v>
      </c>
      <c r="F60" s="22" t="s">
        <v>492</v>
      </c>
      <c r="G60" s="21">
        <v>70</v>
      </c>
      <c r="H60" s="22" t="s">
        <v>493</v>
      </c>
      <c r="I60" s="21">
        <v>70</v>
      </c>
      <c r="J60" s="21"/>
      <c r="K60" s="29"/>
      <c r="L60" s="28"/>
      <c r="M60" s="29"/>
      <c r="N60" s="28"/>
      <c r="O60" s="29"/>
      <c r="P60" s="28"/>
      <c r="Q60" s="29"/>
      <c r="R60" s="28"/>
      <c r="S60" s="30"/>
    </row>
    <row r="61" spans="1:19" x14ac:dyDescent="0.25">
      <c r="A61" s="21" t="s">
        <v>486</v>
      </c>
      <c r="B61" s="22" t="s">
        <v>487</v>
      </c>
      <c r="C61" s="21" t="s">
        <v>13</v>
      </c>
      <c r="D61" s="23">
        <v>7500</v>
      </c>
      <c r="E61" s="21" t="s">
        <v>389</v>
      </c>
      <c r="F61" s="22" t="s">
        <v>494</v>
      </c>
      <c r="G61" s="21">
        <v>70</v>
      </c>
      <c r="H61" s="22" t="s">
        <v>495</v>
      </c>
      <c r="I61" s="21">
        <v>70</v>
      </c>
      <c r="J61" s="21"/>
      <c r="K61" s="29"/>
      <c r="L61" s="28"/>
      <c r="M61" s="29"/>
      <c r="N61" s="28"/>
      <c r="O61" s="29"/>
      <c r="P61" s="28"/>
      <c r="Q61" s="29"/>
      <c r="R61" s="28"/>
      <c r="S61" s="30"/>
    </row>
    <row r="62" spans="1:19" x14ac:dyDescent="0.25">
      <c r="A62" s="21" t="s">
        <v>486</v>
      </c>
      <c r="B62" s="22" t="s">
        <v>487</v>
      </c>
      <c r="C62" s="21" t="s">
        <v>14</v>
      </c>
      <c r="D62" s="23">
        <v>7884</v>
      </c>
      <c r="E62" s="21" t="s">
        <v>17</v>
      </c>
      <c r="F62" s="22" t="s">
        <v>496</v>
      </c>
      <c r="G62" s="21">
        <v>70</v>
      </c>
      <c r="H62" s="22" t="s">
        <v>497</v>
      </c>
      <c r="I62" s="21">
        <v>70</v>
      </c>
      <c r="J62" s="21"/>
      <c r="K62" s="29"/>
      <c r="L62" s="28"/>
      <c r="M62" s="29"/>
      <c r="N62" s="28"/>
      <c r="O62" s="29"/>
      <c r="P62" s="28"/>
      <c r="Q62" s="29"/>
      <c r="R62" s="28"/>
      <c r="S62" s="30"/>
    </row>
    <row r="63" spans="1:19" x14ac:dyDescent="0.25">
      <c r="A63" s="21" t="s">
        <v>486</v>
      </c>
      <c r="B63" s="22" t="s">
        <v>487</v>
      </c>
      <c r="C63" s="21" t="s">
        <v>13</v>
      </c>
      <c r="D63" s="23">
        <v>8947</v>
      </c>
      <c r="E63" s="21" t="s">
        <v>20</v>
      </c>
      <c r="F63" s="22" t="s">
        <v>498</v>
      </c>
      <c r="G63" s="21">
        <v>70</v>
      </c>
      <c r="H63" s="22" t="s">
        <v>499</v>
      </c>
      <c r="I63" s="21">
        <v>70</v>
      </c>
      <c r="J63" s="21"/>
      <c r="K63" s="29"/>
      <c r="L63" s="28"/>
      <c r="M63" s="29"/>
      <c r="N63" s="28"/>
      <c r="O63" s="29"/>
      <c r="P63" s="28"/>
      <c r="Q63" s="29"/>
      <c r="R63" s="28"/>
      <c r="S63" s="30"/>
    </row>
    <row r="64" spans="1:19" x14ac:dyDescent="0.25">
      <c r="A64" s="21" t="s">
        <v>486</v>
      </c>
      <c r="B64" s="22" t="s">
        <v>487</v>
      </c>
      <c r="C64" s="21" t="s">
        <v>13</v>
      </c>
      <c r="D64" s="23">
        <v>9168</v>
      </c>
      <c r="E64" s="21" t="s">
        <v>23</v>
      </c>
      <c r="F64" s="22" t="s">
        <v>500</v>
      </c>
      <c r="G64" s="21">
        <v>70</v>
      </c>
      <c r="H64" s="22" t="s">
        <v>501</v>
      </c>
      <c r="I64" s="21">
        <v>70</v>
      </c>
      <c r="J64" s="21"/>
      <c r="K64" s="29"/>
      <c r="L64" s="28"/>
      <c r="M64" s="29"/>
      <c r="N64" s="28"/>
      <c r="O64" s="29"/>
      <c r="P64" s="28"/>
      <c r="Q64" s="29"/>
      <c r="R64" s="28"/>
      <c r="S64" s="30"/>
    </row>
    <row r="65" spans="1:19" x14ac:dyDescent="0.25">
      <c r="A65" s="21" t="s">
        <v>486</v>
      </c>
      <c r="B65" s="22" t="s">
        <v>487</v>
      </c>
      <c r="C65" s="21" t="s">
        <v>13</v>
      </c>
      <c r="D65" s="23">
        <v>9275</v>
      </c>
      <c r="E65" s="21" t="s">
        <v>17</v>
      </c>
      <c r="F65" s="22" t="s">
        <v>502</v>
      </c>
      <c r="G65" s="21">
        <v>70</v>
      </c>
      <c r="H65" s="22" t="s">
        <v>503</v>
      </c>
      <c r="I65" s="21">
        <v>70</v>
      </c>
      <c r="J65" s="21"/>
      <c r="K65" s="29"/>
      <c r="L65" s="28"/>
      <c r="M65" s="29"/>
      <c r="N65" s="28"/>
      <c r="O65" s="29"/>
      <c r="P65" s="28"/>
      <c r="Q65" s="29"/>
      <c r="R65" s="28"/>
      <c r="S65" s="30"/>
    </row>
    <row r="66" spans="1:19" x14ac:dyDescent="0.25">
      <c r="A66" s="21" t="s">
        <v>486</v>
      </c>
      <c r="B66" s="22" t="s">
        <v>487</v>
      </c>
      <c r="C66" s="21" t="s">
        <v>13</v>
      </c>
      <c r="D66" s="23">
        <v>11707.99</v>
      </c>
      <c r="E66" s="21" t="s">
        <v>22</v>
      </c>
      <c r="F66" s="22" t="s">
        <v>504</v>
      </c>
      <c r="G66" s="21">
        <v>70</v>
      </c>
      <c r="H66" s="22" t="s">
        <v>505</v>
      </c>
      <c r="I66" s="21">
        <v>70</v>
      </c>
      <c r="J66" s="21"/>
      <c r="K66" s="29"/>
      <c r="L66" s="28"/>
      <c r="M66" s="29"/>
      <c r="N66" s="28"/>
      <c r="O66" s="29"/>
      <c r="P66" s="28"/>
      <c r="Q66" s="29"/>
      <c r="R66" s="28"/>
      <c r="S66" s="30"/>
    </row>
    <row r="67" spans="1:19" x14ac:dyDescent="0.25">
      <c r="A67" s="21" t="s">
        <v>486</v>
      </c>
      <c r="B67" s="22" t="s">
        <v>487</v>
      </c>
      <c r="C67" s="21" t="s">
        <v>13</v>
      </c>
      <c r="D67" s="23">
        <v>12000</v>
      </c>
      <c r="E67" s="21" t="s">
        <v>506</v>
      </c>
      <c r="F67" s="22" t="s">
        <v>507</v>
      </c>
      <c r="G67" s="21">
        <v>70</v>
      </c>
      <c r="H67" s="22" t="s">
        <v>508</v>
      </c>
      <c r="I67" s="21">
        <v>70</v>
      </c>
      <c r="J67" s="21"/>
      <c r="K67" s="29"/>
      <c r="L67" s="28"/>
      <c r="M67" s="29"/>
      <c r="N67" s="28"/>
      <c r="O67" s="29"/>
      <c r="P67" s="28"/>
      <c r="Q67" s="29"/>
      <c r="R67" s="28"/>
      <c r="S67" s="30"/>
    </row>
    <row r="68" spans="1:19" x14ac:dyDescent="0.25">
      <c r="A68" s="31" t="s">
        <v>486</v>
      </c>
      <c r="B68" s="32" t="s">
        <v>487</v>
      </c>
      <c r="C68" s="31" t="s">
        <v>13</v>
      </c>
      <c r="D68" s="33">
        <v>14607</v>
      </c>
      <c r="E68" s="31" t="s">
        <v>70</v>
      </c>
      <c r="F68" s="32" t="s">
        <v>492</v>
      </c>
      <c r="G68" s="31">
        <v>70</v>
      </c>
      <c r="H68" s="32" t="s">
        <v>509</v>
      </c>
      <c r="I68" s="31">
        <v>70</v>
      </c>
      <c r="J68" s="31"/>
      <c r="K68" s="29"/>
      <c r="L68" s="28"/>
      <c r="M68" s="29"/>
      <c r="N68" s="28"/>
      <c r="O68" s="29"/>
      <c r="P68" s="28"/>
      <c r="Q68" s="29"/>
      <c r="R68" s="28"/>
      <c r="S68" s="30"/>
    </row>
    <row r="69" spans="1:19" x14ac:dyDescent="0.25">
      <c r="A69" s="6" t="s">
        <v>510</v>
      </c>
      <c r="B69" s="9" t="s">
        <v>511</v>
      </c>
      <c r="C69" s="6" t="s">
        <v>13</v>
      </c>
      <c r="D69" s="8">
        <v>26950</v>
      </c>
      <c r="E69" s="6" t="s">
        <v>20</v>
      </c>
      <c r="F69" s="9" t="s">
        <v>403</v>
      </c>
      <c r="G69" s="6">
        <v>120</v>
      </c>
      <c r="H69" s="9" t="s">
        <v>512</v>
      </c>
      <c r="I69" s="6">
        <v>120</v>
      </c>
      <c r="J69" s="6"/>
      <c r="K69" s="13"/>
      <c r="L69" s="14"/>
      <c r="M69" s="20"/>
      <c r="N69" s="14"/>
      <c r="O69" s="20"/>
      <c r="P69" s="14"/>
      <c r="Q69" s="20"/>
      <c r="R69" s="14"/>
      <c r="S69" s="15"/>
    </row>
    <row r="70" spans="1:19" x14ac:dyDescent="0.25">
      <c r="A70" s="21" t="s">
        <v>510</v>
      </c>
      <c r="B70" s="22" t="s">
        <v>511</v>
      </c>
      <c r="C70" s="21" t="s">
        <v>13</v>
      </c>
      <c r="D70" s="23">
        <v>35500</v>
      </c>
      <c r="E70" s="21" t="s">
        <v>389</v>
      </c>
      <c r="F70" s="22" t="s">
        <v>513</v>
      </c>
      <c r="G70" s="21">
        <v>120</v>
      </c>
      <c r="H70" s="22" t="s">
        <v>514</v>
      </c>
      <c r="I70" s="21">
        <v>120</v>
      </c>
      <c r="J70" s="44">
        <f t="shared" ref="J70" si="8">+(K70+M70)/2</f>
        <v>30210</v>
      </c>
      <c r="K70" s="44">
        <v>29150</v>
      </c>
      <c r="L70" s="45" t="s">
        <v>515</v>
      </c>
      <c r="M70" s="44">
        <v>31270</v>
      </c>
      <c r="N70" s="45" t="s">
        <v>516</v>
      </c>
      <c r="O70" s="38" t="s">
        <v>408</v>
      </c>
      <c r="P70" s="28"/>
      <c r="Q70" s="29"/>
      <c r="R70" s="28"/>
      <c r="S70" s="30"/>
    </row>
    <row r="71" spans="1:19" x14ac:dyDescent="0.25">
      <c r="A71" s="21" t="s">
        <v>510</v>
      </c>
      <c r="B71" s="22" t="s">
        <v>511</v>
      </c>
      <c r="C71" s="21" t="s">
        <v>13</v>
      </c>
      <c r="D71" s="23">
        <v>41768</v>
      </c>
      <c r="E71" s="21" t="s">
        <v>23</v>
      </c>
      <c r="F71" s="22" t="s">
        <v>517</v>
      </c>
      <c r="G71" s="21">
        <v>120</v>
      </c>
      <c r="H71" s="22" t="s">
        <v>511</v>
      </c>
      <c r="I71" s="21">
        <v>120</v>
      </c>
      <c r="J71" s="21"/>
      <c r="K71" s="48"/>
      <c r="L71" s="28"/>
      <c r="M71" s="29"/>
      <c r="N71" s="28"/>
      <c r="O71" s="29"/>
      <c r="P71" s="28"/>
      <c r="Q71" s="29"/>
      <c r="R71" s="28"/>
      <c r="S71" s="30"/>
    </row>
    <row r="72" spans="1:19" x14ac:dyDescent="0.25">
      <c r="A72" s="21" t="s">
        <v>510</v>
      </c>
      <c r="B72" s="22" t="s">
        <v>511</v>
      </c>
      <c r="C72" s="21" t="s">
        <v>14</v>
      </c>
      <c r="D72" s="23">
        <v>46974</v>
      </c>
      <c r="E72" s="21" t="s">
        <v>17</v>
      </c>
      <c r="F72" s="22" t="s">
        <v>518</v>
      </c>
      <c r="G72" s="21">
        <v>120</v>
      </c>
      <c r="H72" s="22" t="s">
        <v>519</v>
      </c>
      <c r="I72" s="21">
        <v>120</v>
      </c>
      <c r="J72" s="21"/>
      <c r="K72" s="48"/>
      <c r="L72" s="28"/>
      <c r="M72" s="29"/>
      <c r="N72" s="28"/>
      <c r="O72" s="29"/>
      <c r="P72" s="28"/>
      <c r="Q72" s="29"/>
      <c r="R72" s="28"/>
      <c r="S72" s="30"/>
    </row>
    <row r="73" spans="1:19" x14ac:dyDescent="0.25">
      <c r="A73" s="21" t="s">
        <v>510</v>
      </c>
      <c r="B73" s="22" t="s">
        <v>511</v>
      </c>
      <c r="C73" s="21" t="s">
        <v>13</v>
      </c>
      <c r="D73" s="23">
        <v>51807.5</v>
      </c>
      <c r="E73" s="21" t="s">
        <v>22</v>
      </c>
      <c r="F73" s="22" t="s">
        <v>520</v>
      </c>
      <c r="G73" s="21">
        <v>120</v>
      </c>
      <c r="H73" s="22" t="s">
        <v>521</v>
      </c>
      <c r="I73" s="21">
        <v>120</v>
      </c>
      <c r="J73" s="21"/>
      <c r="K73" s="48"/>
      <c r="L73" s="28"/>
      <c r="M73" s="29"/>
      <c r="N73" s="28"/>
      <c r="O73" s="29"/>
      <c r="P73" s="28"/>
      <c r="Q73" s="29"/>
      <c r="R73" s="28"/>
      <c r="S73" s="30"/>
    </row>
    <row r="74" spans="1:19" x14ac:dyDescent="0.25">
      <c r="A74" s="31" t="s">
        <v>510</v>
      </c>
      <c r="B74" s="32" t="s">
        <v>511</v>
      </c>
      <c r="C74" s="31" t="s">
        <v>13</v>
      </c>
      <c r="D74" s="33">
        <v>55263</v>
      </c>
      <c r="E74" s="31" t="s">
        <v>17</v>
      </c>
      <c r="F74" s="32" t="s">
        <v>417</v>
      </c>
      <c r="G74" s="31">
        <v>120</v>
      </c>
      <c r="H74" s="32" t="s">
        <v>522</v>
      </c>
      <c r="I74" s="31">
        <v>120</v>
      </c>
      <c r="J74" s="31"/>
      <c r="K74" s="34"/>
      <c r="L74" s="35"/>
      <c r="M74" s="36"/>
      <c r="N74" s="35"/>
      <c r="O74" s="36"/>
      <c r="P74" s="35"/>
      <c r="Q74" s="36"/>
      <c r="R74" s="35"/>
      <c r="S74" s="37"/>
    </row>
    <row r="75" spans="1:19" x14ac:dyDescent="0.25">
      <c r="A75" s="6" t="s">
        <v>523</v>
      </c>
      <c r="B75" s="9" t="s">
        <v>524</v>
      </c>
      <c r="C75" s="6" t="s">
        <v>13</v>
      </c>
      <c r="D75" s="8">
        <v>49966.99</v>
      </c>
      <c r="E75" s="6" t="s">
        <v>525</v>
      </c>
      <c r="F75" s="9" t="s">
        <v>526</v>
      </c>
      <c r="G75" s="6">
        <v>90</v>
      </c>
      <c r="H75" s="9" t="s">
        <v>527</v>
      </c>
      <c r="I75" s="6">
        <v>120</v>
      </c>
      <c r="J75" s="44">
        <f>+(K75+M75)/2</f>
        <v>64114.5</v>
      </c>
      <c r="K75" s="44">
        <v>51839</v>
      </c>
      <c r="L75" s="45" t="s">
        <v>528</v>
      </c>
      <c r="M75" s="44">
        <v>76390</v>
      </c>
      <c r="N75" s="45" t="s">
        <v>529</v>
      </c>
      <c r="O75" s="38" t="s">
        <v>408</v>
      </c>
      <c r="P75" s="28"/>
      <c r="Q75" s="29"/>
      <c r="R75" s="28"/>
      <c r="S75" s="30"/>
    </row>
    <row r="76" spans="1:19" x14ac:dyDescent="0.25">
      <c r="A76" s="21" t="s">
        <v>523</v>
      </c>
      <c r="B76" s="22" t="s">
        <v>524</v>
      </c>
      <c r="C76" s="21" t="s">
        <v>13</v>
      </c>
      <c r="D76" s="23">
        <v>65910</v>
      </c>
      <c r="E76" s="21" t="s">
        <v>20</v>
      </c>
      <c r="F76" s="22" t="s">
        <v>530</v>
      </c>
      <c r="G76" s="21">
        <v>120</v>
      </c>
      <c r="H76" s="22" t="s">
        <v>531</v>
      </c>
      <c r="I76" s="21">
        <v>120</v>
      </c>
      <c r="J76" s="21"/>
      <c r="K76" s="29"/>
      <c r="L76" s="28"/>
      <c r="M76" s="29"/>
      <c r="N76" s="28"/>
      <c r="O76" s="29"/>
      <c r="P76" s="28"/>
      <c r="Q76" s="29"/>
      <c r="R76" s="28"/>
      <c r="S76" s="30"/>
    </row>
    <row r="77" spans="1:19" x14ac:dyDescent="0.25">
      <c r="A77" s="21" t="s">
        <v>523</v>
      </c>
      <c r="B77" s="22" t="s">
        <v>524</v>
      </c>
      <c r="C77" s="21" t="s">
        <v>13</v>
      </c>
      <c r="D77" s="23">
        <v>69900</v>
      </c>
      <c r="E77" s="21" t="s">
        <v>23</v>
      </c>
      <c r="F77" s="22" t="s">
        <v>532</v>
      </c>
      <c r="G77" s="21">
        <v>120</v>
      </c>
      <c r="H77" s="22" t="s">
        <v>533</v>
      </c>
      <c r="I77" s="21">
        <v>120</v>
      </c>
      <c r="J77" s="21"/>
      <c r="K77" s="29"/>
      <c r="L77" s="28"/>
      <c r="M77" s="29"/>
      <c r="N77" s="28"/>
      <c r="O77" s="29"/>
      <c r="P77" s="28"/>
      <c r="Q77" s="29"/>
      <c r="R77" s="28"/>
      <c r="S77" s="30"/>
    </row>
    <row r="78" spans="1:19" x14ac:dyDescent="0.25">
      <c r="A78" s="21" t="s">
        <v>523</v>
      </c>
      <c r="B78" s="22" t="s">
        <v>524</v>
      </c>
      <c r="C78" s="21" t="s">
        <v>13</v>
      </c>
      <c r="D78" s="23">
        <v>73800</v>
      </c>
      <c r="E78" s="21" t="s">
        <v>389</v>
      </c>
      <c r="F78" s="22" t="s">
        <v>534</v>
      </c>
      <c r="G78" s="21">
        <v>120</v>
      </c>
      <c r="H78" s="22" t="s">
        <v>535</v>
      </c>
      <c r="I78" s="21">
        <v>120</v>
      </c>
      <c r="J78" s="21"/>
      <c r="K78" s="29"/>
      <c r="L78" s="28"/>
      <c r="M78" s="29"/>
      <c r="N78" s="28"/>
      <c r="O78" s="29"/>
      <c r="P78" s="28"/>
      <c r="Q78" s="29"/>
      <c r="R78" s="28"/>
      <c r="S78" s="30"/>
    </row>
    <row r="79" spans="1:19" x14ac:dyDescent="0.25">
      <c r="A79" s="21" t="s">
        <v>523</v>
      </c>
      <c r="B79" s="22" t="s">
        <v>524</v>
      </c>
      <c r="C79" s="21" t="s">
        <v>14</v>
      </c>
      <c r="D79" s="23">
        <v>83283</v>
      </c>
      <c r="E79" s="21" t="s">
        <v>17</v>
      </c>
      <c r="F79" s="22" t="s">
        <v>536</v>
      </c>
      <c r="G79" s="21">
        <v>120</v>
      </c>
      <c r="H79" s="22" t="s">
        <v>537</v>
      </c>
      <c r="I79" s="21">
        <v>120</v>
      </c>
      <c r="J79" s="21"/>
      <c r="K79" s="29"/>
      <c r="L79" s="28"/>
      <c r="M79" s="29"/>
      <c r="N79" s="28"/>
      <c r="O79" s="29"/>
      <c r="P79" s="28"/>
      <c r="Q79" s="29"/>
      <c r="R79" s="28"/>
      <c r="S79" s="30"/>
    </row>
    <row r="80" spans="1:19" x14ac:dyDescent="0.25">
      <c r="A80" s="21" t="s">
        <v>523</v>
      </c>
      <c r="B80" s="22" t="s">
        <v>524</v>
      </c>
      <c r="C80" s="21" t="s">
        <v>13</v>
      </c>
      <c r="D80" s="23">
        <v>84858.9</v>
      </c>
      <c r="E80" s="21" t="s">
        <v>22</v>
      </c>
      <c r="F80" s="22" t="s">
        <v>530</v>
      </c>
      <c r="G80" s="21">
        <v>120</v>
      </c>
      <c r="H80" s="22" t="s">
        <v>538</v>
      </c>
      <c r="I80" s="21">
        <v>120</v>
      </c>
      <c r="J80" s="21"/>
      <c r="K80" s="29"/>
      <c r="L80" s="28"/>
      <c r="M80" s="29"/>
      <c r="N80" s="28"/>
      <c r="O80" s="29"/>
      <c r="P80" s="28"/>
      <c r="Q80" s="29"/>
      <c r="R80" s="28"/>
      <c r="S80" s="30"/>
    </row>
    <row r="81" spans="1:19" x14ac:dyDescent="0.25">
      <c r="A81" s="31" t="s">
        <v>523</v>
      </c>
      <c r="B81" s="32" t="s">
        <v>524</v>
      </c>
      <c r="C81" s="31" t="s">
        <v>13</v>
      </c>
      <c r="D81" s="33">
        <v>97980</v>
      </c>
      <c r="E81" s="31" t="s">
        <v>17</v>
      </c>
      <c r="F81" s="32" t="s">
        <v>417</v>
      </c>
      <c r="G81" s="31">
        <v>120</v>
      </c>
      <c r="H81" s="32" t="s">
        <v>539</v>
      </c>
      <c r="I81" s="31">
        <v>120</v>
      </c>
      <c r="J81" s="31"/>
      <c r="K81" s="29"/>
      <c r="L81" s="28"/>
      <c r="M81" s="29"/>
      <c r="N81" s="28"/>
      <c r="O81" s="29"/>
      <c r="P81" s="28"/>
      <c r="Q81" s="29"/>
      <c r="R81" s="28"/>
      <c r="S81" s="30"/>
    </row>
    <row r="82" spans="1:19" x14ac:dyDescent="0.25">
      <c r="A82" s="6" t="s">
        <v>540</v>
      </c>
      <c r="B82" s="9" t="s">
        <v>541</v>
      </c>
      <c r="C82" s="6" t="s">
        <v>13</v>
      </c>
      <c r="D82" s="8">
        <v>4300</v>
      </c>
      <c r="E82" s="6" t="s">
        <v>20</v>
      </c>
      <c r="F82" s="9" t="s">
        <v>403</v>
      </c>
      <c r="G82" s="6">
        <v>240</v>
      </c>
      <c r="H82" s="9" t="s">
        <v>542</v>
      </c>
      <c r="I82" s="6">
        <v>240</v>
      </c>
      <c r="J82" s="6"/>
      <c r="K82" s="13"/>
      <c r="L82" s="14"/>
      <c r="M82" s="20"/>
      <c r="N82" s="14"/>
      <c r="O82" s="20"/>
      <c r="P82" s="14"/>
      <c r="Q82" s="20"/>
      <c r="R82" s="14"/>
      <c r="S82" s="15"/>
    </row>
    <row r="83" spans="1:19" x14ac:dyDescent="0.25">
      <c r="A83" s="21" t="s">
        <v>540</v>
      </c>
      <c r="B83" s="22" t="s">
        <v>541</v>
      </c>
      <c r="C83" s="21" t="s">
        <v>13</v>
      </c>
      <c r="D83" s="23">
        <v>5200</v>
      </c>
      <c r="E83" s="21" t="s">
        <v>389</v>
      </c>
      <c r="F83" s="22" t="s">
        <v>440</v>
      </c>
      <c r="G83" s="21">
        <v>240</v>
      </c>
      <c r="H83" s="22" t="s">
        <v>543</v>
      </c>
      <c r="I83" s="21">
        <v>240</v>
      </c>
      <c r="J83" s="46">
        <f>+(K83+M83)/2</f>
        <v>4540</v>
      </c>
      <c r="K83" s="46">
        <v>3790</v>
      </c>
      <c r="L83" s="47" t="s">
        <v>544</v>
      </c>
      <c r="M83" s="46">
        <v>5290</v>
      </c>
      <c r="N83" s="47" t="s">
        <v>545</v>
      </c>
      <c r="O83" s="21" t="s">
        <v>408</v>
      </c>
      <c r="P83" s="28"/>
      <c r="Q83" s="29"/>
      <c r="R83" s="28"/>
      <c r="S83" s="30"/>
    </row>
    <row r="84" spans="1:19" x14ac:dyDescent="0.25">
      <c r="A84" s="21" t="s">
        <v>540</v>
      </c>
      <c r="B84" s="22" t="s">
        <v>541</v>
      </c>
      <c r="C84" s="21" t="s">
        <v>14</v>
      </c>
      <c r="D84" s="23">
        <v>6720</v>
      </c>
      <c r="E84" s="21" t="s">
        <v>17</v>
      </c>
      <c r="F84" s="22" t="s">
        <v>536</v>
      </c>
      <c r="G84" s="21">
        <v>240</v>
      </c>
      <c r="H84" s="22" t="s">
        <v>546</v>
      </c>
      <c r="I84" s="21">
        <v>240</v>
      </c>
      <c r="J84" s="21"/>
      <c r="K84" s="48"/>
      <c r="L84" s="28"/>
      <c r="M84" s="29"/>
      <c r="N84" s="28"/>
      <c r="O84" s="29"/>
      <c r="P84" s="28"/>
      <c r="Q84" s="29"/>
      <c r="R84" s="28"/>
      <c r="S84" s="30"/>
    </row>
    <row r="85" spans="1:19" x14ac:dyDescent="0.25">
      <c r="A85" s="21" t="s">
        <v>540</v>
      </c>
      <c r="B85" s="22" t="s">
        <v>541</v>
      </c>
      <c r="C85" s="21" t="s">
        <v>13</v>
      </c>
      <c r="D85" s="23">
        <v>6998</v>
      </c>
      <c r="E85" s="21" t="s">
        <v>23</v>
      </c>
      <c r="F85" s="22" t="s">
        <v>547</v>
      </c>
      <c r="G85" s="21">
        <v>240</v>
      </c>
      <c r="H85" s="22" t="s">
        <v>548</v>
      </c>
      <c r="I85" s="21">
        <v>240</v>
      </c>
      <c r="J85" s="21"/>
      <c r="K85" s="48"/>
      <c r="L85" s="28"/>
      <c r="M85" s="29"/>
      <c r="N85" s="28"/>
      <c r="O85" s="29"/>
      <c r="P85" s="28"/>
      <c r="Q85" s="29"/>
      <c r="R85" s="28"/>
      <c r="S85" s="30"/>
    </row>
    <row r="86" spans="1:19" x14ac:dyDescent="0.25">
      <c r="A86" s="21" t="s">
        <v>540</v>
      </c>
      <c r="B86" s="22" t="s">
        <v>541</v>
      </c>
      <c r="C86" s="21" t="s">
        <v>13</v>
      </c>
      <c r="D86" s="23">
        <v>7906</v>
      </c>
      <c r="E86" s="21" t="s">
        <v>17</v>
      </c>
      <c r="F86" s="22" t="s">
        <v>417</v>
      </c>
      <c r="G86" s="21">
        <v>240</v>
      </c>
      <c r="H86" s="22" t="s">
        <v>549</v>
      </c>
      <c r="I86" s="21">
        <v>240</v>
      </c>
      <c r="J86" s="21"/>
      <c r="K86" s="48"/>
      <c r="L86" s="28"/>
      <c r="M86" s="29"/>
      <c r="N86" s="28"/>
      <c r="O86" s="29"/>
      <c r="P86" s="28"/>
      <c r="Q86" s="29"/>
      <c r="R86" s="28"/>
      <c r="S86" s="30"/>
    </row>
    <row r="87" spans="1:19" x14ac:dyDescent="0.25">
      <c r="A87" s="31" t="s">
        <v>540</v>
      </c>
      <c r="B87" s="32" t="s">
        <v>541</v>
      </c>
      <c r="C87" s="31" t="s">
        <v>13</v>
      </c>
      <c r="D87" s="33">
        <v>8494.9</v>
      </c>
      <c r="E87" s="31" t="s">
        <v>22</v>
      </c>
      <c r="F87" s="32" t="s">
        <v>353</v>
      </c>
      <c r="G87" s="31">
        <v>240</v>
      </c>
      <c r="H87" s="32" t="s">
        <v>550</v>
      </c>
      <c r="I87" s="31">
        <v>240</v>
      </c>
      <c r="J87" s="31"/>
      <c r="K87" s="34"/>
      <c r="L87" s="35"/>
      <c r="M87" s="36"/>
      <c r="N87" s="35"/>
      <c r="O87" s="36"/>
      <c r="P87" s="35"/>
      <c r="Q87" s="36"/>
      <c r="R87" s="35"/>
      <c r="S87" s="37"/>
    </row>
    <row r="88" spans="1:19" x14ac:dyDescent="0.25">
      <c r="A88" s="6" t="s">
        <v>551</v>
      </c>
      <c r="B88" s="9" t="s">
        <v>552</v>
      </c>
      <c r="C88" s="6" t="s">
        <v>13</v>
      </c>
      <c r="D88" s="8">
        <v>1668</v>
      </c>
      <c r="E88" s="6" t="s">
        <v>20</v>
      </c>
      <c r="F88" s="9" t="s">
        <v>553</v>
      </c>
      <c r="G88" s="6">
        <v>1800</v>
      </c>
      <c r="H88" s="9" t="s">
        <v>554</v>
      </c>
      <c r="I88" s="6">
        <v>1800</v>
      </c>
      <c r="J88" s="51">
        <f>+(K88+M88)/2</f>
        <v>2209.1800000000003</v>
      </c>
      <c r="K88" s="51">
        <f>16035/10</f>
        <v>1603.5</v>
      </c>
      <c r="L88" s="52" t="s">
        <v>555</v>
      </c>
      <c r="M88" s="51">
        <f>140743/50</f>
        <v>2814.86</v>
      </c>
      <c r="N88" s="52" t="s">
        <v>556</v>
      </c>
      <c r="O88" s="6" t="s">
        <v>557</v>
      </c>
      <c r="P88" s="28"/>
      <c r="Q88" s="29"/>
      <c r="R88" s="28"/>
      <c r="S88" s="30"/>
    </row>
    <row r="89" spans="1:19" x14ac:dyDescent="0.25">
      <c r="A89" s="21" t="s">
        <v>551</v>
      </c>
      <c r="B89" s="22" t="s">
        <v>552</v>
      </c>
      <c r="C89" s="21" t="s">
        <v>13</v>
      </c>
      <c r="D89" s="23">
        <v>1675</v>
      </c>
      <c r="E89" s="21" t="s">
        <v>23</v>
      </c>
      <c r="F89" s="22" t="s">
        <v>558</v>
      </c>
      <c r="G89" s="21">
        <v>1800</v>
      </c>
      <c r="H89" s="22" t="s">
        <v>559</v>
      </c>
      <c r="I89" s="21">
        <v>1800</v>
      </c>
      <c r="J89" s="46">
        <f t="shared" ref="J89:J90" si="9">+(K89+M89)/2</f>
        <v>3766.5</v>
      </c>
      <c r="K89" s="49">
        <v>3233</v>
      </c>
      <c r="L89" s="47" t="s">
        <v>560</v>
      </c>
      <c r="M89" s="46">
        <f>43000/10</f>
        <v>4300</v>
      </c>
      <c r="N89" s="47" t="s">
        <v>561</v>
      </c>
      <c r="O89" s="21" t="s">
        <v>562</v>
      </c>
      <c r="P89" s="28"/>
      <c r="Q89" s="29"/>
      <c r="R89" s="28"/>
      <c r="S89" s="30"/>
    </row>
    <row r="90" spans="1:19" x14ac:dyDescent="0.25">
      <c r="A90" s="21" t="s">
        <v>551</v>
      </c>
      <c r="B90" s="22" t="s">
        <v>552</v>
      </c>
      <c r="C90" s="21" t="s">
        <v>13</v>
      </c>
      <c r="D90" s="23">
        <v>1881</v>
      </c>
      <c r="E90" s="21" t="s">
        <v>563</v>
      </c>
      <c r="F90" s="22" t="s">
        <v>564</v>
      </c>
      <c r="G90" s="21">
        <v>1800</v>
      </c>
      <c r="H90" s="22" t="s">
        <v>565</v>
      </c>
      <c r="I90" s="21">
        <v>1800</v>
      </c>
      <c r="J90" s="46">
        <f t="shared" si="9"/>
        <v>3448.5</v>
      </c>
      <c r="K90" s="46">
        <v>2886</v>
      </c>
      <c r="L90" s="47" t="s">
        <v>566</v>
      </c>
      <c r="M90" s="46">
        <v>4011</v>
      </c>
      <c r="N90" s="47" t="s">
        <v>567</v>
      </c>
      <c r="O90" s="21" t="s">
        <v>21</v>
      </c>
      <c r="P90" s="28"/>
      <c r="Q90" s="29"/>
      <c r="R90" s="28"/>
      <c r="S90" s="30"/>
    </row>
    <row r="91" spans="1:19" x14ac:dyDescent="0.25">
      <c r="A91" s="21" t="s">
        <v>551</v>
      </c>
      <c r="B91" s="22" t="s">
        <v>552</v>
      </c>
      <c r="C91" s="21" t="s">
        <v>13</v>
      </c>
      <c r="D91" s="23">
        <v>3554.65</v>
      </c>
      <c r="E91" s="21" t="s">
        <v>22</v>
      </c>
      <c r="F91" s="22" t="s">
        <v>568</v>
      </c>
      <c r="G91" s="21">
        <v>1800</v>
      </c>
      <c r="H91" s="22" t="s">
        <v>569</v>
      </c>
      <c r="I91" s="21">
        <v>1800</v>
      </c>
      <c r="J91" s="21"/>
      <c r="K91" s="29"/>
      <c r="L91" s="28"/>
      <c r="M91" s="29"/>
      <c r="N91" s="28"/>
      <c r="O91" s="29"/>
      <c r="P91" s="28"/>
      <c r="Q91" s="29"/>
      <c r="R91" s="28"/>
      <c r="S91" s="30"/>
    </row>
    <row r="92" spans="1:19" x14ac:dyDescent="0.25">
      <c r="A92" s="21" t="s">
        <v>551</v>
      </c>
      <c r="B92" s="22" t="s">
        <v>552</v>
      </c>
      <c r="C92" s="21" t="s">
        <v>14</v>
      </c>
      <c r="D92" s="23">
        <v>4505</v>
      </c>
      <c r="E92" s="21" t="s">
        <v>17</v>
      </c>
      <c r="F92" s="22" t="s">
        <v>570</v>
      </c>
      <c r="G92" s="21">
        <v>1800</v>
      </c>
      <c r="H92" s="22" t="s">
        <v>571</v>
      </c>
      <c r="I92" s="21">
        <v>1800</v>
      </c>
      <c r="J92" s="21"/>
      <c r="K92" s="29"/>
      <c r="L92" s="28"/>
      <c r="M92" s="29"/>
      <c r="N92" s="28"/>
      <c r="O92" s="29"/>
      <c r="P92" s="28"/>
      <c r="Q92" s="29"/>
      <c r="R92" s="28"/>
      <c r="S92" s="30"/>
    </row>
    <row r="93" spans="1:19" x14ac:dyDescent="0.25">
      <c r="A93" s="31" t="s">
        <v>551</v>
      </c>
      <c r="B93" s="32" t="s">
        <v>552</v>
      </c>
      <c r="C93" s="31" t="s">
        <v>13</v>
      </c>
      <c r="D93" s="33">
        <v>5300</v>
      </c>
      <c r="E93" s="31" t="s">
        <v>17</v>
      </c>
      <c r="F93" s="32" t="s">
        <v>572</v>
      </c>
      <c r="G93" s="31">
        <v>1800</v>
      </c>
      <c r="H93" s="32" t="s">
        <v>573</v>
      </c>
      <c r="I93" s="31">
        <v>1800</v>
      </c>
      <c r="J93" s="31"/>
      <c r="K93" s="29"/>
      <c r="L93" s="28"/>
      <c r="M93" s="29"/>
      <c r="N93" s="28"/>
      <c r="O93" s="29"/>
      <c r="P93" s="28"/>
      <c r="Q93" s="29"/>
      <c r="R93" s="28"/>
      <c r="S93" s="30"/>
    </row>
    <row r="94" spans="1:19" x14ac:dyDescent="0.25">
      <c r="A94" s="6" t="s">
        <v>574</v>
      </c>
      <c r="B94" s="9" t="s">
        <v>575</v>
      </c>
      <c r="C94" s="6" t="s">
        <v>13</v>
      </c>
      <c r="D94" s="8">
        <v>887</v>
      </c>
      <c r="E94" s="6" t="s">
        <v>20</v>
      </c>
      <c r="F94" s="9" t="s">
        <v>553</v>
      </c>
      <c r="G94" s="6">
        <v>1200</v>
      </c>
      <c r="H94" s="9" t="s">
        <v>576</v>
      </c>
      <c r="I94" s="6">
        <v>1200</v>
      </c>
      <c r="J94" s="51">
        <f>+(K94+M94)/2</f>
        <v>1603</v>
      </c>
      <c r="K94" s="51">
        <v>2129</v>
      </c>
      <c r="L94" s="52" t="s">
        <v>577</v>
      </c>
      <c r="M94" s="51">
        <v>1077</v>
      </c>
      <c r="N94" s="52" t="s">
        <v>578</v>
      </c>
      <c r="O94" s="21" t="s">
        <v>562</v>
      </c>
      <c r="P94" s="14"/>
      <c r="Q94" s="20"/>
      <c r="R94" s="14"/>
      <c r="S94" s="15"/>
    </row>
    <row r="95" spans="1:19" x14ac:dyDescent="0.25">
      <c r="A95" s="21" t="s">
        <v>574</v>
      </c>
      <c r="B95" s="22" t="s">
        <v>575</v>
      </c>
      <c r="C95" s="21" t="s">
        <v>13</v>
      </c>
      <c r="D95" s="23">
        <v>968</v>
      </c>
      <c r="E95" s="21" t="s">
        <v>563</v>
      </c>
      <c r="F95" s="22" t="s">
        <v>564</v>
      </c>
      <c r="G95" s="21">
        <v>1200</v>
      </c>
      <c r="H95" s="22" t="s">
        <v>579</v>
      </c>
      <c r="I95" s="21">
        <v>1200</v>
      </c>
      <c r="J95" s="46">
        <f>+(K95+M95)/2</f>
        <v>1985</v>
      </c>
      <c r="K95" s="46">
        <v>2450</v>
      </c>
      <c r="L95" s="47" t="s">
        <v>580</v>
      </c>
      <c r="M95" s="46">
        <v>1520</v>
      </c>
      <c r="N95" s="47" t="s">
        <v>581</v>
      </c>
      <c r="O95" s="21" t="s">
        <v>562</v>
      </c>
      <c r="P95" s="28"/>
      <c r="Q95" s="29"/>
      <c r="R95" s="28"/>
      <c r="S95" s="30"/>
    </row>
    <row r="96" spans="1:19" x14ac:dyDescent="0.25">
      <c r="A96" s="21" t="s">
        <v>574</v>
      </c>
      <c r="B96" s="22" t="s">
        <v>575</v>
      </c>
      <c r="C96" s="21" t="s">
        <v>13</v>
      </c>
      <c r="D96" s="23">
        <v>1318</v>
      </c>
      <c r="E96" s="21" t="s">
        <v>23</v>
      </c>
      <c r="F96" s="22" t="s">
        <v>558</v>
      </c>
      <c r="G96" s="21">
        <v>1200</v>
      </c>
      <c r="H96" s="22" t="s">
        <v>582</v>
      </c>
      <c r="I96" s="21">
        <v>1200</v>
      </c>
      <c r="J96" s="21"/>
      <c r="K96" s="48"/>
      <c r="L96" s="28"/>
      <c r="M96" s="29"/>
      <c r="N96" s="28"/>
      <c r="O96" s="29"/>
      <c r="P96" s="28"/>
      <c r="Q96" s="29"/>
      <c r="R96" s="28"/>
      <c r="S96" s="30"/>
    </row>
    <row r="97" spans="1:19" x14ac:dyDescent="0.25">
      <c r="A97" s="21" t="s">
        <v>574</v>
      </c>
      <c r="B97" s="22" t="s">
        <v>575</v>
      </c>
      <c r="C97" s="21" t="s">
        <v>13</v>
      </c>
      <c r="D97" s="23">
        <v>1745.24</v>
      </c>
      <c r="E97" s="21" t="s">
        <v>22</v>
      </c>
      <c r="F97" s="22" t="s">
        <v>568</v>
      </c>
      <c r="G97" s="21">
        <v>1200</v>
      </c>
      <c r="H97" s="22" t="s">
        <v>583</v>
      </c>
      <c r="I97" s="21">
        <v>1200</v>
      </c>
      <c r="J97" s="21"/>
      <c r="K97" s="48"/>
      <c r="L97" s="28"/>
      <c r="M97" s="29"/>
      <c r="N97" s="28"/>
      <c r="O97" s="29"/>
      <c r="P97" s="28"/>
      <c r="Q97" s="29"/>
      <c r="R97" s="28"/>
      <c r="S97" s="30"/>
    </row>
    <row r="98" spans="1:19" x14ac:dyDescent="0.25">
      <c r="A98" s="21" t="s">
        <v>574</v>
      </c>
      <c r="B98" s="22" t="s">
        <v>575</v>
      </c>
      <c r="C98" s="21" t="s">
        <v>14</v>
      </c>
      <c r="D98" s="23">
        <v>2140</v>
      </c>
      <c r="E98" s="21" t="s">
        <v>17</v>
      </c>
      <c r="F98" s="22" t="s">
        <v>584</v>
      </c>
      <c r="G98" s="21">
        <v>1200</v>
      </c>
      <c r="H98" s="22" t="s">
        <v>585</v>
      </c>
      <c r="I98" s="21">
        <v>1200</v>
      </c>
      <c r="J98" s="21"/>
      <c r="K98" s="48"/>
      <c r="L98" s="28"/>
      <c r="M98" s="29"/>
      <c r="N98" s="28"/>
      <c r="O98" s="29"/>
      <c r="P98" s="28"/>
      <c r="Q98" s="29"/>
      <c r="R98" s="28"/>
      <c r="S98" s="30"/>
    </row>
    <row r="99" spans="1:19" x14ac:dyDescent="0.25">
      <c r="A99" s="31" t="s">
        <v>574</v>
      </c>
      <c r="B99" s="32" t="s">
        <v>575</v>
      </c>
      <c r="C99" s="31" t="s">
        <v>13</v>
      </c>
      <c r="D99" s="33">
        <v>2518</v>
      </c>
      <c r="E99" s="31" t="s">
        <v>17</v>
      </c>
      <c r="F99" s="32" t="s">
        <v>586</v>
      </c>
      <c r="G99" s="31">
        <v>1200</v>
      </c>
      <c r="H99" s="32" t="s">
        <v>587</v>
      </c>
      <c r="I99" s="31">
        <v>1200</v>
      </c>
      <c r="J99" s="31"/>
      <c r="K99" s="34"/>
      <c r="L99" s="35"/>
      <c r="M99" s="36"/>
      <c r="N99" s="35"/>
      <c r="O99" s="36"/>
      <c r="P99" s="35"/>
      <c r="Q99" s="36"/>
      <c r="R99" s="35"/>
      <c r="S99" s="37"/>
    </row>
    <row r="100" spans="1:19" x14ac:dyDescent="0.25">
      <c r="A100" s="6" t="s">
        <v>588</v>
      </c>
      <c r="B100" s="9" t="s">
        <v>589</v>
      </c>
      <c r="C100" s="6" t="s">
        <v>13</v>
      </c>
      <c r="D100" s="8">
        <v>8345</v>
      </c>
      <c r="E100" s="6" t="s">
        <v>20</v>
      </c>
      <c r="F100" s="9" t="s">
        <v>553</v>
      </c>
      <c r="G100" s="6">
        <v>600</v>
      </c>
      <c r="H100" s="9" t="s">
        <v>590</v>
      </c>
      <c r="I100" s="6">
        <v>600</v>
      </c>
      <c r="J100" s="51">
        <f>+(K100+M100)/2</f>
        <v>9769.5</v>
      </c>
      <c r="K100" s="51">
        <v>8336</v>
      </c>
      <c r="L100" s="52" t="s">
        <v>743</v>
      </c>
      <c r="M100" s="51">
        <v>11203</v>
      </c>
      <c r="N100" s="52" t="s">
        <v>744</v>
      </c>
      <c r="O100" s="6" t="s">
        <v>21</v>
      </c>
      <c r="P100" s="28"/>
      <c r="Q100" s="29"/>
      <c r="R100" s="28"/>
      <c r="S100" s="30"/>
    </row>
    <row r="101" spans="1:19" x14ac:dyDescent="0.25">
      <c r="A101" s="21" t="s">
        <v>588</v>
      </c>
      <c r="B101" s="22" t="s">
        <v>589</v>
      </c>
      <c r="C101" s="21" t="s">
        <v>13</v>
      </c>
      <c r="D101" s="23">
        <v>9427</v>
      </c>
      <c r="E101" s="21" t="s">
        <v>563</v>
      </c>
      <c r="F101" s="22" t="s">
        <v>591</v>
      </c>
      <c r="G101" s="21">
        <v>600</v>
      </c>
      <c r="H101" s="22" t="s">
        <v>592</v>
      </c>
      <c r="I101" s="21">
        <v>600</v>
      </c>
      <c r="J101" s="46">
        <f>+(K101+M101)/2</f>
        <v>25968.5</v>
      </c>
      <c r="K101" s="46">
        <v>25947</v>
      </c>
      <c r="L101" s="47" t="s">
        <v>593</v>
      </c>
      <c r="M101" s="46">
        <v>25990</v>
      </c>
      <c r="N101" s="47" t="s">
        <v>594</v>
      </c>
      <c r="O101" s="21" t="s">
        <v>21</v>
      </c>
      <c r="P101" s="28"/>
      <c r="Q101" s="29"/>
      <c r="R101" s="28"/>
      <c r="S101" s="30"/>
    </row>
    <row r="102" spans="1:19" x14ac:dyDescent="0.25">
      <c r="A102" s="21" t="s">
        <v>588</v>
      </c>
      <c r="B102" s="22" t="s">
        <v>589</v>
      </c>
      <c r="C102" s="21" t="s">
        <v>13</v>
      </c>
      <c r="D102" s="23">
        <v>16998</v>
      </c>
      <c r="E102" s="21" t="s">
        <v>23</v>
      </c>
      <c r="F102" s="22" t="s">
        <v>558</v>
      </c>
      <c r="G102" s="21">
        <v>600</v>
      </c>
      <c r="H102" s="22" t="s">
        <v>595</v>
      </c>
      <c r="I102" s="21">
        <v>600</v>
      </c>
      <c r="J102" s="21"/>
      <c r="K102" s="29"/>
      <c r="L102" s="28"/>
      <c r="M102" s="29"/>
      <c r="N102" s="28"/>
      <c r="O102" s="29"/>
      <c r="P102" s="28"/>
      <c r="Q102" s="29"/>
      <c r="R102" s="28"/>
      <c r="S102" s="30"/>
    </row>
    <row r="103" spans="1:19" x14ac:dyDescent="0.25">
      <c r="A103" s="21" t="s">
        <v>588</v>
      </c>
      <c r="B103" s="22" t="s">
        <v>589</v>
      </c>
      <c r="C103" s="21" t="s">
        <v>14</v>
      </c>
      <c r="D103" s="23">
        <v>17570</v>
      </c>
      <c r="E103" s="21" t="s">
        <v>17</v>
      </c>
      <c r="F103" s="22" t="s">
        <v>596</v>
      </c>
      <c r="G103" s="21">
        <v>600</v>
      </c>
      <c r="H103" s="22" t="s">
        <v>597</v>
      </c>
      <c r="I103" s="21">
        <v>600</v>
      </c>
      <c r="J103" s="21"/>
      <c r="K103" s="29"/>
      <c r="L103" s="28"/>
      <c r="M103" s="29"/>
      <c r="N103" s="28"/>
      <c r="O103" s="29"/>
      <c r="P103" s="28"/>
      <c r="Q103" s="29"/>
      <c r="R103" s="28"/>
      <c r="S103" s="30"/>
    </row>
    <row r="104" spans="1:19" x14ac:dyDescent="0.25">
      <c r="A104" s="21" t="s">
        <v>588</v>
      </c>
      <c r="B104" s="22" t="s">
        <v>589</v>
      </c>
      <c r="C104" s="21" t="s">
        <v>14</v>
      </c>
      <c r="D104" s="23">
        <v>17820</v>
      </c>
      <c r="E104" s="21" t="s">
        <v>563</v>
      </c>
      <c r="F104" s="22" t="s">
        <v>564</v>
      </c>
      <c r="G104" s="21">
        <v>600</v>
      </c>
      <c r="H104" s="22" t="s">
        <v>598</v>
      </c>
      <c r="I104" s="21">
        <v>600</v>
      </c>
      <c r="J104" s="21"/>
      <c r="K104" s="29"/>
      <c r="L104" s="28"/>
      <c r="M104" s="29"/>
      <c r="N104" s="28"/>
      <c r="O104" s="29"/>
      <c r="P104" s="28"/>
      <c r="Q104" s="29"/>
      <c r="R104" s="28"/>
      <c r="S104" s="30"/>
    </row>
    <row r="105" spans="1:19" x14ac:dyDescent="0.25">
      <c r="A105" s="21" t="s">
        <v>588</v>
      </c>
      <c r="B105" s="22" t="s">
        <v>589</v>
      </c>
      <c r="C105" s="21" t="s">
        <v>13</v>
      </c>
      <c r="D105" s="23">
        <v>20670</v>
      </c>
      <c r="E105" s="21" t="s">
        <v>17</v>
      </c>
      <c r="F105" s="22" t="s">
        <v>599</v>
      </c>
      <c r="G105" s="21">
        <v>600</v>
      </c>
      <c r="H105" s="22" t="s">
        <v>600</v>
      </c>
      <c r="I105" s="21">
        <v>600</v>
      </c>
      <c r="J105" s="21"/>
      <c r="K105" s="29"/>
      <c r="L105" s="28"/>
      <c r="M105" s="29"/>
      <c r="N105" s="28"/>
      <c r="O105" s="29"/>
      <c r="P105" s="28"/>
      <c r="Q105" s="29"/>
      <c r="R105" s="28"/>
      <c r="S105" s="30"/>
    </row>
    <row r="106" spans="1:19" x14ac:dyDescent="0.25">
      <c r="A106" s="31" t="s">
        <v>588</v>
      </c>
      <c r="B106" s="32" t="s">
        <v>589</v>
      </c>
      <c r="C106" s="31" t="s">
        <v>13</v>
      </c>
      <c r="D106" s="33">
        <v>24123.68</v>
      </c>
      <c r="E106" s="31" t="s">
        <v>22</v>
      </c>
      <c r="F106" s="32" t="s">
        <v>568</v>
      </c>
      <c r="G106" s="31">
        <v>600</v>
      </c>
      <c r="H106" s="32" t="s">
        <v>601</v>
      </c>
      <c r="I106" s="31">
        <v>600</v>
      </c>
      <c r="J106" s="31"/>
      <c r="K106" s="29"/>
      <c r="L106" s="28"/>
      <c r="M106" s="29"/>
      <c r="N106" s="28"/>
      <c r="O106" s="29"/>
      <c r="P106" s="28"/>
      <c r="Q106" s="29"/>
      <c r="R106" s="28"/>
      <c r="S106" s="30"/>
    </row>
    <row r="107" spans="1:19" x14ac:dyDescent="0.25">
      <c r="A107" s="6" t="s">
        <v>602</v>
      </c>
      <c r="B107" s="9" t="s">
        <v>603</v>
      </c>
      <c r="C107" s="6" t="s">
        <v>13</v>
      </c>
      <c r="D107" s="8">
        <v>5224</v>
      </c>
      <c r="E107" s="6" t="s">
        <v>20</v>
      </c>
      <c r="F107" s="9" t="s">
        <v>604</v>
      </c>
      <c r="G107" s="6">
        <v>600</v>
      </c>
      <c r="H107" s="9" t="s">
        <v>605</v>
      </c>
      <c r="I107" s="6">
        <v>600</v>
      </c>
      <c r="J107" s="51">
        <f>+(K107+M107)/2</f>
        <v>6128.5</v>
      </c>
      <c r="K107" s="51">
        <v>5890</v>
      </c>
      <c r="L107" s="52" t="s">
        <v>606</v>
      </c>
      <c r="M107" s="51">
        <v>6367</v>
      </c>
      <c r="N107" s="52" t="s">
        <v>607</v>
      </c>
      <c r="O107" s="6" t="s">
        <v>21</v>
      </c>
      <c r="P107" s="14"/>
      <c r="Q107" s="20"/>
      <c r="R107" s="14"/>
      <c r="S107" s="15"/>
    </row>
    <row r="108" spans="1:19" x14ac:dyDescent="0.25">
      <c r="A108" s="21" t="s">
        <v>602</v>
      </c>
      <c r="B108" s="22" t="s">
        <v>603</v>
      </c>
      <c r="C108" s="21" t="s">
        <v>13</v>
      </c>
      <c r="D108" s="23">
        <v>7183</v>
      </c>
      <c r="E108" s="21" t="s">
        <v>563</v>
      </c>
      <c r="F108" s="22" t="s">
        <v>591</v>
      </c>
      <c r="G108" s="21">
        <v>600</v>
      </c>
      <c r="H108" s="22" t="s">
        <v>608</v>
      </c>
      <c r="I108" s="21">
        <v>600</v>
      </c>
      <c r="J108" s="46">
        <f>+(K108+M108)/2</f>
        <v>20492</v>
      </c>
      <c r="K108" s="46">
        <v>19399</v>
      </c>
      <c r="L108" s="47" t="s">
        <v>609</v>
      </c>
      <c r="M108" s="46">
        <v>21585</v>
      </c>
      <c r="N108" s="47" t="s">
        <v>610</v>
      </c>
      <c r="O108" s="21" t="s">
        <v>21</v>
      </c>
      <c r="P108" s="28"/>
      <c r="Q108" s="29"/>
      <c r="R108" s="28"/>
      <c r="S108" s="30"/>
    </row>
    <row r="109" spans="1:19" x14ac:dyDescent="0.25">
      <c r="A109" s="21" t="s">
        <v>602</v>
      </c>
      <c r="B109" s="22" t="s">
        <v>603</v>
      </c>
      <c r="C109" s="21" t="s">
        <v>14</v>
      </c>
      <c r="D109" s="23">
        <v>11902</v>
      </c>
      <c r="E109" s="21" t="s">
        <v>563</v>
      </c>
      <c r="F109" s="22" t="s">
        <v>564</v>
      </c>
      <c r="G109" s="21">
        <v>600</v>
      </c>
      <c r="H109" s="22" t="s">
        <v>611</v>
      </c>
      <c r="I109" s="21">
        <v>600</v>
      </c>
      <c r="J109" s="21"/>
      <c r="K109" s="48"/>
      <c r="L109" s="28"/>
      <c r="M109" s="29"/>
      <c r="N109" s="28"/>
      <c r="O109" s="29"/>
      <c r="P109" s="28"/>
      <c r="Q109" s="29"/>
      <c r="R109" s="28"/>
      <c r="S109" s="30"/>
    </row>
    <row r="110" spans="1:19" x14ac:dyDescent="0.25">
      <c r="A110" s="21" t="s">
        <v>602</v>
      </c>
      <c r="B110" s="22" t="s">
        <v>603</v>
      </c>
      <c r="C110" s="21" t="s">
        <v>13</v>
      </c>
      <c r="D110" s="23">
        <v>12278</v>
      </c>
      <c r="E110" s="21" t="s">
        <v>23</v>
      </c>
      <c r="F110" s="22" t="s">
        <v>558</v>
      </c>
      <c r="G110" s="21">
        <v>600</v>
      </c>
      <c r="H110" s="22" t="s">
        <v>612</v>
      </c>
      <c r="I110" s="21">
        <v>600</v>
      </c>
      <c r="J110" s="21"/>
      <c r="K110" s="48"/>
      <c r="L110" s="28"/>
      <c r="M110" s="29"/>
      <c r="N110" s="28"/>
      <c r="O110" s="29"/>
      <c r="P110" s="28"/>
      <c r="Q110" s="29"/>
      <c r="R110" s="28"/>
      <c r="S110" s="30"/>
    </row>
    <row r="111" spans="1:19" x14ac:dyDescent="0.25">
      <c r="A111" s="21" t="s">
        <v>602</v>
      </c>
      <c r="B111" s="22" t="s">
        <v>603</v>
      </c>
      <c r="C111" s="21" t="s">
        <v>14</v>
      </c>
      <c r="D111" s="23">
        <v>15542</v>
      </c>
      <c r="E111" s="21" t="s">
        <v>17</v>
      </c>
      <c r="F111" s="22" t="s">
        <v>613</v>
      </c>
      <c r="G111" s="21">
        <v>600</v>
      </c>
      <c r="H111" s="22" t="s">
        <v>614</v>
      </c>
      <c r="I111" s="21">
        <v>600</v>
      </c>
      <c r="J111" s="21"/>
      <c r="K111" s="48"/>
      <c r="L111" s="28"/>
      <c r="M111" s="29"/>
      <c r="N111" s="28"/>
      <c r="O111" s="29"/>
      <c r="P111" s="28"/>
      <c r="Q111" s="29"/>
      <c r="R111" s="28"/>
      <c r="S111" s="30"/>
    </row>
    <row r="112" spans="1:19" x14ac:dyDescent="0.25">
      <c r="A112" s="21" t="s">
        <v>602</v>
      </c>
      <c r="B112" s="22" t="s">
        <v>603</v>
      </c>
      <c r="C112" s="21" t="s">
        <v>13</v>
      </c>
      <c r="D112" s="23">
        <v>16251.39</v>
      </c>
      <c r="E112" s="21" t="s">
        <v>22</v>
      </c>
      <c r="F112" s="22" t="s">
        <v>568</v>
      </c>
      <c r="G112" s="21">
        <v>600</v>
      </c>
      <c r="H112" s="22" t="s">
        <v>615</v>
      </c>
      <c r="I112" s="21">
        <v>600</v>
      </c>
      <c r="J112" s="21"/>
      <c r="K112" s="48"/>
      <c r="L112" s="28"/>
      <c r="M112" s="29"/>
      <c r="N112" s="28"/>
      <c r="O112" s="29"/>
      <c r="P112" s="28"/>
      <c r="Q112" s="29"/>
      <c r="R112" s="28"/>
      <c r="S112" s="30"/>
    </row>
    <row r="113" spans="1:19" x14ac:dyDescent="0.25">
      <c r="A113" s="31" t="s">
        <v>602</v>
      </c>
      <c r="B113" s="32" t="s">
        <v>603</v>
      </c>
      <c r="C113" s="31" t="s">
        <v>13</v>
      </c>
      <c r="D113" s="33">
        <v>18285</v>
      </c>
      <c r="E113" s="31" t="s">
        <v>17</v>
      </c>
      <c r="F113" s="32" t="s">
        <v>572</v>
      </c>
      <c r="G113" s="31">
        <v>600</v>
      </c>
      <c r="H113" s="32" t="s">
        <v>616</v>
      </c>
      <c r="I113" s="31">
        <v>600</v>
      </c>
      <c r="J113" s="31"/>
      <c r="K113" s="34"/>
      <c r="L113" s="35"/>
      <c r="M113" s="36"/>
      <c r="N113" s="35"/>
      <c r="O113" s="36"/>
      <c r="P113" s="35"/>
      <c r="Q113" s="36"/>
      <c r="R113" s="35"/>
      <c r="S113" s="37"/>
    </row>
    <row r="114" spans="1:19" x14ac:dyDescent="0.25">
      <c r="A114" s="6" t="s">
        <v>617</v>
      </c>
      <c r="B114" s="9" t="s">
        <v>618</v>
      </c>
      <c r="C114" s="6" t="s">
        <v>15</v>
      </c>
      <c r="D114" s="8">
        <v>14000</v>
      </c>
      <c r="E114" s="6" t="s">
        <v>506</v>
      </c>
      <c r="F114" s="9" t="s">
        <v>619</v>
      </c>
      <c r="G114" s="6">
        <v>1200</v>
      </c>
      <c r="H114" s="9" t="s">
        <v>620</v>
      </c>
      <c r="I114" s="6">
        <v>1200</v>
      </c>
      <c r="J114" s="51">
        <f>+(K114+M114)/2</f>
        <v>18999.5</v>
      </c>
      <c r="K114" s="58">
        <v>23000</v>
      </c>
      <c r="L114" s="52" t="s">
        <v>621</v>
      </c>
      <c r="M114" s="51">
        <v>14999</v>
      </c>
      <c r="N114" s="52" t="s">
        <v>622</v>
      </c>
      <c r="O114" s="6" t="s">
        <v>73</v>
      </c>
      <c r="P114" s="28"/>
      <c r="Q114" s="29"/>
      <c r="R114" s="28"/>
      <c r="S114" s="30"/>
    </row>
    <row r="115" spans="1:19" x14ac:dyDescent="0.25">
      <c r="A115" s="21" t="s">
        <v>617</v>
      </c>
      <c r="B115" s="22" t="s">
        <v>618</v>
      </c>
      <c r="C115" s="21" t="s">
        <v>14</v>
      </c>
      <c r="D115" s="23">
        <v>16000</v>
      </c>
      <c r="E115" s="21" t="s">
        <v>506</v>
      </c>
      <c r="F115" s="22" t="s">
        <v>623</v>
      </c>
      <c r="G115" s="21">
        <v>1200</v>
      </c>
      <c r="H115" s="22" t="s">
        <v>624</v>
      </c>
      <c r="I115" s="21">
        <v>1200</v>
      </c>
      <c r="J115" s="46">
        <f t="shared" ref="J115" si="10">+(K115+M115)/2</f>
        <v>232496.5</v>
      </c>
      <c r="K115" s="46">
        <v>21990</v>
      </c>
      <c r="L115" s="47" t="s">
        <v>625</v>
      </c>
      <c r="M115" s="46">
        <v>443003</v>
      </c>
      <c r="N115" s="47" t="s">
        <v>745</v>
      </c>
      <c r="O115" s="21" t="s">
        <v>73</v>
      </c>
      <c r="P115" s="28"/>
      <c r="Q115" s="29"/>
      <c r="R115" s="28"/>
      <c r="S115" s="30"/>
    </row>
    <row r="116" spans="1:19" x14ac:dyDescent="0.25">
      <c r="A116" s="21" t="s">
        <v>617</v>
      </c>
      <c r="B116" s="22" t="s">
        <v>618</v>
      </c>
      <c r="C116" s="21" t="s">
        <v>13</v>
      </c>
      <c r="D116" s="23">
        <v>18980</v>
      </c>
      <c r="E116" s="21" t="s">
        <v>506</v>
      </c>
      <c r="F116" s="22" t="s">
        <v>623</v>
      </c>
      <c r="G116" s="21">
        <v>1200</v>
      </c>
      <c r="H116" s="22" t="s">
        <v>626</v>
      </c>
      <c r="I116" s="21">
        <v>1200</v>
      </c>
      <c r="J116" s="21"/>
      <c r="K116" s="29"/>
      <c r="L116" s="28"/>
      <c r="M116" s="29"/>
      <c r="N116" s="28"/>
      <c r="O116" s="29"/>
      <c r="P116" s="28"/>
      <c r="Q116" s="29"/>
      <c r="R116" s="28"/>
      <c r="S116" s="30"/>
    </row>
    <row r="117" spans="1:19" x14ac:dyDescent="0.25">
      <c r="A117" s="21" t="s">
        <v>617</v>
      </c>
      <c r="B117" s="22" t="s">
        <v>618</v>
      </c>
      <c r="C117" s="21" t="s">
        <v>15</v>
      </c>
      <c r="D117" s="23">
        <v>19357</v>
      </c>
      <c r="E117" s="21" t="s">
        <v>26</v>
      </c>
      <c r="F117" s="22" t="s">
        <v>627</v>
      </c>
      <c r="G117" s="21">
        <v>500</v>
      </c>
      <c r="H117" s="22" t="s">
        <v>628</v>
      </c>
      <c r="I117" s="21">
        <v>1200</v>
      </c>
      <c r="J117" s="21"/>
      <c r="K117" s="29"/>
      <c r="L117" s="28"/>
      <c r="M117" s="29"/>
      <c r="N117" s="28"/>
      <c r="O117" s="29"/>
      <c r="P117" s="28"/>
      <c r="Q117" s="29"/>
      <c r="R117" s="28"/>
      <c r="S117" s="30"/>
    </row>
    <row r="118" spans="1:19" x14ac:dyDescent="0.25">
      <c r="A118" s="21" t="s">
        <v>617</v>
      </c>
      <c r="B118" s="22" t="s">
        <v>618</v>
      </c>
      <c r="C118" s="21" t="s">
        <v>14</v>
      </c>
      <c r="D118" s="23">
        <v>19902</v>
      </c>
      <c r="E118" s="21" t="s">
        <v>17</v>
      </c>
      <c r="F118" s="22" t="s">
        <v>629</v>
      </c>
      <c r="G118" s="21">
        <v>1200</v>
      </c>
      <c r="H118" s="22" t="s">
        <v>630</v>
      </c>
      <c r="I118" s="21">
        <v>1200</v>
      </c>
      <c r="J118" s="21"/>
      <c r="K118" s="29"/>
      <c r="L118" s="28"/>
      <c r="M118" s="29"/>
      <c r="N118" s="28"/>
      <c r="O118" s="29"/>
      <c r="P118" s="28"/>
      <c r="Q118" s="29"/>
      <c r="R118" s="28"/>
      <c r="S118" s="30"/>
    </row>
    <row r="119" spans="1:19" x14ac:dyDescent="0.25">
      <c r="A119" s="21" t="s">
        <v>617</v>
      </c>
      <c r="B119" s="22" t="s">
        <v>618</v>
      </c>
      <c r="C119" s="21" t="s">
        <v>13</v>
      </c>
      <c r="D119" s="23">
        <v>22598</v>
      </c>
      <c r="E119" s="21" t="s">
        <v>23</v>
      </c>
      <c r="F119" s="22" t="s">
        <v>631</v>
      </c>
      <c r="G119" s="21">
        <v>1200</v>
      </c>
      <c r="H119" s="22" t="s">
        <v>618</v>
      </c>
      <c r="I119" s="21">
        <v>1200</v>
      </c>
      <c r="J119" s="21"/>
      <c r="K119" s="29"/>
      <c r="L119" s="28"/>
      <c r="M119" s="29"/>
      <c r="N119" s="28"/>
      <c r="O119" s="29"/>
      <c r="P119" s="28"/>
      <c r="Q119" s="29"/>
      <c r="R119" s="28"/>
      <c r="S119" s="30"/>
    </row>
    <row r="120" spans="1:19" x14ac:dyDescent="0.25">
      <c r="A120" s="21" t="s">
        <v>617</v>
      </c>
      <c r="B120" s="22" t="s">
        <v>618</v>
      </c>
      <c r="C120" s="21" t="s">
        <v>13</v>
      </c>
      <c r="D120" s="23">
        <v>23414</v>
      </c>
      <c r="E120" s="21" t="s">
        <v>17</v>
      </c>
      <c r="F120" s="22" t="s">
        <v>632</v>
      </c>
      <c r="G120" s="21">
        <v>1200</v>
      </c>
      <c r="H120" s="22" t="s">
        <v>633</v>
      </c>
      <c r="I120" s="21">
        <v>1200</v>
      </c>
      <c r="J120" s="21"/>
      <c r="K120" s="29"/>
      <c r="L120" s="28"/>
      <c r="M120" s="29"/>
      <c r="N120" s="28"/>
      <c r="O120" s="29"/>
      <c r="P120" s="28"/>
      <c r="Q120" s="29"/>
      <c r="R120" s="28"/>
      <c r="S120" s="30"/>
    </row>
    <row r="121" spans="1:19" x14ac:dyDescent="0.25">
      <c r="A121" s="21" t="s">
        <v>617</v>
      </c>
      <c r="B121" s="22" t="s">
        <v>618</v>
      </c>
      <c r="C121" s="21" t="s">
        <v>16</v>
      </c>
      <c r="D121" s="23">
        <v>23700</v>
      </c>
      <c r="E121" s="21" t="s">
        <v>506</v>
      </c>
      <c r="F121" s="22" t="s">
        <v>623</v>
      </c>
      <c r="G121" s="21">
        <v>1200</v>
      </c>
      <c r="H121" s="22" t="s">
        <v>634</v>
      </c>
      <c r="I121" s="21">
        <v>1200</v>
      </c>
      <c r="J121" s="21"/>
      <c r="K121" s="29"/>
      <c r="L121" s="28"/>
      <c r="M121" s="29"/>
      <c r="N121" s="28"/>
      <c r="O121" s="29"/>
      <c r="P121" s="28"/>
      <c r="Q121" s="29"/>
      <c r="R121" s="28"/>
      <c r="S121" s="30"/>
    </row>
    <row r="122" spans="1:19" x14ac:dyDescent="0.25">
      <c r="A122" s="21" t="s">
        <v>617</v>
      </c>
      <c r="B122" s="22" t="s">
        <v>618</v>
      </c>
      <c r="C122" s="21" t="s">
        <v>18</v>
      </c>
      <c r="D122" s="23">
        <v>24264</v>
      </c>
      <c r="E122" s="21" t="s">
        <v>26</v>
      </c>
      <c r="F122" s="22" t="s">
        <v>635</v>
      </c>
      <c r="G122" s="21">
        <v>400</v>
      </c>
      <c r="H122" s="22" t="s">
        <v>636</v>
      </c>
      <c r="I122" s="21">
        <v>1200</v>
      </c>
      <c r="J122" s="21"/>
      <c r="K122" s="29"/>
      <c r="L122" s="28"/>
      <c r="M122" s="29"/>
      <c r="N122" s="28"/>
      <c r="O122" s="29"/>
      <c r="P122" s="28"/>
      <c r="Q122" s="29"/>
      <c r="R122" s="28"/>
      <c r="S122" s="30"/>
    </row>
    <row r="123" spans="1:19" x14ac:dyDescent="0.25">
      <c r="A123" s="21" t="s">
        <v>617</v>
      </c>
      <c r="B123" s="22" t="s">
        <v>618</v>
      </c>
      <c r="C123" s="21" t="s">
        <v>13</v>
      </c>
      <c r="D123" s="23">
        <v>42869</v>
      </c>
      <c r="E123" s="21" t="s">
        <v>26</v>
      </c>
      <c r="F123" s="22" t="s">
        <v>627</v>
      </c>
      <c r="G123" s="21">
        <v>600</v>
      </c>
      <c r="H123" s="22" t="s">
        <v>637</v>
      </c>
      <c r="I123" s="21">
        <v>1200</v>
      </c>
      <c r="J123" s="21"/>
      <c r="K123" s="29"/>
      <c r="L123" s="28"/>
      <c r="M123" s="29"/>
      <c r="N123" s="28"/>
      <c r="O123" s="29"/>
      <c r="P123" s="28"/>
      <c r="Q123" s="29"/>
      <c r="R123" s="28"/>
      <c r="S123" s="30"/>
    </row>
    <row r="124" spans="1:19" x14ac:dyDescent="0.25">
      <c r="A124" s="21" t="s">
        <v>617</v>
      </c>
      <c r="B124" s="22" t="s">
        <v>618</v>
      </c>
      <c r="C124" s="21" t="s">
        <v>14</v>
      </c>
      <c r="D124" s="23">
        <v>48744</v>
      </c>
      <c r="E124" s="21" t="s">
        <v>20</v>
      </c>
      <c r="F124" s="22" t="s">
        <v>623</v>
      </c>
      <c r="G124" s="21">
        <v>1200</v>
      </c>
      <c r="H124" s="22" t="s">
        <v>638</v>
      </c>
      <c r="I124" s="21">
        <v>1200</v>
      </c>
      <c r="J124" s="21"/>
      <c r="K124" s="29"/>
      <c r="L124" s="28"/>
      <c r="M124" s="29"/>
      <c r="N124" s="28"/>
      <c r="O124" s="29"/>
      <c r="P124" s="28"/>
      <c r="Q124" s="29"/>
      <c r="R124" s="28"/>
      <c r="S124" s="30"/>
    </row>
    <row r="125" spans="1:19" x14ac:dyDescent="0.25">
      <c r="A125" s="21" t="s">
        <v>617</v>
      </c>
      <c r="B125" s="22" t="s">
        <v>618</v>
      </c>
      <c r="C125" s="21" t="s">
        <v>19</v>
      </c>
      <c r="D125" s="23">
        <v>50000</v>
      </c>
      <c r="E125" s="21" t="s">
        <v>506</v>
      </c>
      <c r="F125" s="22" t="s">
        <v>623</v>
      </c>
      <c r="G125" s="21">
        <v>1200</v>
      </c>
      <c r="H125" s="22" t="s">
        <v>639</v>
      </c>
      <c r="I125" s="21">
        <v>1200</v>
      </c>
      <c r="J125" s="21"/>
      <c r="K125" s="29"/>
      <c r="L125" s="28"/>
      <c r="M125" s="29"/>
      <c r="N125" s="28"/>
      <c r="O125" s="29"/>
      <c r="P125" s="28"/>
      <c r="Q125" s="29"/>
      <c r="R125" s="28"/>
      <c r="S125" s="30"/>
    </row>
    <row r="126" spans="1:19" x14ac:dyDescent="0.25">
      <c r="A126" s="21" t="s">
        <v>617</v>
      </c>
      <c r="B126" s="22" t="s">
        <v>618</v>
      </c>
      <c r="C126" s="21" t="s">
        <v>13</v>
      </c>
      <c r="D126" s="23">
        <v>56990</v>
      </c>
      <c r="E126" s="21" t="s">
        <v>20</v>
      </c>
      <c r="F126" s="22" t="s">
        <v>623</v>
      </c>
      <c r="G126" s="21">
        <v>1200</v>
      </c>
      <c r="H126" s="22" t="s">
        <v>640</v>
      </c>
      <c r="I126" s="21">
        <v>1200</v>
      </c>
      <c r="J126" s="21"/>
      <c r="K126" s="29"/>
      <c r="L126" s="28"/>
      <c r="M126" s="29"/>
      <c r="N126" s="28"/>
      <c r="O126" s="29"/>
      <c r="P126" s="28"/>
      <c r="Q126" s="29"/>
      <c r="R126" s="28"/>
      <c r="S126" s="30"/>
    </row>
    <row r="127" spans="1:19" x14ac:dyDescent="0.25">
      <c r="A127" s="21" t="s">
        <v>617</v>
      </c>
      <c r="B127" s="22" t="s">
        <v>618</v>
      </c>
      <c r="C127" s="21" t="s">
        <v>19</v>
      </c>
      <c r="D127" s="23">
        <v>58841</v>
      </c>
      <c r="E127" s="21" t="s">
        <v>26</v>
      </c>
      <c r="F127" s="22" t="s">
        <v>635</v>
      </c>
      <c r="G127" s="21">
        <v>200</v>
      </c>
      <c r="H127" s="22" t="s">
        <v>641</v>
      </c>
      <c r="I127" s="21">
        <v>1200</v>
      </c>
      <c r="J127" s="21"/>
      <c r="K127" s="29"/>
      <c r="L127" s="28"/>
      <c r="M127" s="29"/>
      <c r="N127" s="28"/>
      <c r="O127" s="29"/>
      <c r="P127" s="28"/>
      <c r="Q127" s="29"/>
      <c r="R127" s="28"/>
      <c r="S127" s="30"/>
    </row>
    <row r="128" spans="1:19" x14ac:dyDescent="0.25">
      <c r="A128" s="21" t="s">
        <v>617</v>
      </c>
      <c r="B128" s="22" t="s">
        <v>618</v>
      </c>
      <c r="C128" s="21" t="s">
        <v>14</v>
      </c>
      <c r="D128" s="23">
        <v>79883</v>
      </c>
      <c r="E128" s="21" t="s">
        <v>26</v>
      </c>
      <c r="F128" s="22" t="s">
        <v>627</v>
      </c>
      <c r="G128" s="21">
        <v>400</v>
      </c>
      <c r="H128" s="22" t="s">
        <v>642</v>
      </c>
      <c r="I128" s="21">
        <v>1200</v>
      </c>
      <c r="J128" s="21"/>
      <c r="K128" s="29"/>
      <c r="L128" s="28"/>
      <c r="M128" s="29"/>
      <c r="N128" s="28"/>
      <c r="O128" s="29"/>
      <c r="P128" s="28"/>
      <c r="Q128" s="29"/>
      <c r="R128" s="28"/>
      <c r="S128" s="30"/>
    </row>
    <row r="129" spans="1:19" x14ac:dyDescent="0.25">
      <c r="A129" s="31" t="s">
        <v>617</v>
      </c>
      <c r="B129" s="32" t="s">
        <v>618</v>
      </c>
      <c r="C129" s="31" t="s">
        <v>16</v>
      </c>
      <c r="D129" s="33">
        <v>112535</v>
      </c>
      <c r="E129" s="31" t="s">
        <v>26</v>
      </c>
      <c r="F129" s="32" t="s">
        <v>635</v>
      </c>
      <c r="G129" s="31">
        <v>300</v>
      </c>
      <c r="H129" s="32" t="s">
        <v>643</v>
      </c>
      <c r="I129" s="31">
        <v>1200</v>
      </c>
      <c r="J129" s="31"/>
      <c r="K129" s="29"/>
      <c r="L129" s="28"/>
      <c r="M129" s="29"/>
      <c r="N129" s="28"/>
      <c r="O129" s="29"/>
      <c r="P129" s="28"/>
      <c r="Q129" s="29"/>
      <c r="R129" s="28"/>
      <c r="S129" s="30"/>
    </row>
    <row r="130" spans="1:19" x14ac:dyDescent="0.25">
      <c r="A130" s="6" t="s">
        <v>644</v>
      </c>
      <c r="B130" s="9" t="s">
        <v>645</v>
      </c>
      <c r="C130" s="6" t="s">
        <v>14</v>
      </c>
      <c r="D130" s="8">
        <v>37784</v>
      </c>
      <c r="E130" s="6" t="s">
        <v>17</v>
      </c>
      <c r="F130" s="9" t="s">
        <v>646</v>
      </c>
      <c r="G130" s="6">
        <v>600</v>
      </c>
      <c r="H130" s="9" t="s">
        <v>647</v>
      </c>
      <c r="I130" s="6">
        <v>600</v>
      </c>
      <c r="J130" s="51">
        <f t="shared" ref="J130:J131" si="11">+(K130+M130)/2</f>
        <v>89631</v>
      </c>
      <c r="K130" s="51">
        <v>100670</v>
      </c>
      <c r="L130" s="52" t="s">
        <v>648</v>
      </c>
      <c r="M130" s="51">
        <v>78592</v>
      </c>
      <c r="N130" s="52" t="s">
        <v>649</v>
      </c>
      <c r="O130" s="7" t="s">
        <v>73</v>
      </c>
      <c r="P130" s="14"/>
      <c r="Q130" s="20"/>
      <c r="R130" s="14"/>
      <c r="S130" s="15"/>
    </row>
    <row r="131" spans="1:19" x14ac:dyDescent="0.25">
      <c r="A131" s="21" t="s">
        <v>644</v>
      </c>
      <c r="B131" s="22" t="s">
        <v>645</v>
      </c>
      <c r="C131" s="21" t="s">
        <v>13</v>
      </c>
      <c r="D131" s="23">
        <v>44452</v>
      </c>
      <c r="E131" s="21" t="s">
        <v>17</v>
      </c>
      <c r="F131" s="22" t="s">
        <v>650</v>
      </c>
      <c r="G131" s="21">
        <v>600</v>
      </c>
      <c r="H131" s="22" t="s">
        <v>651</v>
      </c>
      <c r="I131" s="21">
        <v>600</v>
      </c>
      <c r="J131" s="46">
        <f t="shared" si="11"/>
        <v>89631</v>
      </c>
      <c r="K131" s="46">
        <v>100670</v>
      </c>
      <c r="L131" s="47" t="s">
        <v>648</v>
      </c>
      <c r="M131" s="46">
        <v>78592</v>
      </c>
      <c r="N131" s="47" t="s">
        <v>649</v>
      </c>
      <c r="O131" s="21" t="s">
        <v>73</v>
      </c>
      <c r="P131" s="28"/>
      <c r="Q131" s="29"/>
      <c r="R131" s="28"/>
      <c r="S131" s="30"/>
    </row>
    <row r="132" spans="1:19" x14ac:dyDescent="0.25">
      <c r="A132" s="21" t="s">
        <v>644</v>
      </c>
      <c r="B132" s="22" t="s">
        <v>645</v>
      </c>
      <c r="C132" s="21" t="s">
        <v>13</v>
      </c>
      <c r="D132" s="23">
        <v>62000</v>
      </c>
      <c r="E132" s="21" t="s">
        <v>25</v>
      </c>
      <c r="F132" s="22" t="s">
        <v>623</v>
      </c>
      <c r="G132" s="21">
        <v>600</v>
      </c>
      <c r="H132" s="22" t="s">
        <v>652</v>
      </c>
      <c r="I132" s="21">
        <v>600</v>
      </c>
      <c r="J132" s="21"/>
      <c r="K132" s="48"/>
      <c r="L132" s="28"/>
      <c r="M132" s="29"/>
      <c r="N132" s="28"/>
      <c r="O132" s="29"/>
      <c r="P132" s="28"/>
      <c r="Q132" s="29"/>
      <c r="R132" s="28"/>
      <c r="S132" s="30"/>
    </row>
    <row r="133" spans="1:19" x14ac:dyDescent="0.25">
      <c r="A133" s="21" t="s">
        <v>644</v>
      </c>
      <c r="B133" s="22" t="s">
        <v>645</v>
      </c>
      <c r="C133" s="21" t="s">
        <v>13</v>
      </c>
      <c r="D133" s="23">
        <v>63290</v>
      </c>
      <c r="E133" s="21" t="s">
        <v>506</v>
      </c>
      <c r="F133" s="22" t="s">
        <v>623</v>
      </c>
      <c r="G133" s="21">
        <v>600</v>
      </c>
      <c r="H133" s="22" t="s">
        <v>653</v>
      </c>
      <c r="I133" s="21">
        <v>600</v>
      </c>
      <c r="J133" s="21"/>
      <c r="K133" s="48"/>
      <c r="L133" s="28"/>
      <c r="M133" s="29"/>
      <c r="N133" s="28"/>
      <c r="O133" s="29"/>
      <c r="P133" s="28"/>
      <c r="Q133" s="29"/>
      <c r="R133" s="28"/>
      <c r="S133" s="30"/>
    </row>
    <row r="134" spans="1:19" x14ac:dyDescent="0.25">
      <c r="A134" s="31" t="s">
        <v>644</v>
      </c>
      <c r="B134" s="32" t="s">
        <v>645</v>
      </c>
      <c r="C134" s="31" t="s">
        <v>13</v>
      </c>
      <c r="D134" s="33">
        <v>150186</v>
      </c>
      <c r="E134" s="31" t="s">
        <v>20</v>
      </c>
      <c r="F134" s="32" t="s">
        <v>623</v>
      </c>
      <c r="G134" s="31">
        <v>600</v>
      </c>
      <c r="H134" s="32" t="s">
        <v>654</v>
      </c>
      <c r="I134" s="31">
        <v>600</v>
      </c>
      <c r="J134" s="31"/>
      <c r="K134" s="34"/>
      <c r="L134" s="35"/>
      <c r="M134" s="36"/>
      <c r="N134" s="35"/>
      <c r="O134" s="36"/>
      <c r="P134" s="35"/>
      <c r="Q134" s="36"/>
      <c r="R134" s="35"/>
      <c r="S134" s="37"/>
    </row>
    <row r="135" spans="1:19" x14ac:dyDescent="0.25">
      <c r="A135" s="6" t="s">
        <v>655</v>
      </c>
      <c r="B135" s="9" t="s">
        <v>656</v>
      </c>
      <c r="C135" s="6" t="s">
        <v>14</v>
      </c>
      <c r="D135" s="8">
        <v>6400</v>
      </c>
      <c r="E135" s="6" t="s">
        <v>25</v>
      </c>
      <c r="F135" s="9" t="s">
        <v>623</v>
      </c>
      <c r="G135" s="6">
        <v>600</v>
      </c>
      <c r="H135" s="9" t="s">
        <v>657</v>
      </c>
      <c r="I135" s="6">
        <v>600</v>
      </c>
      <c r="J135" s="51">
        <f>+(K135+M135)/2</f>
        <v>12164.5</v>
      </c>
      <c r="K135" s="51">
        <v>13529</v>
      </c>
      <c r="L135" s="52" t="s">
        <v>746</v>
      </c>
      <c r="M135" s="51">
        <v>10800</v>
      </c>
      <c r="N135" s="52" t="s">
        <v>658</v>
      </c>
      <c r="O135" s="6" t="s">
        <v>73</v>
      </c>
      <c r="P135" s="28"/>
      <c r="Q135" s="29"/>
      <c r="R135" s="28"/>
      <c r="S135" s="30"/>
    </row>
    <row r="136" spans="1:19" x14ac:dyDescent="0.25">
      <c r="A136" s="21" t="s">
        <v>655</v>
      </c>
      <c r="B136" s="22" t="s">
        <v>656</v>
      </c>
      <c r="C136" s="21" t="s">
        <v>14</v>
      </c>
      <c r="D136" s="23">
        <v>6500</v>
      </c>
      <c r="E136" s="21" t="s">
        <v>506</v>
      </c>
      <c r="F136" s="22" t="s">
        <v>623</v>
      </c>
      <c r="G136" s="21">
        <v>600</v>
      </c>
      <c r="H136" s="22" t="s">
        <v>659</v>
      </c>
      <c r="I136" s="21">
        <v>600</v>
      </c>
      <c r="J136" s="46">
        <f>+(K136+M136)/2</f>
        <v>12164.5</v>
      </c>
      <c r="K136" s="53">
        <f>+K135</f>
        <v>13529</v>
      </c>
      <c r="L136" s="47" t="s">
        <v>746</v>
      </c>
      <c r="M136" s="59">
        <f>+M135</f>
        <v>10800</v>
      </c>
      <c r="N136" s="47" t="s">
        <v>658</v>
      </c>
      <c r="O136" s="57" t="s">
        <v>73</v>
      </c>
      <c r="P136" s="28"/>
      <c r="Q136" s="29"/>
      <c r="R136" s="28"/>
      <c r="S136" s="30"/>
    </row>
    <row r="137" spans="1:19" x14ac:dyDescent="0.25">
      <c r="A137" s="21" t="s">
        <v>655</v>
      </c>
      <c r="B137" s="22" t="s">
        <v>656</v>
      </c>
      <c r="C137" s="21" t="s">
        <v>13</v>
      </c>
      <c r="D137" s="23">
        <v>7500</v>
      </c>
      <c r="E137" s="21" t="s">
        <v>25</v>
      </c>
      <c r="F137" s="22" t="s">
        <v>623</v>
      </c>
      <c r="G137" s="21">
        <v>600</v>
      </c>
      <c r="H137" s="22" t="s">
        <v>660</v>
      </c>
      <c r="I137" s="21">
        <v>600</v>
      </c>
      <c r="J137" s="46">
        <f t="shared" ref="J137:J141" si="12">+(K137+M137)/2</f>
        <v>0</v>
      </c>
      <c r="K137" s="46"/>
      <c r="L137" s="21"/>
      <c r="M137" s="46"/>
      <c r="N137" s="21"/>
      <c r="O137" s="21"/>
      <c r="P137" s="28"/>
      <c r="Q137" s="29"/>
      <c r="R137" s="28"/>
      <c r="S137" s="30"/>
    </row>
    <row r="138" spans="1:19" x14ac:dyDescent="0.25">
      <c r="A138" s="21" t="s">
        <v>655</v>
      </c>
      <c r="B138" s="22" t="s">
        <v>656</v>
      </c>
      <c r="C138" s="21" t="s">
        <v>13</v>
      </c>
      <c r="D138" s="23">
        <v>7600</v>
      </c>
      <c r="E138" s="21" t="s">
        <v>506</v>
      </c>
      <c r="F138" s="22" t="s">
        <v>623</v>
      </c>
      <c r="G138" s="21">
        <v>600</v>
      </c>
      <c r="H138" s="22" t="s">
        <v>661</v>
      </c>
      <c r="I138" s="21">
        <v>600</v>
      </c>
      <c r="J138" s="46">
        <f t="shared" si="12"/>
        <v>0</v>
      </c>
      <c r="K138" s="46"/>
      <c r="L138" s="21"/>
      <c r="M138" s="46"/>
      <c r="N138" s="21"/>
      <c r="O138" s="21"/>
      <c r="P138" s="28"/>
      <c r="Q138" s="29"/>
      <c r="R138" s="28"/>
      <c r="S138" s="30"/>
    </row>
    <row r="139" spans="1:19" x14ac:dyDescent="0.25">
      <c r="A139" s="21" t="s">
        <v>655</v>
      </c>
      <c r="B139" s="22" t="s">
        <v>656</v>
      </c>
      <c r="C139" s="21" t="s">
        <v>14</v>
      </c>
      <c r="D139" s="23">
        <v>8447</v>
      </c>
      <c r="E139" s="21" t="s">
        <v>17</v>
      </c>
      <c r="F139" s="22" t="s">
        <v>662</v>
      </c>
      <c r="G139" s="21">
        <v>600</v>
      </c>
      <c r="H139" s="22" t="s">
        <v>663</v>
      </c>
      <c r="I139" s="21">
        <v>600</v>
      </c>
      <c r="J139" s="46">
        <f t="shared" si="12"/>
        <v>12164.5</v>
      </c>
      <c r="K139" s="46">
        <v>13529</v>
      </c>
      <c r="L139" s="47" t="s">
        <v>746</v>
      </c>
      <c r="M139" s="46">
        <f>+M136</f>
        <v>10800</v>
      </c>
      <c r="N139" s="47" t="s">
        <v>658</v>
      </c>
      <c r="O139" s="57" t="s">
        <v>73</v>
      </c>
      <c r="P139" s="28"/>
      <c r="Q139" s="29"/>
      <c r="R139" s="28"/>
      <c r="S139" s="30"/>
    </row>
    <row r="140" spans="1:19" x14ac:dyDescent="0.25">
      <c r="A140" s="21" t="s">
        <v>655</v>
      </c>
      <c r="B140" s="22" t="s">
        <v>656</v>
      </c>
      <c r="C140" s="21" t="s">
        <v>13</v>
      </c>
      <c r="D140" s="23">
        <v>9698</v>
      </c>
      <c r="E140" s="21" t="s">
        <v>23</v>
      </c>
      <c r="F140" s="22" t="s">
        <v>664</v>
      </c>
      <c r="G140" s="21">
        <v>600</v>
      </c>
      <c r="H140" s="22" t="s">
        <v>665</v>
      </c>
      <c r="I140" s="21">
        <v>600</v>
      </c>
      <c r="J140" s="46">
        <f t="shared" si="12"/>
        <v>0</v>
      </c>
      <c r="K140" s="53"/>
      <c r="L140" s="22"/>
      <c r="M140" s="59"/>
      <c r="N140" s="22"/>
      <c r="O140" s="57"/>
      <c r="P140" s="28"/>
      <c r="Q140" s="29"/>
      <c r="R140" s="28"/>
      <c r="S140" s="30"/>
    </row>
    <row r="141" spans="1:19" x14ac:dyDescent="0.25">
      <c r="A141" s="21" t="s">
        <v>655</v>
      </c>
      <c r="B141" s="22" t="s">
        <v>656</v>
      </c>
      <c r="C141" s="21" t="s">
        <v>13</v>
      </c>
      <c r="D141" s="23">
        <v>9938</v>
      </c>
      <c r="E141" s="21" t="s">
        <v>17</v>
      </c>
      <c r="F141" s="22" t="s">
        <v>666</v>
      </c>
      <c r="G141" s="21">
        <v>600</v>
      </c>
      <c r="H141" s="22" t="s">
        <v>667</v>
      </c>
      <c r="I141" s="21">
        <v>600</v>
      </c>
      <c r="J141" s="46">
        <f t="shared" si="12"/>
        <v>12164.5</v>
      </c>
      <c r="K141" s="46">
        <v>13529</v>
      </c>
      <c r="L141" s="47" t="s">
        <v>746</v>
      </c>
      <c r="M141" s="46">
        <f>+M139</f>
        <v>10800</v>
      </c>
      <c r="N141" s="47" t="s">
        <v>658</v>
      </c>
      <c r="O141" s="57" t="s">
        <v>73</v>
      </c>
      <c r="P141" s="28"/>
      <c r="Q141" s="29"/>
      <c r="R141" s="28"/>
      <c r="S141" s="30"/>
    </row>
    <row r="142" spans="1:19" x14ac:dyDescent="0.25">
      <c r="A142" s="21" t="s">
        <v>655</v>
      </c>
      <c r="B142" s="22" t="s">
        <v>656</v>
      </c>
      <c r="C142" s="21" t="s">
        <v>13</v>
      </c>
      <c r="D142" s="23">
        <v>14236</v>
      </c>
      <c r="E142" s="21" t="s">
        <v>20</v>
      </c>
      <c r="F142" s="22" t="s">
        <v>623</v>
      </c>
      <c r="G142" s="21">
        <v>600</v>
      </c>
      <c r="H142" s="22" t="s">
        <v>668</v>
      </c>
      <c r="I142" s="21">
        <v>600</v>
      </c>
      <c r="J142" s="21"/>
      <c r="K142" s="29"/>
      <c r="L142" s="28"/>
      <c r="M142" s="29"/>
      <c r="N142" s="28"/>
      <c r="O142" s="29"/>
      <c r="P142" s="28"/>
      <c r="Q142" s="29"/>
      <c r="R142" s="28"/>
      <c r="S142" s="30"/>
    </row>
    <row r="143" spans="1:19" x14ac:dyDescent="0.25">
      <c r="A143" s="21" t="s">
        <v>655</v>
      </c>
      <c r="B143" s="22" t="s">
        <v>656</v>
      </c>
      <c r="C143" s="21" t="s">
        <v>13</v>
      </c>
      <c r="D143" s="23">
        <v>20988</v>
      </c>
      <c r="E143" s="21" t="s">
        <v>26</v>
      </c>
      <c r="F143" s="22" t="s">
        <v>635</v>
      </c>
      <c r="G143" s="21">
        <v>300</v>
      </c>
      <c r="H143" s="22" t="s">
        <v>669</v>
      </c>
      <c r="I143" s="21">
        <v>600</v>
      </c>
      <c r="J143" s="21"/>
      <c r="K143" s="29"/>
      <c r="L143" s="28"/>
      <c r="M143" s="29"/>
      <c r="N143" s="28"/>
      <c r="O143" s="29"/>
      <c r="P143" s="28"/>
      <c r="Q143" s="29"/>
      <c r="R143" s="28"/>
      <c r="S143" s="30"/>
    </row>
    <row r="144" spans="1:19" x14ac:dyDescent="0.25">
      <c r="A144" s="21" t="s">
        <v>655</v>
      </c>
      <c r="B144" s="22" t="s">
        <v>656</v>
      </c>
      <c r="C144" s="21" t="s">
        <v>16</v>
      </c>
      <c r="D144" s="23">
        <v>23980</v>
      </c>
      <c r="E144" s="21" t="s">
        <v>26</v>
      </c>
      <c r="F144" s="22" t="s">
        <v>635</v>
      </c>
      <c r="G144" s="21">
        <v>300</v>
      </c>
      <c r="H144" s="22" t="s">
        <v>670</v>
      </c>
      <c r="I144" s="21">
        <v>600</v>
      </c>
      <c r="J144" s="21"/>
      <c r="K144" s="29"/>
      <c r="L144" s="28"/>
      <c r="M144" s="29"/>
      <c r="N144" s="28"/>
      <c r="O144" s="29"/>
      <c r="P144" s="28"/>
      <c r="Q144" s="29"/>
      <c r="R144" s="28"/>
      <c r="S144" s="30"/>
    </row>
    <row r="145" spans="1:19" x14ac:dyDescent="0.25">
      <c r="A145" s="21" t="s">
        <v>655</v>
      </c>
      <c r="B145" s="22" t="s">
        <v>656</v>
      </c>
      <c r="C145" s="21" t="s">
        <v>14</v>
      </c>
      <c r="D145" s="23">
        <v>71460</v>
      </c>
      <c r="E145" s="21" t="s">
        <v>26</v>
      </c>
      <c r="F145" s="22" t="s">
        <v>635</v>
      </c>
      <c r="G145" s="21">
        <v>300</v>
      </c>
      <c r="H145" s="22" t="s">
        <v>671</v>
      </c>
      <c r="I145" s="21">
        <v>600</v>
      </c>
      <c r="J145" s="21"/>
      <c r="K145" s="29"/>
      <c r="L145" s="28"/>
      <c r="M145" s="29"/>
      <c r="N145" s="28"/>
      <c r="O145" s="29"/>
      <c r="P145" s="28"/>
      <c r="Q145" s="29"/>
      <c r="R145" s="28"/>
      <c r="S145" s="30"/>
    </row>
    <row r="146" spans="1:19" x14ac:dyDescent="0.25">
      <c r="A146" s="21" t="s">
        <v>655</v>
      </c>
      <c r="B146" s="22" t="s">
        <v>656</v>
      </c>
      <c r="C146" s="21" t="s">
        <v>19</v>
      </c>
      <c r="D146" s="23">
        <v>87980</v>
      </c>
      <c r="E146" s="21" t="s">
        <v>26</v>
      </c>
      <c r="F146" s="22" t="s">
        <v>635</v>
      </c>
      <c r="G146" s="21">
        <v>300</v>
      </c>
      <c r="H146" s="22" t="s">
        <v>672</v>
      </c>
      <c r="I146" s="21">
        <v>600</v>
      </c>
      <c r="J146" s="21"/>
      <c r="K146" s="29"/>
      <c r="L146" s="28"/>
      <c r="M146" s="29"/>
      <c r="N146" s="28"/>
      <c r="O146" s="29"/>
      <c r="P146" s="28"/>
      <c r="Q146" s="29"/>
      <c r="R146" s="28"/>
      <c r="S146" s="30"/>
    </row>
    <row r="147" spans="1:19" x14ac:dyDescent="0.25">
      <c r="A147" s="21" t="s">
        <v>655</v>
      </c>
      <c r="B147" s="22" t="s">
        <v>656</v>
      </c>
      <c r="C147" s="21" t="s">
        <v>15</v>
      </c>
      <c r="D147" s="23">
        <v>318573</v>
      </c>
      <c r="E147" s="21" t="s">
        <v>26</v>
      </c>
      <c r="F147" s="22" t="s">
        <v>635</v>
      </c>
      <c r="G147" s="21">
        <v>200</v>
      </c>
      <c r="H147" s="22" t="s">
        <v>673</v>
      </c>
      <c r="I147" s="21">
        <v>600</v>
      </c>
      <c r="J147" s="21"/>
      <c r="K147" s="29"/>
      <c r="L147" s="28"/>
      <c r="M147" s="29"/>
      <c r="N147" s="28"/>
      <c r="O147" s="29"/>
      <c r="P147" s="28"/>
      <c r="Q147" s="29"/>
      <c r="R147" s="28"/>
      <c r="S147" s="30"/>
    </row>
    <row r="148" spans="1:19" x14ac:dyDescent="0.25">
      <c r="A148" s="31" t="s">
        <v>655</v>
      </c>
      <c r="B148" s="32" t="s">
        <v>656</v>
      </c>
      <c r="C148" s="31" t="s">
        <v>18</v>
      </c>
      <c r="D148" s="33">
        <v>388563</v>
      </c>
      <c r="E148" s="31" t="s">
        <v>26</v>
      </c>
      <c r="F148" s="32" t="s">
        <v>635</v>
      </c>
      <c r="G148" s="31">
        <v>100</v>
      </c>
      <c r="H148" s="32" t="s">
        <v>674</v>
      </c>
      <c r="I148" s="31">
        <v>600</v>
      </c>
      <c r="J148" s="31"/>
      <c r="K148" s="29"/>
      <c r="L148" s="28"/>
      <c r="M148" s="34"/>
      <c r="N148" s="35"/>
      <c r="O148" s="29"/>
      <c r="P148" s="28"/>
      <c r="Q148" s="29"/>
      <c r="R148" s="28"/>
      <c r="S148" s="30"/>
    </row>
    <row r="149" spans="1:19" x14ac:dyDescent="0.25">
      <c r="A149" s="6" t="s">
        <v>675</v>
      </c>
      <c r="B149" s="9" t="s">
        <v>676</v>
      </c>
      <c r="C149" s="6" t="s">
        <v>13</v>
      </c>
      <c r="D149" s="8">
        <v>5848</v>
      </c>
      <c r="E149" s="6" t="s">
        <v>23</v>
      </c>
      <c r="F149" s="9" t="s">
        <v>677</v>
      </c>
      <c r="G149" s="6">
        <v>1200</v>
      </c>
      <c r="H149" s="9" t="s">
        <v>676</v>
      </c>
      <c r="I149" s="6">
        <v>1200</v>
      </c>
      <c r="J149" s="51">
        <f>+(K149+M149)/2</f>
        <v>5567</v>
      </c>
      <c r="K149" s="51">
        <v>5023</v>
      </c>
      <c r="L149" s="52" t="s">
        <v>747</v>
      </c>
      <c r="M149" s="46">
        <v>6111</v>
      </c>
      <c r="N149" s="47" t="s">
        <v>681</v>
      </c>
      <c r="O149" s="6" t="s">
        <v>73</v>
      </c>
      <c r="P149" s="14"/>
      <c r="Q149" s="20"/>
      <c r="R149" s="14"/>
      <c r="S149" s="15"/>
    </row>
    <row r="150" spans="1:19" x14ac:dyDescent="0.25">
      <c r="A150" s="21" t="s">
        <v>675</v>
      </c>
      <c r="B150" s="22" t="s">
        <v>676</v>
      </c>
      <c r="C150" s="21" t="s">
        <v>13</v>
      </c>
      <c r="D150" s="23">
        <v>5973</v>
      </c>
      <c r="E150" s="21" t="s">
        <v>678</v>
      </c>
      <c r="F150" s="22" t="s">
        <v>679</v>
      </c>
      <c r="G150" s="21">
        <v>1200</v>
      </c>
      <c r="H150" s="22" t="s">
        <v>680</v>
      </c>
      <c r="I150" s="21">
        <v>1200</v>
      </c>
      <c r="J150" s="46">
        <f>+(K150+M150)/2</f>
        <v>5567</v>
      </c>
      <c r="K150" s="46">
        <v>5023</v>
      </c>
      <c r="L150" s="47" t="s">
        <v>747</v>
      </c>
      <c r="M150" s="46">
        <v>6111</v>
      </c>
      <c r="N150" s="47" t="s">
        <v>681</v>
      </c>
      <c r="O150" s="57" t="s">
        <v>73</v>
      </c>
      <c r="P150" s="28"/>
      <c r="Q150" s="29"/>
      <c r="R150" s="28"/>
      <c r="S150" s="30"/>
    </row>
    <row r="151" spans="1:19" x14ac:dyDescent="0.25">
      <c r="A151" s="21" t="s">
        <v>675</v>
      </c>
      <c r="B151" s="22" t="s">
        <v>676</v>
      </c>
      <c r="C151" s="21" t="s">
        <v>13</v>
      </c>
      <c r="D151" s="23">
        <v>5990</v>
      </c>
      <c r="E151" s="21" t="s">
        <v>389</v>
      </c>
      <c r="F151" s="22" t="s">
        <v>682</v>
      </c>
      <c r="G151" s="21">
        <v>1200</v>
      </c>
      <c r="H151" s="22" t="s">
        <v>683</v>
      </c>
      <c r="I151" s="21">
        <v>1200</v>
      </c>
      <c r="J151" s="46">
        <f t="shared" ref="J151:J156" si="13">+(K151+M151)/2</f>
        <v>5567</v>
      </c>
      <c r="K151" s="53">
        <v>5023</v>
      </c>
      <c r="L151" s="47" t="s">
        <v>747</v>
      </c>
      <c r="M151" s="59">
        <f>+M149</f>
        <v>6111</v>
      </c>
      <c r="N151" s="47" t="s">
        <v>748</v>
      </c>
      <c r="O151" s="21" t="s">
        <v>73</v>
      </c>
      <c r="P151" s="28"/>
      <c r="Q151" s="29"/>
      <c r="R151" s="28"/>
      <c r="S151" s="30"/>
    </row>
    <row r="152" spans="1:19" x14ac:dyDescent="0.25">
      <c r="A152" s="21" t="s">
        <v>675</v>
      </c>
      <c r="B152" s="22" t="s">
        <v>676</v>
      </c>
      <c r="C152" s="21" t="s">
        <v>13</v>
      </c>
      <c r="D152" s="23">
        <v>6427.34</v>
      </c>
      <c r="E152" s="21" t="s">
        <v>22</v>
      </c>
      <c r="F152" s="22" t="s">
        <v>684</v>
      </c>
      <c r="G152" s="21">
        <v>1200</v>
      </c>
      <c r="H152" s="22" t="s">
        <v>685</v>
      </c>
      <c r="I152" s="21">
        <v>1200</v>
      </c>
      <c r="J152" s="46">
        <f t="shared" si="13"/>
        <v>0</v>
      </c>
      <c r="K152" s="46"/>
      <c r="L152" s="21"/>
      <c r="M152" s="46"/>
      <c r="N152" s="21"/>
      <c r="O152" s="21"/>
      <c r="P152" s="28"/>
      <c r="Q152" s="29"/>
      <c r="R152" s="28"/>
      <c r="S152" s="30"/>
    </row>
    <row r="153" spans="1:19" x14ac:dyDescent="0.25">
      <c r="A153" s="21" t="s">
        <v>675</v>
      </c>
      <c r="B153" s="22" t="s">
        <v>676</v>
      </c>
      <c r="C153" s="21" t="s">
        <v>13</v>
      </c>
      <c r="D153" s="23">
        <v>6661</v>
      </c>
      <c r="E153" s="21" t="s">
        <v>20</v>
      </c>
      <c r="F153" s="22" t="s">
        <v>686</v>
      </c>
      <c r="G153" s="21">
        <v>1200</v>
      </c>
      <c r="H153" s="22" t="s">
        <v>687</v>
      </c>
      <c r="I153" s="21">
        <v>1200</v>
      </c>
      <c r="J153" s="46">
        <f t="shared" si="13"/>
        <v>5567</v>
      </c>
      <c r="K153" s="46">
        <v>5023</v>
      </c>
      <c r="L153" s="47" t="s">
        <v>747</v>
      </c>
      <c r="M153" s="46">
        <v>6111</v>
      </c>
      <c r="N153" s="47" t="s">
        <v>681</v>
      </c>
      <c r="O153" s="57" t="s">
        <v>73</v>
      </c>
      <c r="P153" s="28"/>
      <c r="Q153" s="29"/>
      <c r="R153" s="28"/>
      <c r="S153" s="30"/>
    </row>
    <row r="154" spans="1:19" x14ac:dyDescent="0.25">
      <c r="A154" s="21" t="s">
        <v>675</v>
      </c>
      <c r="B154" s="22" t="s">
        <v>676</v>
      </c>
      <c r="C154" s="21" t="s">
        <v>13</v>
      </c>
      <c r="D154" s="23">
        <v>7564</v>
      </c>
      <c r="E154" s="21" t="s">
        <v>26</v>
      </c>
      <c r="F154" s="22" t="s">
        <v>684</v>
      </c>
      <c r="G154" s="21">
        <v>1200</v>
      </c>
      <c r="H154" s="22" t="s">
        <v>688</v>
      </c>
      <c r="I154" s="21">
        <v>1200</v>
      </c>
      <c r="J154" s="46">
        <f t="shared" si="13"/>
        <v>0</v>
      </c>
      <c r="K154" s="46"/>
      <c r="L154" s="21"/>
      <c r="M154" s="46"/>
      <c r="N154" s="21"/>
      <c r="O154" s="21"/>
      <c r="P154" s="28"/>
      <c r="Q154" s="29"/>
      <c r="R154" s="28"/>
      <c r="S154" s="30"/>
    </row>
    <row r="155" spans="1:19" x14ac:dyDescent="0.25">
      <c r="A155" s="21" t="s">
        <v>675</v>
      </c>
      <c r="B155" s="22" t="s">
        <v>676</v>
      </c>
      <c r="C155" s="21" t="s">
        <v>14</v>
      </c>
      <c r="D155" s="23">
        <v>8029</v>
      </c>
      <c r="E155" s="21" t="s">
        <v>17</v>
      </c>
      <c r="F155" s="22" t="s">
        <v>689</v>
      </c>
      <c r="G155" s="21">
        <v>1200</v>
      </c>
      <c r="H155" s="22" t="s">
        <v>690</v>
      </c>
      <c r="I155" s="21">
        <v>1200</v>
      </c>
      <c r="J155" s="46">
        <f t="shared" si="13"/>
        <v>5567</v>
      </c>
      <c r="K155" s="46">
        <v>5023</v>
      </c>
      <c r="L155" s="47" t="s">
        <v>747</v>
      </c>
      <c r="M155" s="46">
        <v>6111</v>
      </c>
      <c r="N155" s="47" t="s">
        <v>681</v>
      </c>
      <c r="O155" s="57" t="s">
        <v>73</v>
      </c>
      <c r="P155" s="28"/>
      <c r="Q155" s="29"/>
      <c r="R155" s="28"/>
      <c r="S155" s="30"/>
    </row>
    <row r="156" spans="1:19" x14ac:dyDescent="0.25">
      <c r="A156" s="31" t="s">
        <v>675</v>
      </c>
      <c r="B156" s="32" t="s">
        <v>676</v>
      </c>
      <c r="C156" s="31" t="s">
        <v>13</v>
      </c>
      <c r="D156" s="33">
        <v>9945</v>
      </c>
      <c r="E156" s="31" t="s">
        <v>17</v>
      </c>
      <c r="F156" s="32" t="s">
        <v>691</v>
      </c>
      <c r="G156" s="31">
        <v>1200</v>
      </c>
      <c r="H156" s="32" t="s">
        <v>676</v>
      </c>
      <c r="I156" s="31">
        <v>1200</v>
      </c>
      <c r="J156" s="46">
        <f t="shared" si="13"/>
        <v>5567</v>
      </c>
      <c r="K156" s="46">
        <v>5023</v>
      </c>
      <c r="L156" s="47" t="s">
        <v>747</v>
      </c>
      <c r="M156" s="46">
        <v>6111</v>
      </c>
      <c r="N156" s="47" t="s">
        <v>681</v>
      </c>
      <c r="O156" s="57" t="s">
        <v>73</v>
      </c>
      <c r="P156" s="35"/>
      <c r="Q156" s="36"/>
      <c r="R156" s="35"/>
      <c r="S156" s="37"/>
    </row>
    <row r="157" spans="1:19" x14ac:dyDescent="0.25">
      <c r="A157" s="6" t="s">
        <v>692</v>
      </c>
      <c r="B157" s="9" t="s">
        <v>693</v>
      </c>
      <c r="C157" s="6" t="s">
        <v>13</v>
      </c>
      <c r="D157" s="8">
        <v>4994</v>
      </c>
      <c r="E157" s="6" t="s">
        <v>23</v>
      </c>
      <c r="F157" s="9" t="s">
        <v>677</v>
      </c>
      <c r="G157" s="6">
        <v>1200</v>
      </c>
      <c r="H157" s="9" t="s">
        <v>693</v>
      </c>
      <c r="I157" s="6">
        <v>1200</v>
      </c>
      <c r="J157" s="51">
        <f>+(K157+M157)/2</f>
        <v>6093.5</v>
      </c>
      <c r="K157" s="51">
        <v>5761</v>
      </c>
      <c r="L157" s="52" t="s">
        <v>749</v>
      </c>
      <c r="M157" s="51">
        <v>6426</v>
      </c>
      <c r="N157" s="52" t="s">
        <v>750</v>
      </c>
      <c r="O157" s="6" t="s">
        <v>73</v>
      </c>
      <c r="P157" s="28"/>
      <c r="Q157" s="29"/>
      <c r="R157" s="28"/>
      <c r="S157" s="30"/>
    </row>
    <row r="158" spans="1:19" x14ac:dyDescent="0.25">
      <c r="A158" s="21" t="s">
        <v>692</v>
      </c>
      <c r="B158" s="22" t="s">
        <v>693</v>
      </c>
      <c r="C158" s="21" t="s">
        <v>13</v>
      </c>
      <c r="D158" s="23">
        <v>5314</v>
      </c>
      <c r="E158" s="21" t="s">
        <v>678</v>
      </c>
      <c r="F158" s="22" t="s">
        <v>679</v>
      </c>
      <c r="G158" s="21">
        <v>1200</v>
      </c>
      <c r="H158" s="22" t="s">
        <v>680</v>
      </c>
      <c r="I158" s="21">
        <v>1200</v>
      </c>
      <c r="J158" s="46">
        <f>+(K158+M158)/2</f>
        <v>6093.5</v>
      </c>
      <c r="K158" s="46">
        <f>+K157</f>
        <v>5761</v>
      </c>
      <c r="L158" s="47" t="s">
        <v>749</v>
      </c>
      <c r="M158" s="46">
        <f>+M157</f>
        <v>6426</v>
      </c>
      <c r="N158" s="47" t="s">
        <v>750</v>
      </c>
      <c r="O158" s="21" t="s">
        <v>73</v>
      </c>
      <c r="P158" s="28"/>
      <c r="Q158" s="29"/>
      <c r="R158" s="28"/>
      <c r="S158" s="30"/>
    </row>
    <row r="159" spans="1:19" x14ac:dyDescent="0.25">
      <c r="A159" s="21" t="s">
        <v>692</v>
      </c>
      <c r="B159" s="22" t="s">
        <v>693</v>
      </c>
      <c r="C159" s="21" t="s">
        <v>13</v>
      </c>
      <c r="D159" s="23">
        <v>5600</v>
      </c>
      <c r="E159" s="21" t="s">
        <v>389</v>
      </c>
      <c r="F159" s="22" t="s">
        <v>694</v>
      </c>
      <c r="G159" s="21">
        <v>1200</v>
      </c>
      <c r="H159" s="22" t="s">
        <v>695</v>
      </c>
      <c r="I159" s="21">
        <v>1200</v>
      </c>
      <c r="J159" s="46">
        <f t="shared" ref="J159:J174" si="14">+(K159+M159)/2</f>
        <v>6093.5</v>
      </c>
      <c r="K159" s="46">
        <f>+K158</f>
        <v>5761</v>
      </c>
      <c r="L159" s="47" t="s">
        <v>749</v>
      </c>
      <c r="M159" s="46">
        <f>+M158</f>
        <v>6426</v>
      </c>
      <c r="N159" s="47" t="s">
        <v>750</v>
      </c>
      <c r="O159" s="21" t="s">
        <v>73</v>
      </c>
      <c r="P159" s="28"/>
      <c r="Q159" s="29"/>
      <c r="R159" s="28"/>
      <c r="S159" s="30"/>
    </row>
    <row r="160" spans="1:19" x14ac:dyDescent="0.25">
      <c r="A160" s="21" t="s">
        <v>692</v>
      </c>
      <c r="B160" s="22" t="s">
        <v>693</v>
      </c>
      <c r="C160" s="21" t="s">
        <v>13</v>
      </c>
      <c r="D160" s="23">
        <v>5851.66</v>
      </c>
      <c r="E160" s="21" t="s">
        <v>22</v>
      </c>
      <c r="F160" s="22" t="s">
        <v>684</v>
      </c>
      <c r="G160" s="21">
        <v>1200</v>
      </c>
      <c r="H160" s="22" t="s">
        <v>696</v>
      </c>
      <c r="I160" s="21">
        <v>1200</v>
      </c>
      <c r="J160" s="46">
        <f t="shared" si="14"/>
        <v>0</v>
      </c>
      <c r="K160" s="46"/>
      <c r="L160" s="21"/>
      <c r="M160" s="46"/>
      <c r="N160" s="21"/>
      <c r="O160" s="21"/>
      <c r="P160" s="28"/>
      <c r="Q160" s="29"/>
      <c r="R160" s="28"/>
      <c r="S160" s="30"/>
    </row>
    <row r="161" spans="1:19" x14ac:dyDescent="0.25">
      <c r="A161" s="21" t="s">
        <v>692</v>
      </c>
      <c r="B161" s="22" t="s">
        <v>693</v>
      </c>
      <c r="C161" s="21" t="s">
        <v>13</v>
      </c>
      <c r="D161" s="23">
        <v>6067</v>
      </c>
      <c r="E161" s="21" t="s">
        <v>20</v>
      </c>
      <c r="F161" s="22" t="s">
        <v>697</v>
      </c>
      <c r="G161" s="21">
        <v>1200</v>
      </c>
      <c r="H161" s="22" t="s">
        <v>698</v>
      </c>
      <c r="I161" s="21">
        <v>1200</v>
      </c>
      <c r="J161" s="46">
        <f t="shared" si="14"/>
        <v>0</v>
      </c>
      <c r="K161" s="46"/>
      <c r="L161" s="21"/>
      <c r="M161" s="46"/>
      <c r="N161" s="21"/>
      <c r="O161" s="21"/>
      <c r="P161" s="28"/>
      <c r="Q161" s="29"/>
      <c r="R161" s="28"/>
      <c r="S161" s="30"/>
    </row>
    <row r="162" spans="1:19" x14ac:dyDescent="0.25">
      <c r="A162" s="21" t="s">
        <v>692</v>
      </c>
      <c r="B162" s="22" t="s">
        <v>693</v>
      </c>
      <c r="C162" s="21" t="s">
        <v>13</v>
      </c>
      <c r="D162" s="23">
        <v>6788</v>
      </c>
      <c r="E162" s="21" t="s">
        <v>26</v>
      </c>
      <c r="F162" s="22" t="s">
        <v>684</v>
      </c>
      <c r="G162" s="21">
        <v>1200</v>
      </c>
      <c r="H162" s="22" t="s">
        <v>699</v>
      </c>
      <c r="I162" s="21">
        <v>1200</v>
      </c>
      <c r="J162" s="46">
        <f t="shared" si="14"/>
        <v>0</v>
      </c>
      <c r="K162" s="46"/>
      <c r="L162" s="21"/>
      <c r="M162" s="46"/>
      <c r="N162" s="21"/>
      <c r="O162" s="21"/>
      <c r="P162" s="28"/>
      <c r="Q162" s="29"/>
      <c r="R162" s="28"/>
      <c r="S162" s="30"/>
    </row>
    <row r="163" spans="1:19" x14ac:dyDescent="0.25">
      <c r="A163" s="21" t="s">
        <v>692</v>
      </c>
      <c r="B163" s="22" t="s">
        <v>693</v>
      </c>
      <c r="C163" s="21" t="s">
        <v>14</v>
      </c>
      <c r="D163" s="23">
        <v>7303</v>
      </c>
      <c r="E163" s="21" t="s">
        <v>17</v>
      </c>
      <c r="F163" s="22" t="s">
        <v>689</v>
      </c>
      <c r="G163" s="21">
        <v>1200</v>
      </c>
      <c r="H163" s="22" t="s">
        <v>700</v>
      </c>
      <c r="I163" s="21">
        <v>1200</v>
      </c>
      <c r="J163" s="46">
        <f t="shared" si="14"/>
        <v>6093.5</v>
      </c>
      <c r="K163" s="46">
        <f>+K159</f>
        <v>5761</v>
      </c>
      <c r="L163" s="47" t="s">
        <v>749</v>
      </c>
      <c r="M163" s="46">
        <f>+M159</f>
        <v>6426</v>
      </c>
      <c r="N163" s="47" t="s">
        <v>750</v>
      </c>
      <c r="O163" s="21" t="s">
        <v>73</v>
      </c>
      <c r="P163" s="28"/>
      <c r="Q163" s="29"/>
      <c r="R163" s="28"/>
      <c r="S163" s="30"/>
    </row>
    <row r="164" spans="1:19" x14ac:dyDescent="0.25">
      <c r="A164" s="31" t="s">
        <v>692</v>
      </c>
      <c r="B164" s="32" t="s">
        <v>693</v>
      </c>
      <c r="C164" s="31" t="s">
        <v>13</v>
      </c>
      <c r="D164" s="33">
        <v>8592</v>
      </c>
      <c r="E164" s="31" t="s">
        <v>17</v>
      </c>
      <c r="F164" s="32" t="s">
        <v>691</v>
      </c>
      <c r="G164" s="31">
        <v>1200</v>
      </c>
      <c r="H164" s="32" t="s">
        <v>701</v>
      </c>
      <c r="I164" s="31">
        <v>1200</v>
      </c>
      <c r="J164" s="46">
        <f t="shared" si="14"/>
        <v>6093.5</v>
      </c>
      <c r="K164" s="46">
        <f>+K157</f>
        <v>5761</v>
      </c>
      <c r="L164" s="47" t="s">
        <v>749</v>
      </c>
      <c r="M164" s="46">
        <f>+M163</f>
        <v>6426</v>
      </c>
      <c r="N164" s="47" t="s">
        <v>750</v>
      </c>
      <c r="O164" s="21" t="s">
        <v>73</v>
      </c>
      <c r="P164" s="28"/>
      <c r="Q164" s="29"/>
      <c r="R164" s="28"/>
      <c r="S164" s="30"/>
    </row>
    <row r="165" spans="1:19" x14ac:dyDescent="0.25">
      <c r="A165" s="6" t="s">
        <v>702</v>
      </c>
      <c r="B165" s="9" t="s">
        <v>703</v>
      </c>
      <c r="C165" s="6" t="s">
        <v>13</v>
      </c>
      <c r="D165" s="8">
        <v>9148</v>
      </c>
      <c r="E165" s="6" t="s">
        <v>23</v>
      </c>
      <c r="F165" s="9" t="s">
        <v>704</v>
      </c>
      <c r="G165" s="6">
        <v>1200</v>
      </c>
      <c r="H165" s="9" t="s">
        <v>705</v>
      </c>
      <c r="I165" s="6">
        <v>1200</v>
      </c>
      <c r="J165" s="51">
        <f t="shared" si="14"/>
        <v>11791.5</v>
      </c>
      <c r="K165" s="51">
        <v>11544</v>
      </c>
      <c r="L165" s="52" t="s">
        <v>706</v>
      </c>
      <c r="M165" s="51">
        <v>12039</v>
      </c>
      <c r="N165" s="52" t="s">
        <v>707</v>
      </c>
      <c r="O165" s="6"/>
      <c r="P165" s="14"/>
      <c r="Q165" s="20"/>
      <c r="R165" s="14"/>
      <c r="S165" s="15"/>
    </row>
    <row r="166" spans="1:19" x14ac:dyDescent="0.25">
      <c r="A166" s="21" t="s">
        <v>702</v>
      </c>
      <c r="B166" s="22" t="s">
        <v>703</v>
      </c>
      <c r="C166" s="21" t="s">
        <v>13</v>
      </c>
      <c r="D166" s="23">
        <v>9900</v>
      </c>
      <c r="E166" s="21" t="s">
        <v>20</v>
      </c>
      <c r="F166" s="22" t="s">
        <v>708</v>
      </c>
      <c r="G166" s="21">
        <v>1200</v>
      </c>
      <c r="H166" s="22" t="s">
        <v>709</v>
      </c>
      <c r="I166" s="21">
        <v>1200</v>
      </c>
      <c r="J166" s="53">
        <f t="shared" si="14"/>
        <v>11400</v>
      </c>
      <c r="K166" s="46">
        <v>10350</v>
      </c>
      <c r="L166" s="47" t="s">
        <v>710</v>
      </c>
      <c r="M166" s="46">
        <v>12450</v>
      </c>
      <c r="N166" s="47" t="s">
        <v>711</v>
      </c>
      <c r="O166" s="21"/>
      <c r="P166" s="28"/>
      <c r="Q166" s="29"/>
      <c r="R166" s="28"/>
      <c r="S166" s="30"/>
    </row>
    <row r="167" spans="1:19" x14ac:dyDescent="0.25">
      <c r="A167" s="21" t="s">
        <v>702</v>
      </c>
      <c r="B167" s="22" t="s">
        <v>703</v>
      </c>
      <c r="C167" s="21" t="s">
        <v>13</v>
      </c>
      <c r="D167" s="23">
        <v>12847.12</v>
      </c>
      <c r="E167" s="21" t="s">
        <v>22</v>
      </c>
      <c r="F167" s="22" t="s">
        <v>712</v>
      </c>
      <c r="G167" s="21">
        <v>1200</v>
      </c>
      <c r="H167" s="22" t="s">
        <v>713</v>
      </c>
      <c r="I167" s="21">
        <v>1200</v>
      </c>
      <c r="J167" s="53">
        <f t="shared" si="14"/>
        <v>0</v>
      </c>
      <c r="K167" s="46"/>
      <c r="L167" s="21"/>
      <c r="M167" s="46"/>
      <c r="N167" s="21"/>
      <c r="O167" s="21"/>
      <c r="P167" s="28"/>
      <c r="Q167" s="29"/>
      <c r="R167" s="28"/>
      <c r="S167" s="30"/>
    </row>
    <row r="168" spans="1:19" x14ac:dyDescent="0.25">
      <c r="A168" s="21" t="s">
        <v>702</v>
      </c>
      <c r="B168" s="22" t="s">
        <v>703</v>
      </c>
      <c r="C168" s="21" t="s">
        <v>14</v>
      </c>
      <c r="D168" s="23">
        <v>15170</v>
      </c>
      <c r="E168" s="21" t="s">
        <v>17</v>
      </c>
      <c r="F168" s="22" t="s">
        <v>714</v>
      </c>
      <c r="G168" s="21">
        <v>1200</v>
      </c>
      <c r="H168" s="22" t="s">
        <v>715</v>
      </c>
      <c r="I168" s="21">
        <v>1200</v>
      </c>
      <c r="J168" s="53">
        <f>+(K168+M168)/2</f>
        <v>11791.5</v>
      </c>
      <c r="K168" s="46">
        <v>11544</v>
      </c>
      <c r="L168" s="47" t="s">
        <v>706</v>
      </c>
      <c r="M168" s="46">
        <f>+M165</f>
        <v>12039</v>
      </c>
      <c r="N168" s="60" t="s">
        <v>707</v>
      </c>
      <c r="O168" s="57"/>
      <c r="P168" s="28"/>
      <c r="Q168" s="29"/>
      <c r="R168" s="28"/>
      <c r="S168" s="30"/>
    </row>
    <row r="169" spans="1:19" x14ac:dyDescent="0.25">
      <c r="A169" s="31" t="s">
        <v>702</v>
      </c>
      <c r="B169" s="32" t="s">
        <v>703</v>
      </c>
      <c r="C169" s="31" t="s">
        <v>13</v>
      </c>
      <c r="D169" s="33">
        <v>17848</v>
      </c>
      <c r="E169" s="31" t="s">
        <v>17</v>
      </c>
      <c r="F169" s="32" t="s">
        <v>716</v>
      </c>
      <c r="G169" s="31">
        <v>1200</v>
      </c>
      <c r="H169" s="32" t="s">
        <v>717</v>
      </c>
      <c r="I169" s="31">
        <v>1200</v>
      </c>
      <c r="J169" s="53">
        <f t="shared" si="14"/>
        <v>11791.5</v>
      </c>
      <c r="K169" s="46">
        <f>+K168</f>
        <v>11544</v>
      </c>
      <c r="L169" s="47" t="s">
        <v>706</v>
      </c>
      <c r="M169" s="46">
        <f>+M168</f>
        <v>12039</v>
      </c>
      <c r="N169" s="60" t="s">
        <v>707</v>
      </c>
      <c r="O169" s="31"/>
      <c r="P169" s="35"/>
      <c r="Q169" s="36"/>
      <c r="R169" s="35"/>
      <c r="S169" s="37"/>
    </row>
    <row r="170" spans="1:19" x14ac:dyDescent="0.25">
      <c r="A170" s="6" t="s">
        <v>718</v>
      </c>
      <c r="B170" s="9" t="s">
        <v>719</v>
      </c>
      <c r="C170" s="6" t="s">
        <v>13</v>
      </c>
      <c r="D170" s="8">
        <v>42900</v>
      </c>
      <c r="E170" s="6" t="s">
        <v>25</v>
      </c>
      <c r="F170" s="9" t="s">
        <v>623</v>
      </c>
      <c r="G170" s="6">
        <v>600</v>
      </c>
      <c r="H170" s="9" t="s">
        <v>720</v>
      </c>
      <c r="I170" s="6">
        <v>600</v>
      </c>
      <c r="J170" s="51">
        <f t="shared" si="14"/>
        <v>81979.5</v>
      </c>
      <c r="K170" s="51">
        <v>73669</v>
      </c>
      <c r="L170" s="52" t="s">
        <v>721</v>
      </c>
      <c r="M170" s="51">
        <v>90290</v>
      </c>
      <c r="N170" s="52" t="s">
        <v>722</v>
      </c>
      <c r="O170" s="6" t="s">
        <v>73</v>
      </c>
      <c r="P170" s="28"/>
      <c r="Q170" s="29"/>
      <c r="R170" s="28"/>
      <c r="S170" s="30"/>
    </row>
    <row r="171" spans="1:19" x14ac:dyDescent="0.25">
      <c r="A171" s="21" t="s">
        <v>718</v>
      </c>
      <c r="B171" s="22" t="s">
        <v>719</v>
      </c>
      <c r="C171" s="21" t="s">
        <v>13</v>
      </c>
      <c r="D171" s="23">
        <v>44200</v>
      </c>
      <c r="E171" s="21" t="s">
        <v>506</v>
      </c>
      <c r="F171" s="22" t="s">
        <v>623</v>
      </c>
      <c r="G171" s="21">
        <v>600</v>
      </c>
      <c r="H171" s="22" t="s">
        <v>723</v>
      </c>
      <c r="I171" s="21">
        <v>600</v>
      </c>
      <c r="J171" s="46">
        <f t="shared" si="14"/>
        <v>81979.5</v>
      </c>
      <c r="K171" s="46">
        <v>73669</v>
      </c>
      <c r="L171" s="47" t="s">
        <v>721</v>
      </c>
      <c r="M171" s="46">
        <f>+M170</f>
        <v>90290</v>
      </c>
      <c r="N171" s="47" t="s">
        <v>722</v>
      </c>
      <c r="O171" s="21" t="s">
        <v>73</v>
      </c>
      <c r="P171" s="28"/>
      <c r="Q171" s="29"/>
      <c r="R171" s="28"/>
      <c r="S171" s="30"/>
    </row>
    <row r="172" spans="1:19" x14ac:dyDescent="0.25">
      <c r="A172" s="21" t="s">
        <v>718</v>
      </c>
      <c r="B172" s="22" t="s">
        <v>719</v>
      </c>
      <c r="C172" s="21" t="s">
        <v>13</v>
      </c>
      <c r="D172" s="23">
        <v>47130</v>
      </c>
      <c r="E172" s="21" t="s">
        <v>20</v>
      </c>
      <c r="F172" s="22" t="s">
        <v>724</v>
      </c>
      <c r="G172" s="21">
        <v>600</v>
      </c>
      <c r="H172" s="22" t="s">
        <v>725</v>
      </c>
      <c r="I172" s="21">
        <v>600</v>
      </c>
      <c r="J172" s="46">
        <f t="shared" si="14"/>
        <v>92499</v>
      </c>
      <c r="K172" s="46">
        <v>84999</v>
      </c>
      <c r="L172" s="47" t="s">
        <v>726</v>
      </c>
      <c r="M172" s="46">
        <v>99999</v>
      </c>
      <c r="N172" s="47" t="s">
        <v>727</v>
      </c>
      <c r="O172" s="21"/>
      <c r="P172" s="28"/>
      <c r="Q172" s="29"/>
      <c r="R172" s="28"/>
      <c r="S172" s="30"/>
    </row>
    <row r="173" spans="1:19" ht="18.75" customHeight="1" x14ac:dyDescent="0.25">
      <c r="A173" s="21" t="s">
        <v>718</v>
      </c>
      <c r="B173" s="22" t="s">
        <v>719</v>
      </c>
      <c r="C173" s="21" t="s">
        <v>14</v>
      </c>
      <c r="D173" s="23">
        <v>58507</v>
      </c>
      <c r="E173" s="21" t="s">
        <v>17</v>
      </c>
      <c r="F173" s="70" t="s">
        <v>646</v>
      </c>
      <c r="G173" s="21">
        <v>600</v>
      </c>
      <c r="H173" s="22" t="s">
        <v>728</v>
      </c>
      <c r="I173" s="21">
        <v>600</v>
      </c>
      <c r="J173" s="46">
        <f t="shared" si="14"/>
        <v>72322.55</v>
      </c>
      <c r="K173" s="46">
        <v>77240.100000000006</v>
      </c>
      <c r="L173" s="47" t="s">
        <v>729</v>
      </c>
      <c r="M173" s="46">
        <v>67405</v>
      </c>
      <c r="N173" s="47" t="s">
        <v>751</v>
      </c>
      <c r="O173" s="21" t="s">
        <v>752</v>
      </c>
      <c r="P173" s="28"/>
      <c r="Q173" s="29"/>
      <c r="R173" s="28"/>
      <c r="S173" s="30"/>
    </row>
    <row r="174" spans="1:19" x14ac:dyDescent="0.25">
      <c r="A174" s="21" t="s">
        <v>718</v>
      </c>
      <c r="B174" s="22" t="s">
        <v>719</v>
      </c>
      <c r="C174" s="21" t="s">
        <v>13</v>
      </c>
      <c r="D174" s="23">
        <v>68832</v>
      </c>
      <c r="E174" s="21" t="s">
        <v>17</v>
      </c>
      <c r="F174" s="22" t="s">
        <v>650</v>
      </c>
      <c r="G174" s="21">
        <v>600</v>
      </c>
      <c r="H174" s="22" t="s">
        <v>730</v>
      </c>
      <c r="I174" s="21">
        <v>600</v>
      </c>
      <c r="J174" s="46">
        <f t="shared" si="14"/>
        <v>72322.55</v>
      </c>
      <c r="K174" s="46">
        <v>77240.100000000006</v>
      </c>
      <c r="L174" s="47" t="s">
        <v>729</v>
      </c>
      <c r="M174" s="46">
        <v>67405</v>
      </c>
      <c r="N174" s="47" t="s">
        <v>751</v>
      </c>
      <c r="O174" s="57" t="s">
        <v>73</v>
      </c>
      <c r="P174" s="28"/>
      <c r="Q174" s="29"/>
      <c r="R174" s="28"/>
      <c r="S174" s="30"/>
    </row>
    <row r="175" spans="1:19" x14ac:dyDescent="0.25">
      <c r="A175" s="21" t="s">
        <v>718</v>
      </c>
      <c r="B175" s="22" t="s">
        <v>719</v>
      </c>
      <c r="C175" s="21" t="s">
        <v>13</v>
      </c>
      <c r="D175" s="23">
        <v>73530</v>
      </c>
      <c r="E175" s="21" t="s">
        <v>389</v>
      </c>
      <c r="F175" s="22" t="s">
        <v>390</v>
      </c>
      <c r="G175" s="21">
        <v>600</v>
      </c>
      <c r="H175" s="22" t="s">
        <v>731</v>
      </c>
      <c r="I175" s="21">
        <v>600</v>
      </c>
      <c r="J175" s="46"/>
      <c r="K175" s="46"/>
      <c r="L175" s="21"/>
      <c r="M175" s="46"/>
      <c r="N175" s="21"/>
      <c r="O175" s="21"/>
      <c r="P175" s="28"/>
      <c r="Q175" s="29"/>
      <c r="R175" s="28"/>
      <c r="S175" s="30"/>
    </row>
    <row r="176" spans="1:19" x14ac:dyDescent="0.25">
      <c r="A176" s="21" t="s">
        <v>718</v>
      </c>
      <c r="B176" s="22" t="s">
        <v>719</v>
      </c>
      <c r="C176" s="21" t="s">
        <v>13</v>
      </c>
      <c r="D176" s="23">
        <v>111958</v>
      </c>
      <c r="E176" s="21" t="s">
        <v>23</v>
      </c>
      <c r="F176" s="22" t="s">
        <v>732</v>
      </c>
      <c r="G176" s="21">
        <v>600</v>
      </c>
      <c r="H176" s="22" t="s">
        <v>733</v>
      </c>
      <c r="I176" s="21">
        <v>600</v>
      </c>
      <c r="J176" s="46"/>
      <c r="K176" s="46"/>
      <c r="L176" s="21"/>
      <c r="M176" s="46"/>
      <c r="N176" s="21"/>
      <c r="O176" s="21"/>
      <c r="P176" s="28"/>
      <c r="Q176" s="29"/>
      <c r="R176" s="28"/>
      <c r="S176" s="30"/>
    </row>
    <row r="177" spans="1:19" x14ac:dyDescent="0.25">
      <c r="A177" s="21" t="s">
        <v>718</v>
      </c>
      <c r="B177" s="22" t="s">
        <v>719</v>
      </c>
      <c r="C177" s="21" t="s">
        <v>13</v>
      </c>
      <c r="D177" s="23">
        <v>153000</v>
      </c>
      <c r="E177" s="21" t="s">
        <v>22</v>
      </c>
      <c r="F177" s="22" t="s">
        <v>734</v>
      </c>
      <c r="G177" s="21">
        <v>600</v>
      </c>
      <c r="H177" s="22" t="s">
        <v>735</v>
      </c>
      <c r="I177" s="21">
        <v>600</v>
      </c>
      <c r="J177" s="46"/>
      <c r="K177" s="46"/>
      <c r="L177" s="21"/>
      <c r="M177" s="46"/>
      <c r="N177" s="21"/>
      <c r="O177" s="21"/>
      <c r="P177" s="28"/>
      <c r="Q177" s="29"/>
      <c r="R177" s="28"/>
      <c r="S177" s="30"/>
    </row>
    <row r="178" spans="1:19" x14ac:dyDescent="0.25">
      <c r="A178" s="31" t="s">
        <v>718</v>
      </c>
      <c r="B178" s="32" t="s">
        <v>719</v>
      </c>
      <c r="C178" s="31" t="s">
        <v>13</v>
      </c>
      <c r="D178" s="33">
        <v>161739</v>
      </c>
      <c r="E178" s="31" t="s">
        <v>26</v>
      </c>
      <c r="F178" s="32" t="s">
        <v>736</v>
      </c>
      <c r="G178" s="31">
        <v>50</v>
      </c>
      <c r="H178" s="32" t="s">
        <v>737</v>
      </c>
      <c r="I178" s="31">
        <v>600</v>
      </c>
      <c r="J178" s="31"/>
      <c r="K178" s="36"/>
      <c r="L178" s="35"/>
      <c r="M178" s="36"/>
      <c r="N178" s="35"/>
      <c r="O178" s="36"/>
      <c r="P178" s="35"/>
      <c r="Q178" s="36"/>
      <c r="R178" s="35"/>
      <c r="S178" s="37"/>
    </row>
  </sheetData>
  <mergeCells count="1">
    <mergeCell ref="N3:R3"/>
  </mergeCells>
  <hyperlinks>
    <hyperlink ref="L15:L17" r:id="rId1" location="position%3D3%26search_layout%3Dstack%26type%3Ditem%26tracking_id%3D39805381-95be-4a6b-b1b8-a2416d3aeb55" display="https://articulo.mercadolibre.com.ar/MLA-1799705154-garrafas-bombonas-de-gas-recambio-carga-solo-caba-_JM#position%3D3%26search_layout%3Dstack%26type%3Ditem%26tracking_id%3D39805381-95be-4a6b-b1b8-a2416d3aeb55"/>
    <hyperlink ref="L18:L19" r:id="rId2" location="position%3D3%26search_layout%3Dstack%26type%3Ditem%26tracking_id%3D39805381-95be-4a6b-b1b8-a2416d3aeb55" display="https://articulo.mercadolibre.com.ar/MLA-1799705154-garrafas-bombonas-de-gas-recambio-carga-solo-caba-_JM#position%3D3%26search_layout%3Dstack%26type%3Ditem%26tracking_id%3D39805381-95be-4a6b-b1b8-a2416d3aeb55"/>
    <hyperlink ref="N20" r:id="rId3" location="position=7&amp;search_layout=grid&amp;type=item&amp;tracking_id=e5184eb9-95b8-4662-9d42-76e45f451405"/>
    <hyperlink ref="N21" r:id="rId4" location="position=7&amp;search_layout=grid&amp;type=item&amp;tracking_id=0f468b0e-3299-4ae2-a838-1f9a8d5c3232"/>
    <hyperlink ref="L31" r:id="rId5"/>
    <hyperlink ref="N31" r:id="rId6" location="reco_item_pos=0&amp;reco_backend=machinalis-seller-items-pdp&amp;reco_backend_type=low_level&amp;reco_client=vip-seller_items-above&amp;reco_id=6336ade7-a1c6-461e-a600-7acb9e93aa0b" display="https://articulo.mercadolibre.com.ar/MLA-922747461-machimbre-primera-calidad-pino-elliotis-x-5-x-305m-_JM?variation=86172502589#reco_item_pos=0&amp;reco_backend=machinalis-seller-items-pdp&amp;reco_backend_type=low_level&amp;reco_client=vip-seller_items-above&amp;reco_id=6336ade7-a1c6-461e-a600-7acb9e93aa0b"/>
    <hyperlink ref="L29" r:id="rId7"/>
    <hyperlink ref="N29" r:id="rId8"/>
    <hyperlink ref="L34" r:id="rId9" location="position=7&amp;search_layout=stack&amp;type=item&amp;tracking_id=211fe63e-14ff-4405-b135-2c76b84a44f3"/>
    <hyperlink ref="N34" r:id="rId10" location="is_advertising=true&amp;position=2&amp;search_layout=stack&amp;type=pad&amp;tracking_id=211fe63e-14ff-4405-b135-2c76b84a44f3&amp;is_advertising=true&amp;ad_domain=VQCATCORE_LST&amp;ad_position=2&amp;ad_click_id=YWE2ZDNjMmUtM2U0Ni00MWY1LWFlNWMtOWMyN2M0ZWJhY2E3" display="https://articulo.mercadolibre.com.ar/MLA-1262816077-rollo-50-mt-nylon-polietileno-negro-150-micrones-4-mt-ancho-_JM#is_advertising=true&amp;position=2&amp;search_layout=stack&amp;type=pad&amp;tracking_id=211fe63e-14ff-4405-b135-2c76b84a44f3&amp;is_advertising=true&amp;ad_domain=VQCATCORE_LST&amp;ad_position=2&amp;ad_click_id=YWE2ZDNjMmUtM2U0Ni00MWY1LWFlNWMtOWMyN2M0ZWJhY2E3"/>
    <hyperlink ref="L35" r:id="rId11" location="position=7&amp;search_layout=stack&amp;type=item&amp;tracking_id=211fe63e-14ff-4405-b135-2c76b84a44f3"/>
    <hyperlink ref="N35" r:id="rId12" location="is_advertising=true&amp;position=2&amp;search_layout=stack&amp;type=pad&amp;tracking_id=211fe63e-14ff-4405-b135-2c76b84a44f3&amp;is_advertising=true&amp;ad_domain=VQCATCORE_LST&amp;ad_position=2&amp;ad_click_id=YWE2ZDNjMmUtM2U0Ni00MWY1LWFlNWMtOWMyN2M0ZWJhY2E3" display="https://articulo.mercadolibre.com.ar/MLA-1262816077-rollo-50-mt-nylon-polietileno-negro-150-micrones-4-mt-ancho-_JM#is_advertising=true&amp;position=2&amp;search_layout=stack&amp;type=pad&amp;tracking_id=211fe63e-14ff-4405-b135-2c76b84a44f3&amp;is_advertising=true&amp;ad_domain=VQCATCORE_LST&amp;ad_position=2&amp;ad_click_id=YWE2ZDNjMmUtM2U0Ni00MWY1LWFlNWMtOWMyN2M0ZWJhY2E3"/>
    <hyperlink ref="N42" r:id="rId13"/>
    <hyperlink ref="L46" r:id="rId14"/>
    <hyperlink ref="N46" r:id="rId15" location="position=5&amp;search_layout=grid&amp;type=item&amp;tracking_id=b3a20ac5-297a-441f-90c5-17f3259a2521"/>
    <hyperlink ref="N47" r:id="rId16" location="position=5&amp;search_layout=grid&amp;type=item&amp;tracking_id=b3a20ac5-297a-441f-90c5-17f3259a2521"/>
    <hyperlink ref="N48" r:id="rId17" location="position=5&amp;search_layout=grid&amp;type=item&amp;tracking_id=b3a20ac5-297a-441f-90c5-17f3259a2521"/>
    <hyperlink ref="N49" r:id="rId18" location="position=5&amp;search_layout=grid&amp;type=item&amp;tracking_id=b3a20ac5-297a-441f-90c5-17f3259a2521"/>
    <hyperlink ref="L47" r:id="rId19"/>
    <hyperlink ref="L48" r:id="rId20"/>
    <hyperlink ref="L49" r:id="rId21"/>
    <hyperlink ref="L52" r:id="rId22" location="searchVariation%3DMLA22805682%26position%3D12%26search_layout%3Dgrid%26type%3Dproduct%26tracking_id%3De8d657d3-4f11-4477-8ba6-e34cfd69187a" display="https://www.mercadolibre.com.ar/disco-corte-tyrolit-basic-eco-a60q-bf-tyeco-1151-50-u-amoladora-color-azuldorado/p/MLA22805682#searchVariation%3DMLA22805682%26position%3D12%26search_layout%3Dgrid%26type%3Dproduct%26tracking_id%3De8d657d3-4f11-4477-8ba6-e34cfd69187a"/>
    <hyperlink ref="L51" r:id="rId23" location="position%3D5%26search_layout%3Dgrid%26type%3Ditem%26tracking_id%3Dda274ad4-0803-48ff-8bf3-5bab205cb4a0"/>
    <hyperlink ref="L58" r:id="rId24" location="position%3D4%26search_layout%3Dgrid%26type%3Ditem%26tracking_id%3D5fb2ee39-76f6-4729-92e3-3da32a76cbc1"/>
    <hyperlink ref="N58" r:id="rId25" location="is_advertising=true&amp;position=1&amp;search_layout=grid&amp;type=pad&amp;tracking_id=c8a9b489-47e9-4944-8ea6-fff8ba9df404&amp;is_advertising=true&amp;ad_domain=VQCATCORE_LST&amp;ad_position=1&amp;ad_click_id=YjhmMTU1Y2MtNDliNi00M2FlLWFmMTktYzU3NmEwZTMzM2Zj" display="https://articulo.mercadolibre.com.ar/MLA-922259120-alambre-rollo-para-soldar-mig-mag-09mm-rollo-15kg-_JM#is_advertising=true&amp;position=1&amp;search_layout=grid&amp;type=pad&amp;tracking_id=c8a9b489-47e9-4944-8ea6-fff8ba9df404&amp;is_advertising=true&amp;ad_domain=VQCATCORE_LST&amp;ad_position=1&amp;ad_click_id=YjhmMTU1Y2MtNDliNi00M2FlLWFmMTktYzU3NmEwZTMzM2Zj"/>
    <hyperlink ref="L57" r:id="rId26" location="position%3D4%26search_layout%3Dgrid%26type%3Ditem%26tracking_id%3Ddc9f16af-53bc-4a7d-85bf-cdd243d87c8c"/>
    <hyperlink ref="N57" r:id="rId27" location="position%3D5%26search_layout%3Dgrid%26type%3Ditem%26tracking_id%3Ddc9f16af-53bc-4a7d-85bf-cdd243d87c8c"/>
    <hyperlink ref="L56" r:id="rId28" location="position%3D4%26search_layout%3Dgrid%26type%3Ditem%26tracking_id%3D5fb2ee39-76f6-4729-92e3-3da32a76cbc1"/>
    <hyperlink ref="N56" r:id="rId29" location="is_advertising=true&amp;position=1&amp;search_layout=grid&amp;type=pad&amp;tracking_id=c8a9b489-47e9-4944-8ea6-fff8ba9df404&amp;is_advertising=true&amp;ad_domain=VQCATCORE_LST&amp;ad_position=1&amp;ad_click_id=YjhmMTU1Y2MtNDliNi00M2FlLWFmMTktYzU3NmEwZTMzM2Zj" display="https://articulo.mercadolibre.com.ar/MLA-922259120-alambre-rollo-para-soldar-mig-mag-09mm-rollo-15kg-_JM#is_advertising=true&amp;position=1&amp;search_layout=grid&amp;type=pad&amp;tracking_id=c8a9b489-47e9-4944-8ea6-fff8ba9df404&amp;is_advertising=true&amp;ad_domain=VQCATCORE_LST&amp;ad_position=1&amp;ad_click_id=YjhmMTU1Y2MtNDliNi00M2FlLWFmMTktYzU3NmEwZTMzM2Zj"/>
    <hyperlink ref="L59" r:id="rId30"/>
    <hyperlink ref="N59" r:id="rId31" location="position%3D8%26search_layout%3Dgrid%26type%3Ditem%26tracking_id%3De5dd51fc-719d-49a6-8828-1d556ca6db42"/>
    <hyperlink ref="L70" r:id="rId32" location="position%3D13%26search_layout%3Dgrid%26type%3Ditem%26tracking_id%3D6b22e942-54aa-4e9e-a609-266cef75f307"/>
    <hyperlink ref="N70" r:id="rId33" location="position%3D9%26search_layout%3Dgrid%26type%3Ditem%26tracking_id%3D6b22e942-54aa-4e9e-a609-266cef75f307"/>
    <hyperlink ref="L75" r:id="rId34"/>
    <hyperlink ref="N75" r:id="rId35"/>
    <hyperlink ref="L83" r:id="rId36"/>
    <hyperlink ref="N83" r:id="rId37"/>
    <hyperlink ref="L88" r:id="rId38" location="searchVariation%3DMLA28277212%26position%3D5%26search_layout%3Dgrid%26type%3Dproduct%26tracking_id%3Dcf75be5d-a0f7-42e0-a12a-3cd024137762" display="https://www.mercadolibre.com.ar/tubo-led-18w-t8-120cm-luz-fria-x-10-unidades-color-de-la-luz-blanco-frio/p/MLA28277212#searchVariation%3DMLA28277212%26position%3D5%26search_layout%3Dgrid%26type%3Dproduct%26tracking_id%3Dcf75be5d-a0f7-42e0-a12a-3cd024137762"/>
    <hyperlink ref="N88" r:id="rId39" location="is_advertising=true&amp;position=9&amp;search_layout=grid&amp;type=pad&amp;tracking_id=bc44f34e-308c-4407-9c52-f2be260bfad8&amp;is_advertising=true&amp;ad_domain=VQCATCORE_LST&amp;ad_position=9&amp;ad_click_id=ZTA2YmNkZDAtNmUwNy00NWViLTkyYWItN2Q1ZDcyMjY5YmUw" display="https://articulo.mercadolibre.com.ar/MLA-1394375157-super-oferta-tubo-led-18w-t8-120cm-luz-fria-x-50-unidades-_JM#is_advertising=true&amp;position=9&amp;search_layout=grid&amp;type=pad&amp;tracking_id=bc44f34e-308c-4407-9c52-f2be260bfad8&amp;is_advertising=true&amp;ad_domain=VQCATCORE_LST&amp;ad_position=9&amp;ad_click_id=ZTA2YmNkZDAtNmUwNy00NWViLTkyYWItN2Q1ZDcyMjY5YmUw"/>
    <hyperlink ref="L89" r:id="rId40" location="searchVariation%3DMLA22370417%26position%3D4%26search_layout%3Dgrid%26type%3Dproduct%26tracking_id%3D80fcfbdd-9c13-4961-ac01-e8814f08f3a9" display="https://www.mercadolibre.com.ar/tubo-led-36w-18w-120cm-luz-fria-6500k-baw-unilateral-color-de-la-luz-blanco-frio/p/MLA22370417#searchVariation%3DMLA22370417%26position%3D4%26search_layout%3Dgrid%26type%3Dproduct%26tracking_id%3D80fcfbdd-9c13-4961-ac01-e8814f08f3a9"/>
    <hyperlink ref="N89" r:id="rId41" location="searchVariation%3DMLA22678911%26position%3D2%26search_layout%3Dgrid%26type%3Dproduct%26tracking_id%3D80fcfbdd-9c13-4961-ac01-e8814f08f3a9"/>
    <hyperlink ref="L90" r:id="rId42" location="position%3D16%26search_layout%3Dgrid%26type%3Ditem%26tracking_id%3D2d174c72-aa4c-419d-a387-d8625b99e989"/>
    <hyperlink ref="N90" r:id="rId43" location="position%3D15%26search_layout%3Dgrid%26type%3Ditem%26tracking_id%3D2d174c72-aa4c-419d-a387-d8625b99e989"/>
    <hyperlink ref="L94" r:id="rId44" location="searchVariation%3D180926729478%26position%3D7%26search_layout%3Dgrid%26type%3Ditem%26tracking_id%3D25fd57ae-2fe9-4403-bd34-2546371458f3" display="https://articulo.mercadolibre.com.ar/MLA-1831905180-lampara-bulbo-led-trefi-12w-foco-luz-calida-a60-_JM?searchVariation=180926729478#searchVariation%3D180926729478%26position%3D7%26search_layout%3Dgrid%26type%3Ditem%26tracking_id%3D25fd57ae-2fe9-4403-bd34-2546371458f3"/>
    <hyperlink ref="L95" r:id="rId45" location="searchVariation%3D174353546151%26position%3D2%26search_layout%3Dgrid%26type%3Ditem%26tracking_id%3D25fd57ae-2fe9-4403-bd34-2546371458f3"/>
    <hyperlink ref="N95" r:id="rId46" location="searchVariation%3D174353579803%26position%3D3%26search_layout%3Dgrid%26type%3Ditem%26tracking_id%3D25fd57ae-2fe9-4403-bd34-2546371458f3"/>
    <hyperlink ref="N94" r:id="rId47" location="searchVariation%3D180078295560%26position%3D6%26search_layout%3Dgrid%26type%3Ditem%26tracking_id%3D25fd57ae-2fe9-4403-bd34-2546371458f3" display="https://articulo.mercadolibre.com.ar/MLA-1415692991-pack-x10-lampara-led-foco-12w-trefi-luz-calida-fria-_JM?searchVariation=180078295560#searchVariation%3D180078295560%26position%3D6%26search_layout%3Dgrid%26type%3Ditem%26tracking_id%3D25fd57ae-2fe9-4403-bd34-2546371458f3"/>
    <hyperlink ref="L101" r:id="rId48" location="searchVariation%3D174286433163%26position%3D7%26search_layout%3Dgrid%26type%3Ditem%26tracking_id%3D8ee3cdee-1906-4fe1-b734-bd191e4748af" display="https://articulo.mercadolibre.com.ar/MLA-1126703222-reflector-proyector-led-exterior-50w-macroled-ip65-_JM?searchVariation=174286433163#searchVariation%3D174286433163%26position%3D7%26search_layout%3Dgrid%26type%3Ditem%26tracking_id%3D8ee3cdee-1906-4fe1-b734-bd191e4748af"/>
    <hyperlink ref="N101" r:id="rId49" location="searchVariation%3DMLA23159631%26position%3D6%26search_layout%3Dgrid%26type%3Dproduct%26tracking_id%3D8ee3cdee-1906-4fe1-b734-bd191e4748af" display="https://www.mercadolibre.com.ar/reflector-proyector-led-50w-macroled-alta-luminosidad-ip65-color-de-la-carcasa-negro-color-de-la-luz-blanco-calido/p/MLA23159631#searchVariation%3DMLA23159631%26position%3D6%26search_layout%3Dgrid%26type%3Dproduct%26tracking_id%3D8ee3cdee-1906-4fe1-b734-bd191e4748af"/>
    <hyperlink ref="L108" r:id="rId50" location="searchVariation%3DMLA23159650%26position%3D5%26search_layout%3Dgrid%26type%3Dproduct%26tracking_id%3D051492a8-3326-4bce-848e-fcfdb43a28fe" display="https://www.mercadolibre.com.ar/reflector-led-30w-exterior-alta-potencia-ip65-macroled-color-de-la-carcasa-negro-color-de-la-luz-blanco-calido/p/MLA23159650#searchVariation%3DMLA23159650%26position%3D5%26search_layout%3Dgrid%26type%3Dproduct%26tracking_id%3D051492a8-3326-4bce-848e-fcfdb43a28fe"/>
    <hyperlink ref="N108" r:id="rId51" location="position%3D9%26search_layout%3Dgrid%26type%3Ditem%26tracking_id%3D051492a8-3326-4bce-848e-fcfdb43a28fe"/>
    <hyperlink ref="L107" r:id="rId52" location="searchVariation%3DMLA34846726%26position%3D2%26search_layout%3Dgrid%26type%3Dproduct%26tracking_id%3D2dffe340-0eb9-4a75-9a4c-efae421fcc5a" display="https://www.mercadolibre.com.ar/reflector-led-30w-exterior-luz-blanca-fria-neutra-trefi-carcasa-negro-luz-blanco-neutro/p/MLA34846726#searchVariation%3DMLA34846726%26position%3D2%26search_layout%3Dgrid%26type%3Dproduct%26tracking_id%3D2dffe340-0eb9-4a75-9a4c-efae421fcc5a"/>
    <hyperlink ref="N107" r:id="rId53" location="position%3D25%26search_layout%3Dgrid%26type%3Ditem%26tracking_id%3D2dffe340-0eb9-4a75-9a4c-efae421fcc5a"/>
    <hyperlink ref="L114" r:id="rId54" location="is_advertising=true&amp;searchVariation=181920498627&amp;position=15&amp;search_layout=grid&amp;type=pad&amp;tracking_id=d287a366-2371-40f3-871e-de8394f62c36&amp;is_advertising=true&amp;ad_domain=VQCATCORE_LST&amp;ad_position=15&amp;ad_click_id=MDMxN2UzODctZDI5NS00ZGQyLWExY2EtYTQxZTNjM2MyZmU2" display="https://articulo.mercadolibre.com.ar/MLA-1689402206-latex-paint-pro-obra-10-litros-interior-exterior-_JM?searchVariation=181920498627#is_advertising=true&amp;searchVariation=181920498627&amp;position=15&amp;search_layout=grid&amp;type=pad&amp;tracking_id=d287a366-2371-40f3-871e-de8394f62c36&amp;is_advertising=true&amp;ad_domain=VQCATCORE_LST&amp;ad_position=15&amp;ad_click_id=MDMxN2UzODctZDI5NS00ZGQyLWExY2EtYTQxZTNjM2MyZmU2"/>
    <hyperlink ref="N114" r:id="rId55" location="searchVariation%3D178376232831%26position%3D23%26search_layout%3Dgrid%26type%3Ditem%26tracking_id%3Dd287a366-2371-40f3-871e-de8394f62c3https://articulo.mercadolibre.com.ar/MLA-924722721-latex-interior-antihongo-cubritivo-10-litros-_JM?searchVariation=178376232831#searchVariation%3D178376232831%26position%3D23%26search_layout%3Dgrid%26type%3Ditem%26tracking_id%3Dd287a366-2371-40f3-871e-de8394f62c36" display="https://articulo.mercadolibre.com.ar/MLA-924722721-latex-interior-antihongo-cubritivo-10-litros-_JM?searchVariation=178376232831#searchVariation%3D178376232831%26position%3D23%26search_layout%3Dgrid%26type%3Ditem%26tracking_id%3Dd287a366-2371-40f3-871e-de8394f62c3https://articulo.mercadolibre.com.ar/MLA-924722721-latex-interior-antihongo-cubritivo-10-litros-_JM?searchVariation=178376232831#searchVariation%3D178376232831%26position%3D23%26search_layout%3Dgrid%26type%3Ditem%26tracking_id%3Dd287a366-2371-40f3-871e-de8394f62c36"/>
    <hyperlink ref="L115" r:id="rId56" location="searchVariation%3D179751868075%26position%3D30%26search_layout%3Dgrid%26type%3Ditem%26tracking_id%3Dd287a366-2371-40f3-871e-de8394f62c36" display="https://articulo.mercadolibre.com.ar/MLA-1495376534-pintura-latex-profesional-interior-blanco-pared-10-litros-_JM?searchVariation=179751868075#searchVariation%3D179751868075%26position%3D30%26search_layout%3Dgrid%26type%3Ditem%26tracking_id%3Dd287a366-2371-40f3-871e-de8394f62c36"/>
    <hyperlink ref="L130" r:id="rId57" location="searchVariation%3D179986369043%26position%3D30%26search_layout%3Dgrid%26type%3Ditem%26tracking_id%3Dbe3050a4-8724-48e2-8762-1c84ab8a056f" display="https://articulo.mercadolibre.com.ar/MLA-760142485-pintura-epoxi-para-pisos-con-catalizador-gris-induplast-4-lt-_JM?searchVariation=179986369043#searchVariation%3D179986369043%26position%3D30%26search_layout%3Dgrid%26type%3Ditem%26tracking_id%3Dbe3050a4-8724-48e2-8762-1c84ab8a056f"/>
    <hyperlink ref="N130" r:id="rId58" location="position%3D31%26search_layout%3Dgrid%26type%3Ditem%26tracking_id%3Df7db219e-1c6a-4506-939a-8f243c0cd733"/>
    <hyperlink ref="L131" r:id="rId59" location="searchVariation%3D179986369043%26position%3D30%26search_layout%3Dgrid%26type%3Ditem%26tracking_id%3Dbe3050a4-8724-48e2-8762-1c84ab8a056f" display="https://articulo.mercadolibre.com.ar/MLA-760142485-pintura-epoxi-para-pisos-con-catalizador-gris-induplast-4-lt-_JM?searchVariation=179986369043#searchVariation%3D179986369043%26position%3D30%26search_layout%3Dgrid%26type%3Ditem%26tracking_id%3Dbe3050a4-8724-48e2-8762-1c84ab8a056f"/>
    <hyperlink ref="N131" r:id="rId60" location="position%3D31%26search_layout%3Dgrid%26type%3Ditem%26tracking_id%3Df7db219e-1c6a-4506-939a-8f243c0cd733"/>
    <hyperlink ref="N135" r:id="rId61" location="searchVariation%3D175962207005%26position%3D33%26search_layout%3Dgrid%26type%3Ditem%26tracking_id%3D5a4ead77-17f0-4b04-b06d-948a970fcf65" display="https://articulo.mercadolibre.com.ar/MLA-1266545798-esmalte-sintetico-brillante-blanco-convertidor-aike-1-litro-_JM?searchVariation=175962207005#searchVariation%3D175962207005%26position%3D33%26search_layout%3Dgrid%26type%3Ditem%26tracking_id%3D5a4ead77-17f0-4b04-b06d-948a970fcf65"/>
    <hyperlink ref="N139" r:id="rId62" location="searchVariation%3D175962207005%26position%3D33%26search_layout%3Dgrid%26type%3Ditem%26tracking_id%3D5a4ead77-17f0-4b04-b06d-948a970fcf65" display="https://articulo.mercadolibre.com.ar/MLA-1266545798-esmalte-sintetico-brillante-blanco-convertidor-aike-1-litro-_JM?searchVariation=175962207005#searchVariation%3D175962207005%26position%3D33%26search_layout%3Dgrid%26type%3Ditem%26tracking_id%3D5a4ead77-17f0-4b04-b06d-948a970fcf65"/>
    <hyperlink ref="N141" r:id="rId63" location="searchVariation%3D175962207005%26position%3D33%26search_layout%3Dgrid%26type%3Ditem%26tracking_id%3D5a4ead77-17f0-4b04-b06d-948a970fcf65" display="https://articulo.mercadolibre.com.ar/MLA-1266545798-esmalte-sintetico-brillante-blanco-convertidor-aike-1-litro-_JM?searchVariation=175962207005#searchVariation%3D175962207005%26position%3D33%26search_layout%3Dgrid%26type%3Ditem%26tracking_id%3D5a4ead77-17f0-4b04-b06d-948a970fcf65"/>
    <hyperlink ref="N136" r:id="rId64" location="searchVariation%3D175962207005%26position%3D33%26search_layout%3Dgrid%26type%3Ditem%26tracking_id%3D5a4ead77-17f0-4b04-b06d-948a970fcf65" display="https://articulo.mercadolibre.com.ar/MLA-1266545798-esmalte-sintetico-brillante-blanco-convertidor-aike-1-litro-_JM?searchVariation=175962207005#searchVariation%3D175962207005%26position%3D33%26search_layout%3Dgrid%26type%3Ditem%26tracking_id%3D5a4ead77-17f0-4b04-b06d-948a970fcf65"/>
    <hyperlink ref="N150" r:id="rId65" location="position%3D29%26search_layout%3Dgrid%26type%3Ditem%26tracking_id%3D56f219bb-9591-4f5c-8c77-eec7f841ee60"/>
    <hyperlink ref="L165" r:id="rId66" location="position%3D1%26search_layout%3Dgrid%26type%3Ditem%26tracking_id%3Dfd7e74e8-1ddc-48bd-b821-1712d330f8b3"/>
    <hyperlink ref="N165" r:id="rId67"/>
    <hyperlink ref="L168" r:id="rId68" location="position%3D1%26search_layout%3Dgrid%26type%3Ditem%26tracking_id%3Dfd7e74e8-1ddc-48bd-b821-1712d330f8b3"/>
    <hyperlink ref="N168" r:id="rId69"/>
    <hyperlink ref="L169" r:id="rId70" location="position%3D1%26search_layout%3Dgrid%26type%3Ditem%26tracking_id%3Dfd7e74e8-1ddc-48bd-b821-1712d330f8b3"/>
    <hyperlink ref="N169" r:id="rId71"/>
    <hyperlink ref="L166" r:id="rId72" location="position%3D2%26search_layout%3Dgrid%26type%3Ditem%26tracking_id%3D12945a23-bc49-448b-831e-aafe5fade74e"/>
    <hyperlink ref="N166" r:id="rId73" location="position%3D14%26search_layout%3Dgrid%26type%3Ditem%26tracking_id%3D12945a23-bc49-448b-831e-aafe5fade74e"/>
    <hyperlink ref="L170" r:id="rId74" location="is_advertising=true&amp;searchVariation=MLA24601154&amp;position=6&amp;search_layout=grid&amp;type=pad&amp;tracking_id=91750f13-8628-4e82-b58f-867a22820ab0&amp;is_advertising=true&amp;ad_domain=VQCATCORE_LST&amp;ad_position=6&amp;ad_click_id=YTE0Y2M1ODctMjE1ZC00ZTQ4LWFlMTYtZjZmM2IxNjllMWVh" display="https://www.mercadolibre.com.ar/membrana-liquida-pasta-20kg-impermeable-transitable-ingenia/p/MLA24601154?pdp_filters=item_id:MLA1451892890#is_advertising=true&amp;searchVariation=MLA24601154&amp;position=6&amp;search_layout=grid&amp;type=pad&amp;tracking_id=91750f13-8628-4e82-b58f-867a22820ab0&amp;is_advertising=true&amp;ad_domain=VQCATCORE_LST&amp;ad_position=6&amp;ad_click_id=YTE0Y2M1ODctMjE1ZC00ZTQ4LWFlMTYtZjZmM2IxNjllMWVh"/>
    <hyperlink ref="L171" r:id="rId75" location="is_advertising=true&amp;searchVariation=MLA24601154&amp;position=6&amp;search_layout=grid&amp;type=pad&amp;tracking_id=91750f13-8628-4e82-b58f-867a22820ab0&amp;is_advertising=true&amp;ad_domain=VQCATCORE_LST&amp;ad_position=6&amp;ad_click_id=YTE0Y2M1ODctMjE1ZC00ZTQ4LWFlMTYtZjZmM2IxNjllMWVh" display="https://www.mercadolibre.com.ar/membrana-liquida-pasta-20kg-impermeable-transitable-ingenia/p/MLA24601154?pdp_filters=item_id:MLA1451892890#is_advertising=true&amp;searchVariation=MLA24601154&amp;position=6&amp;search_layout=grid&amp;type=pad&amp;tracking_id=91750f13-8628-4e82-b58f-867a22820ab0&amp;is_advertising=true&amp;ad_domain=VQCATCORE_LST&amp;ad_position=6&amp;ad_click_id=YTE0Y2M1ODctMjE1ZC00ZTQ4LWFlMTYtZjZmM2IxNjllMWVh"/>
    <hyperlink ref="N170" r:id="rId76"/>
    <hyperlink ref="N171" r:id="rId77"/>
    <hyperlink ref="L172" r:id="rId78" location="position%3D19%26search_layout%3Dgrid%26type%3Ditem%26tracking_id%3D5f945efd-bdce-46e7-a29b-1f861115df94"/>
    <hyperlink ref="N172" r:id="rId79" location="position%3D23%26search_layout%3Dgrid%26type%3Ditem%26tracking_id%3D5f945efd-bdce-46e7-a29b-1f861115df94"/>
    <hyperlink ref="L173" r:id="rId80"/>
    <hyperlink ref="L19" r:id="rId81" location="position%3D3%26search_layout%3Dstack%26type%3Ditem%26tracking_id%3D39805381-95be-4a6b-b1b8-a2416d3aeb55" display="https://articulo.mercadolibre.com.ar/MLA-1799705154-garrafas-bombonas-de-gas-recambio-carga-solo-caba-_JM#position%3D3%26search_layout%3Dstack%26type%3Ditem%26tracking_id%3D39805381-95be-4a6b-b1b8-a2416d3aeb55"/>
    <hyperlink ref="L21" r:id="rId82" location="position=7&amp;search_layout=grid&amp;type=item&amp;tracking_id=e5184eb9-95b8-4662-9d42-76e45f451405"/>
    <hyperlink ref="L30" r:id="rId83"/>
    <hyperlink ref="N30" r:id="rId84"/>
    <hyperlink ref="N149" r:id="rId85" location="position%3D29%26search_layout%3Dgrid%26type%3Ditem%26tracking_id%3D56f219bb-9591-4f5c-8c77-eec7f841ee60"/>
    <hyperlink ref="N153" r:id="rId86" location="position%3D29%26search_layout%3Dgrid%26type%3Ditem%26tracking_id%3D56f219bb-9591-4f5c-8c77-eec7f841ee60"/>
    <hyperlink ref="N155" r:id="rId87" location="position%3D29%26search_layout%3Dgrid%26type%3Ditem%26tracking_id%3D56f219bb-9591-4f5c-8c77-eec7f841ee60"/>
    <hyperlink ref="N156" r:id="rId88" location="position%3D29%26search_layout%3Dgrid%26type%3Ditem%26tracking_id%3D56f219bb-9591-4f5c-8c77-eec7f841ee60"/>
    <hyperlink ref="L174" r:id="rId89"/>
  </hyperlinks>
  <pageMargins left="0.7" right="0.7" top="0.75" bottom="0.75" header="0.3" footer="0.3"/>
  <drawing r:id="rId9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R144"/>
  <sheetViews>
    <sheetView tabSelected="1" workbookViewId="0">
      <selection activeCell="A3" sqref="A3"/>
    </sheetView>
  </sheetViews>
  <sheetFormatPr baseColWidth="10" defaultRowHeight="15" x14ac:dyDescent="0.25"/>
  <cols>
    <col min="1" max="1" width="33.42578125" customWidth="1"/>
    <col min="2" max="2" width="34" customWidth="1"/>
    <col min="8" max="8" width="31.5703125" customWidth="1"/>
    <col min="13" max="13" width="14" customWidth="1"/>
    <col min="14" max="14" width="12.7109375" customWidth="1"/>
    <col min="15" max="15" width="15.42578125" customWidth="1"/>
    <col min="16" max="16" width="12.42578125" customWidth="1"/>
    <col min="17" max="17" width="13.85546875" customWidth="1"/>
  </cols>
  <sheetData>
    <row r="3" spans="1:18" ht="18.75" x14ac:dyDescent="0.3">
      <c r="A3" s="1" t="s">
        <v>28</v>
      </c>
    </row>
    <row r="4" spans="1:18" x14ac:dyDescent="0.25">
      <c r="N4" s="71"/>
      <c r="O4" s="72"/>
      <c r="P4" s="72"/>
      <c r="Q4" s="72"/>
      <c r="R4" s="73"/>
    </row>
    <row r="5" spans="1:18" ht="30" x14ac:dyDescent="0.25">
      <c r="A5" s="2" t="s">
        <v>1</v>
      </c>
      <c r="B5" s="2" t="s">
        <v>2</v>
      </c>
      <c r="C5" s="2" t="s">
        <v>3</v>
      </c>
      <c r="D5" s="3" t="s">
        <v>4</v>
      </c>
      <c r="E5" s="2" t="s">
        <v>5</v>
      </c>
      <c r="F5" s="3" t="s">
        <v>6</v>
      </c>
      <c r="G5" s="2" t="s">
        <v>7</v>
      </c>
      <c r="H5" s="3" t="s">
        <v>8</v>
      </c>
      <c r="I5" s="2" t="s">
        <v>29</v>
      </c>
      <c r="J5" s="16" t="s">
        <v>30</v>
      </c>
      <c r="K5" s="16" t="s">
        <v>31</v>
      </c>
      <c r="L5" s="2" t="s">
        <v>12</v>
      </c>
      <c r="M5" s="16" t="s">
        <v>32</v>
      </c>
      <c r="N5" s="2" t="s">
        <v>12</v>
      </c>
      <c r="O5" s="4"/>
      <c r="P5" s="4"/>
      <c r="Q5" s="4"/>
      <c r="R5" s="4"/>
    </row>
    <row r="6" spans="1:18" ht="26.25" x14ac:dyDescent="0.25">
      <c r="A6" s="5" t="s">
        <v>33</v>
      </c>
      <c r="B6" s="6" t="s">
        <v>34</v>
      </c>
      <c r="C6" s="7" t="s">
        <v>13</v>
      </c>
      <c r="D6" s="8">
        <v>480</v>
      </c>
      <c r="E6" s="6" t="s">
        <v>35</v>
      </c>
      <c r="F6" s="9" t="s">
        <v>36</v>
      </c>
      <c r="G6" s="6">
        <v>72000</v>
      </c>
      <c r="H6" s="10" t="s">
        <v>37</v>
      </c>
      <c r="I6" s="6">
        <v>72000</v>
      </c>
      <c r="J6" s="6">
        <f>+(K6+M6)/2</f>
        <v>1027.7777777777778</v>
      </c>
      <c r="K6" s="7">
        <f>18500/18</f>
        <v>1027.7777777777778</v>
      </c>
      <c r="L6" s="11" t="s">
        <v>38</v>
      </c>
      <c r="M6" s="7">
        <f>18500/18</f>
        <v>1027.7777777777778</v>
      </c>
      <c r="N6" s="11" t="s">
        <v>39</v>
      </c>
      <c r="O6" s="12" t="s">
        <v>40</v>
      </c>
      <c r="P6" s="9"/>
      <c r="Q6" s="13"/>
      <c r="R6" s="14"/>
    </row>
    <row r="7" spans="1:18" x14ac:dyDescent="0.25">
      <c r="A7" s="5" t="s">
        <v>33</v>
      </c>
      <c r="B7" s="6" t="s">
        <v>34</v>
      </c>
      <c r="C7" s="7" t="s">
        <v>13</v>
      </c>
      <c r="D7" s="8">
        <v>538</v>
      </c>
      <c r="E7" s="6" t="s">
        <v>41</v>
      </c>
      <c r="F7" s="9" t="s">
        <v>42</v>
      </c>
      <c r="G7" s="6">
        <v>538</v>
      </c>
      <c r="H7" s="10" t="s">
        <v>43</v>
      </c>
      <c r="I7" s="6">
        <v>72000</v>
      </c>
      <c r="J7" s="6">
        <f>+(K7+M7)/2</f>
        <v>1027.7777777777778</v>
      </c>
      <c r="K7" s="7">
        <f>+K6</f>
        <v>1027.7777777777778</v>
      </c>
      <c r="L7" s="11" t="s">
        <v>38</v>
      </c>
      <c r="M7" s="7">
        <f>+M6</f>
        <v>1027.7777777777778</v>
      </c>
      <c r="N7" s="11" t="s">
        <v>39</v>
      </c>
      <c r="O7" s="12" t="s">
        <v>40</v>
      </c>
      <c r="P7" s="9"/>
      <c r="Q7" s="13"/>
      <c r="R7" s="14"/>
    </row>
    <row r="8" spans="1:18" ht="90" x14ac:dyDescent="0.25">
      <c r="A8" s="5" t="s">
        <v>44</v>
      </c>
      <c r="B8" s="6" t="s">
        <v>45</v>
      </c>
      <c r="C8" s="7" t="s">
        <v>13</v>
      </c>
      <c r="D8" s="8">
        <v>1568.3</v>
      </c>
      <c r="E8" s="6" t="s">
        <v>22</v>
      </c>
      <c r="F8" s="9" t="s">
        <v>46</v>
      </c>
      <c r="G8" s="6">
        <v>24000</v>
      </c>
      <c r="H8" s="10" t="s">
        <v>47</v>
      </c>
      <c r="I8" s="6">
        <v>24000</v>
      </c>
      <c r="J8" s="6">
        <f>+(K8+M8)/2</f>
        <v>2863.636363636364</v>
      </c>
      <c r="K8" s="7">
        <f>68000/22</f>
        <v>3090.909090909091</v>
      </c>
      <c r="L8" s="11" t="s">
        <v>48</v>
      </c>
      <c r="M8" s="7">
        <f>58000/22</f>
        <v>2636.3636363636365</v>
      </c>
      <c r="N8" s="11" t="s">
        <v>49</v>
      </c>
      <c r="O8" s="12" t="s">
        <v>50</v>
      </c>
      <c r="P8" s="9"/>
      <c r="Q8" s="13"/>
      <c r="R8" s="14"/>
    </row>
    <row r="9" spans="1:18" ht="102.75" x14ac:dyDescent="0.25">
      <c r="A9" s="5" t="s">
        <v>44</v>
      </c>
      <c r="B9" s="6" t="s">
        <v>45</v>
      </c>
      <c r="C9" s="7" t="s">
        <v>14</v>
      </c>
      <c r="D9" s="8">
        <v>2078</v>
      </c>
      <c r="E9" s="6" t="s">
        <v>17</v>
      </c>
      <c r="F9" s="9" t="s">
        <v>51</v>
      </c>
      <c r="G9" s="6">
        <v>24000</v>
      </c>
      <c r="H9" s="10" t="s">
        <v>52</v>
      </c>
      <c r="I9" s="6">
        <v>24000</v>
      </c>
      <c r="J9" s="6">
        <f>+(K9+M9)/2</f>
        <v>2863.636363636364</v>
      </c>
      <c r="K9" s="7">
        <f>+K8</f>
        <v>3090.909090909091</v>
      </c>
      <c r="L9" s="11" t="s">
        <v>48</v>
      </c>
      <c r="M9" s="7">
        <f>+M8</f>
        <v>2636.3636363636365</v>
      </c>
      <c r="N9" s="11" t="s">
        <v>49</v>
      </c>
      <c r="O9" s="12" t="s">
        <v>50</v>
      </c>
      <c r="P9" s="9"/>
      <c r="Q9" s="13"/>
      <c r="R9" s="14"/>
    </row>
    <row r="10" spans="1:18" ht="64.5" x14ac:dyDescent="0.25">
      <c r="A10" s="5" t="s">
        <v>44</v>
      </c>
      <c r="B10" s="6" t="s">
        <v>45</v>
      </c>
      <c r="C10" s="7" t="s">
        <v>13</v>
      </c>
      <c r="D10" s="8">
        <v>2445</v>
      </c>
      <c r="E10" s="6" t="s">
        <v>17</v>
      </c>
      <c r="F10" s="9" t="s">
        <v>53</v>
      </c>
      <c r="G10" s="6">
        <v>24000</v>
      </c>
      <c r="H10" s="10" t="s">
        <v>54</v>
      </c>
      <c r="I10" s="6">
        <v>24000</v>
      </c>
      <c r="J10" s="6">
        <f>+(K10+M10)/2</f>
        <v>2863.636363636364</v>
      </c>
      <c r="K10" s="7">
        <f>68000/22</f>
        <v>3090.909090909091</v>
      </c>
      <c r="L10" s="11" t="s">
        <v>48</v>
      </c>
      <c r="M10" s="7">
        <f>58000/22</f>
        <v>2636.3636363636365</v>
      </c>
      <c r="N10" s="11" t="s">
        <v>49</v>
      </c>
      <c r="O10" s="12" t="s">
        <v>50</v>
      </c>
      <c r="P10" s="9"/>
      <c r="Q10" s="13"/>
      <c r="R10" s="14"/>
    </row>
    <row r="11" spans="1:18" ht="77.25" x14ac:dyDescent="0.25">
      <c r="A11" s="5" t="s">
        <v>44</v>
      </c>
      <c r="B11" s="6" t="s">
        <v>45</v>
      </c>
      <c r="C11" s="7" t="s">
        <v>13</v>
      </c>
      <c r="D11" s="8">
        <v>3334</v>
      </c>
      <c r="E11" s="6" t="s">
        <v>23</v>
      </c>
      <c r="F11" s="9" t="s">
        <v>55</v>
      </c>
      <c r="G11" s="6">
        <v>24000</v>
      </c>
      <c r="H11" s="10" t="s">
        <v>56</v>
      </c>
      <c r="I11" s="6">
        <v>24000</v>
      </c>
      <c r="J11" s="6"/>
      <c r="K11" s="7">
        <f>84054/20</f>
        <v>4202.7</v>
      </c>
      <c r="L11" s="11" t="s">
        <v>330</v>
      </c>
      <c r="M11" s="7">
        <f>77857/20</f>
        <v>3892.85</v>
      </c>
      <c r="N11" s="11" t="s">
        <v>331</v>
      </c>
      <c r="O11" s="12" t="s">
        <v>332</v>
      </c>
      <c r="P11" s="9"/>
      <c r="Q11" s="13"/>
      <c r="R11" s="14"/>
    </row>
    <row r="12" spans="1:18" ht="102.75" x14ac:dyDescent="0.25">
      <c r="A12" s="5" t="s">
        <v>57</v>
      </c>
      <c r="B12" s="6" t="s">
        <v>58</v>
      </c>
      <c r="C12" s="7" t="s">
        <v>14</v>
      </c>
      <c r="D12" s="8">
        <v>1958</v>
      </c>
      <c r="E12" s="6" t="s">
        <v>17</v>
      </c>
      <c r="F12" s="9" t="s">
        <v>51</v>
      </c>
      <c r="G12" s="6">
        <v>240</v>
      </c>
      <c r="H12" s="10" t="s">
        <v>59</v>
      </c>
      <c r="I12" s="6">
        <v>240</v>
      </c>
      <c r="J12" s="6">
        <f>+(K12+M12)/2</f>
        <v>2863.636363636364</v>
      </c>
      <c r="K12" s="7">
        <f>68000/22</f>
        <v>3090.909090909091</v>
      </c>
      <c r="L12" s="11" t="s">
        <v>48</v>
      </c>
      <c r="M12" s="7">
        <f>58000/22</f>
        <v>2636.3636363636365</v>
      </c>
      <c r="N12" s="11" t="s">
        <v>49</v>
      </c>
      <c r="O12" s="12" t="s">
        <v>61</v>
      </c>
      <c r="P12" s="9"/>
      <c r="Q12" s="13"/>
      <c r="R12" s="14"/>
    </row>
    <row r="13" spans="1:18" ht="64.5" x14ac:dyDescent="0.25">
      <c r="A13" s="5" t="s">
        <v>57</v>
      </c>
      <c r="B13" s="6" t="s">
        <v>58</v>
      </c>
      <c r="C13" s="7" t="s">
        <v>13</v>
      </c>
      <c r="D13" s="8">
        <v>2304</v>
      </c>
      <c r="E13" s="6" t="s">
        <v>17</v>
      </c>
      <c r="F13" s="9" t="s">
        <v>62</v>
      </c>
      <c r="G13" s="6">
        <v>240</v>
      </c>
      <c r="H13" s="10" t="s">
        <v>63</v>
      </c>
      <c r="I13" s="6">
        <v>240</v>
      </c>
      <c r="J13" s="6">
        <f>+(K13+M13)/2</f>
        <v>2815.9545454545455</v>
      </c>
      <c r="K13" s="7">
        <f>68000/22</f>
        <v>3090.909090909091</v>
      </c>
      <c r="L13" s="11" t="s">
        <v>48</v>
      </c>
      <c r="M13" s="7">
        <f>50820/20</f>
        <v>2541</v>
      </c>
      <c r="N13" s="11" t="s">
        <v>60</v>
      </c>
      <c r="O13" s="12" t="s">
        <v>61</v>
      </c>
      <c r="P13" s="9"/>
      <c r="Q13" s="13"/>
      <c r="R13" s="14"/>
    </row>
    <row r="14" spans="1:18" ht="77.25" x14ac:dyDescent="0.25">
      <c r="A14" s="5" t="s">
        <v>57</v>
      </c>
      <c r="B14" s="6" t="s">
        <v>58</v>
      </c>
      <c r="C14" s="7" t="s">
        <v>13</v>
      </c>
      <c r="D14" s="8">
        <v>3632</v>
      </c>
      <c r="E14" s="6" t="s">
        <v>23</v>
      </c>
      <c r="F14" s="9" t="s">
        <v>64</v>
      </c>
      <c r="G14" s="6">
        <v>240</v>
      </c>
      <c r="H14" s="10" t="s">
        <v>65</v>
      </c>
      <c r="I14" s="6">
        <v>240</v>
      </c>
      <c r="J14" s="6"/>
      <c r="K14" s="7"/>
      <c r="L14" s="11"/>
      <c r="M14" s="7"/>
      <c r="N14" s="11"/>
      <c r="O14" s="12"/>
      <c r="P14" s="9"/>
      <c r="Q14" s="13"/>
      <c r="R14" s="14"/>
    </row>
    <row r="15" spans="1:18" x14ac:dyDescent="0.25">
      <c r="A15" s="5" t="s">
        <v>66</v>
      </c>
      <c r="B15" s="6" t="s">
        <v>67</v>
      </c>
      <c r="C15" s="7" t="s">
        <v>14</v>
      </c>
      <c r="D15" s="8">
        <v>550</v>
      </c>
      <c r="E15" s="6" t="s">
        <v>35</v>
      </c>
      <c r="F15" s="9" t="s">
        <v>36</v>
      </c>
      <c r="G15" s="6">
        <v>144000</v>
      </c>
      <c r="H15" s="10" t="s">
        <v>68</v>
      </c>
      <c r="I15" s="6">
        <v>144000</v>
      </c>
      <c r="J15" s="6">
        <f>+(K15+M15)/2</f>
        <v>1383.3333333333333</v>
      </c>
      <c r="K15" s="7">
        <f>55000/30</f>
        <v>1833.3333333333333</v>
      </c>
      <c r="L15" s="11" t="s">
        <v>753</v>
      </c>
      <c r="M15" s="7">
        <f>28000/30</f>
        <v>933.33333333333337</v>
      </c>
      <c r="N15" s="11" t="s">
        <v>69</v>
      </c>
      <c r="O15" s="12" t="s">
        <v>21</v>
      </c>
      <c r="P15" s="9"/>
      <c r="Q15" s="13"/>
      <c r="R15" s="14"/>
    </row>
    <row r="16" spans="1:18" ht="26.25" x14ac:dyDescent="0.25">
      <c r="A16" s="5" t="s">
        <v>66</v>
      </c>
      <c r="B16" s="6" t="s">
        <v>67</v>
      </c>
      <c r="C16" s="7" t="s">
        <v>13</v>
      </c>
      <c r="D16" s="8">
        <v>573.75</v>
      </c>
      <c r="E16" s="6" t="s">
        <v>70</v>
      </c>
      <c r="F16" s="9" t="s">
        <v>71</v>
      </c>
      <c r="G16" s="6">
        <v>70000</v>
      </c>
      <c r="H16" s="10" t="s">
        <v>72</v>
      </c>
      <c r="I16" s="6">
        <v>144000</v>
      </c>
      <c r="J16" s="6">
        <f>+(K16+M16)/2</f>
        <v>1383.3333333333333</v>
      </c>
      <c r="K16" s="7">
        <f>55000/30</f>
        <v>1833.3333333333333</v>
      </c>
      <c r="L16" s="11" t="s">
        <v>753</v>
      </c>
      <c r="M16" s="7">
        <f>28000/30</f>
        <v>933.33333333333337</v>
      </c>
      <c r="N16" s="11" t="s">
        <v>69</v>
      </c>
      <c r="O16" s="12" t="s">
        <v>73</v>
      </c>
      <c r="P16" s="9"/>
      <c r="Q16" s="13"/>
      <c r="R16" s="14"/>
    </row>
    <row r="17" spans="1:18" x14ac:dyDescent="0.25">
      <c r="A17" s="5" t="s">
        <v>66</v>
      </c>
      <c r="B17" s="6" t="s">
        <v>67</v>
      </c>
      <c r="C17" s="7" t="s">
        <v>13</v>
      </c>
      <c r="D17" s="8">
        <v>750</v>
      </c>
      <c r="E17" s="6" t="s">
        <v>35</v>
      </c>
      <c r="F17" s="9" t="s">
        <v>74</v>
      </c>
      <c r="G17" s="6">
        <v>144000</v>
      </c>
      <c r="H17" s="10" t="s">
        <v>68</v>
      </c>
      <c r="I17" s="6">
        <v>144000</v>
      </c>
      <c r="J17" s="6">
        <f>+(K17+M17)/2</f>
        <v>0</v>
      </c>
      <c r="K17" s="7"/>
      <c r="L17" s="11"/>
      <c r="M17" s="7"/>
      <c r="N17" s="11"/>
      <c r="O17" s="12"/>
      <c r="P17" s="9"/>
      <c r="Q17" s="13"/>
      <c r="R17" s="14"/>
    </row>
    <row r="18" spans="1:18" ht="90" x14ac:dyDescent="0.25">
      <c r="A18" s="5" t="s">
        <v>66</v>
      </c>
      <c r="B18" s="6" t="s">
        <v>67</v>
      </c>
      <c r="C18" s="7" t="s">
        <v>14</v>
      </c>
      <c r="D18" s="8">
        <v>880</v>
      </c>
      <c r="E18" s="6" t="s">
        <v>17</v>
      </c>
      <c r="F18" s="9" t="s">
        <v>75</v>
      </c>
      <c r="G18" s="6">
        <v>144000</v>
      </c>
      <c r="H18" s="10" t="s">
        <v>76</v>
      </c>
      <c r="I18" s="6">
        <v>144000</v>
      </c>
      <c r="J18" s="6">
        <f>+(K18+M18)/2</f>
        <v>1516.6666666666665</v>
      </c>
      <c r="K18" s="7">
        <f>55000/30</f>
        <v>1833.3333333333333</v>
      </c>
      <c r="L18" s="11" t="s">
        <v>77</v>
      </c>
      <c r="M18" s="7">
        <f>6000/5</f>
        <v>1200</v>
      </c>
      <c r="N18" s="11" t="s">
        <v>78</v>
      </c>
      <c r="O18" s="12" t="s">
        <v>73</v>
      </c>
      <c r="P18" s="9"/>
      <c r="Q18" s="13"/>
      <c r="R18" s="14"/>
    </row>
    <row r="19" spans="1:18" ht="51.75" x14ac:dyDescent="0.25">
      <c r="A19" s="5" t="s">
        <v>66</v>
      </c>
      <c r="B19" s="6" t="s">
        <v>67</v>
      </c>
      <c r="C19" s="7" t="s">
        <v>13</v>
      </c>
      <c r="D19" s="8">
        <v>1036</v>
      </c>
      <c r="E19" s="6" t="s">
        <v>17</v>
      </c>
      <c r="F19" s="9" t="s">
        <v>79</v>
      </c>
      <c r="G19" s="6">
        <v>144000</v>
      </c>
      <c r="H19" s="10" t="s">
        <v>80</v>
      </c>
      <c r="I19" s="6">
        <v>144000</v>
      </c>
      <c r="J19" s="6">
        <f>+(K19+M19)/2</f>
        <v>1516.6666666666665</v>
      </c>
      <c r="K19" s="7">
        <f>55000/30</f>
        <v>1833.3333333333333</v>
      </c>
      <c r="L19" s="11" t="s">
        <v>77</v>
      </c>
      <c r="M19" s="7">
        <f>6000/5</f>
        <v>1200</v>
      </c>
      <c r="N19" s="11" t="s">
        <v>78</v>
      </c>
      <c r="O19" s="12" t="s">
        <v>73</v>
      </c>
      <c r="P19" s="9"/>
      <c r="Q19" s="13"/>
      <c r="R19" s="14"/>
    </row>
    <row r="20" spans="1:18" ht="64.5" x14ac:dyDescent="0.25">
      <c r="A20" s="5" t="s">
        <v>81</v>
      </c>
      <c r="B20" s="6" t="s">
        <v>82</v>
      </c>
      <c r="C20" s="7" t="s">
        <v>13</v>
      </c>
      <c r="D20" s="8">
        <v>3156</v>
      </c>
      <c r="E20" s="6" t="s">
        <v>70</v>
      </c>
      <c r="F20" s="9" t="s">
        <v>83</v>
      </c>
      <c r="G20" s="6">
        <v>3000</v>
      </c>
      <c r="H20" s="10" t="s">
        <v>84</v>
      </c>
      <c r="I20" s="6">
        <v>3000</v>
      </c>
      <c r="J20" s="6"/>
      <c r="K20" s="7"/>
      <c r="L20" s="11"/>
      <c r="M20" s="7"/>
      <c r="N20" s="11"/>
      <c r="O20" s="12"/>
      <c r="P20" s="9"/>
      <c r="Q20" s="13"/>
      <c r="R20" s="14"/>
    </row>
    <row r="21" spans="1:18" ht="64.5" x14ac:dyDescent="0.25">
      <c r="A21" s="5" t="s">
        <v>81</v>
      </c>
      <c r="B21" s="6" t="s">
        <v>82</v>
      </c>
      <c r="C21" s="7" t="s">
        <v>13</v>
      </c>
      <c r="D21" s="8">
        <v>5998</v>
      </c>
      <c r="E21" s="6" t="s">
        <v>85</v>
      </c>
      <c r="F21" s="9" t="s">
        <v>86</v>
      </c>
      <c r="G21" s="6">
        <v>3000</v>
      </c>
      <c r="H21" s="10" t="s">
        <v>87</v>
      </c>
      <c r="I21" s="6">
        <v>3000</v>
      </c>
      <c r="J21" s="6"/>
      <c r="K21" s="7"/>
      <c r="L21" s="11"/>
      <c r="M21" s="7"/>
      <c r="N21" s="11"/>
      <c r="O21" s="12"/>
      <c r="P21" s="9"/>
      <c r="Q21" s="13"/>
      <c r="R21" s="14"/>
    </row>
    <row r="22" spans="1:18" ht="77.25" x14ac:dyDescent="0.25">
      <c r="A22" s="5" t="s">
        <v>81</v>
      </c>
      <c r="B22" s="6" t="s">
        <v>82</v>
      </c>
      <c r="C22" s="7" t="s">
        <v>13</v>
      </c>
      <c r="D22" s="8">
        <v>7889</v>
      </c>
      <c r="E22" s="6" t="s">
        <v>88</v>
      </c>
      <c r="F22" s="9" t="s">
        <v>89</v>
      </c>
      <c r="G22" s="6">
        <v>3000</v>
      </c>
      <c r="H22" s="10" t="s">
        <v>90</v>
      </c>
      <c r="I22" s="6">
        <v>3000</v>
      </c>
      <c r="J22" s="6"/>
      <c r="K22" s="7"/>
      <c r="L22" s="11"/>
      <c r="M22" s="7"/>
      <c r="N22" s="11"/>
      <c r="O22" s="12"/>
      <c r="P22" s="9"/>
      <c r="Q22" s="13"/>
      <c r="R22" s="14"/>
    </row>
    <row r="23" spans="1:18" ht="39" x14ac:dyDescent="0.25">
      <c r="A23" s="5" t="s">
        <v>81</v>
      </c>
      <c r="B23" s="6" t="s">
        <v>82</v>
      </c>
      <c r="C23" s="7" t="s">
        <v>13</v>
      </c>
      <c r="D23" s="8">
        <v>8600</v>
      </c>
      <c r="E23" s="6" t="s">
        <v>20</v>
      </c>
      <c r="F23" s="9" t="s">
        <v>91</v>
      </c>
      <c r="G23" s="6">
        <v>3000</v>
      </c>
      <c r="H23" s="10" t="s">
        <v>92</v>
      </c>
      <c r="I23" s="6">
        <v>3000</v>
      </c>
      <c r="J23" s="6"/>
      <c r="K23" s="7"/>
      <c r="L23" s="11"/>
      <c r="M23" s="7"/>
      <c r="N23" s="11"/>
      <c r="O23" s="12"/>
      <c r="P23" s="9"/>
      <c r="Q23" s="13"/>
      <c r="R23" s="14"/>
    </row>
    <row r="24" spans="1:18" ht="90" x14ac:dyDescent="0.25">
      <c r="A24" s="5" t="s">
        <v>81</v>
      </c>
      <c r="B24" s="6" t="s">
        <v>82</v>
      </c>
      <c r="C24" s="7" t="s">
        <v>14</v>
      </c>
      <c r="D24" s="8">
        <v>9629</v>
      </c>
      <c r="E24" s="6" t="s">
        <v>17</v>
      </c>
      <c r="F24" s="9" t="s">
        <v>93</v>
      </c>
      <c r="G24" s="6">
        <v>3000</v>
      </c>
      <c r="H24" s="10" t="s">
        <v>94</v>
      </c>
      <c r="I24" s="6">
        <v>3000</v>
      </c>
      <c r="J24" s="6">
        <f>+(K24+M24)/2</f>
        <v>7349.5</v>
      </c>
      <c r="K24" s="7">
        <v>6799</v>
      </c>
      <c r="L24" s="11" t="s">
        <v>95</v>
      </c>
      <c r="M24" s="7">
        <v>7900</v>
      </c>
      <c r="N24" s="11" t="s">
        <v>96</v>
      </c>
      <c r="O24" s="12" t="s">
        <v>73</v>
      </c>
      <c r="P24" s="9"/>
      <c r="Q24" s="13"/>
      <c r="R24" s="14"/>
    </row>
    <row r="25" spans="1:18" ht="64.5" x14ac:dyDescent="0.25">
      <c r="A25" s="5" t="s">
        <v>81</v>
      </c>
      <c r="B25" s="6" t="s">
        <v>82</v>
      </c>
      <c r="C25" s="7" t="s">
        <v>13</v>
      </c>
      <c r="D25" s="8">
        <v>10439</v>
      </c>
      <c r="E25" s="6" t="s">
        <v>17</v>
      </c>
      <c r="F25" s="9" t="s">
        <v>97</v>
      </c>
      <c r="G25" s="6">
        <v>3000</v>
      </c>
      <c r="H25" s="10" t="s">
        <v>98</v>
      </c>
      <c r="I25" s="6">
        <v>3000</v>
      </c>
      <c r="J25" s="6">
        <f>+(K25+M25)/2</f>
        <v>7349.5</v>
      </c>
      <c r="K25" s="7">
        <v>6799</v>
      </c>
      <c r="L25" s="11" t="s">
        <v>95</v>
      </c>
      <c r="M25" s="7">
        <v>7900</v>
      </c>
      <c r="N25" s="11" t="s">
        <v>96</v>
      </c>
      <c r="O25" s="12" t="s">
        <v>73</v>
      </c>
      <c r="P25" s="9"/>
      <c r="Q25" s="13"/>
      <c r="R25" s="14"/>
    </row>
    <row r="26" spans="1:18" ht="51.75" x14ac:dyDescent="0.25">
      <c r="A26" s="5" t="s">
        <v>99</v>
      </c>
      <c r="B26" s="6" t="s">
        <v>100</v>
      </c>
      <c r="C26" s="7" t="s">
        <v>13</v>
      </c>
      <c r="D26" s="8">
        <v>4800</v>
      </c>
      <c r="E26" s="6" t="s">
        <v>20</v>
      </c>
      <c r="F26" s="9" t="s">
        <v>101</v>
      </c>
      <c r="G26" s="6">
        <v>1440</v>
      </c>
      <c r="H26" s="10" t="s">
        <v>102</v>
      </c>
      <c r="I26" s="6">
        <v>1440</v>
      </c>
      <c r="J26" s="6"/>
      <c r="K26" s="7"/>
      <c r="L26" s="11"/>
      <c r="M26" s="7"/>
      <c r="N26" s="11"/>
      <c r="O26" s="12"/>
      <c r="P26" s="9"/>
      <c r="Q26" s="13"/>
      <c r="R26" s="14"/>
    </row>
    <row r="27" spans="1:18" ht="141" x14ac:dyDescent="0.25">
      <c r="A27" s="5" t="s">
        <v>103</v>
      </c>
      <c r="B27" s="6" t="s">
        <v>104</v>
      </c>
      <c r="C27" s="7" t="s">
        <v>13</v>
      </c>
      <c r="D27" s="8">
        <v>18850</v>
      </c>
      <c r="E27" s="6" t="s">
        <v>105</v>
      </c>
      <c r="F27" s="9" t="s">
        <v>106</v>
      </c>
      <c r="G27" s="6">
        <v>720</v>
      </c>
      <c r="H27" s="10" t="s">
        <v>107</v>
      </c>
      <c r="I27" s="6">
        <v>720</v>
      </c>
      <c r="J27" s="6">
        <f>+(K27+M27)/2</f>
        <v>13612.5</v>
      </c>
      <c r="K27" s="7">
        <v>15125</v>
      </c>
      <c r="L27" s="11" t="s">
        <v>754</v>
      </c>
      <c r="M27" s="7">
        <f>60500/5</f>
        <v>12100</v>
      </c>
      <c r="N27" s="11" t="s">
        <v>108</v>
      </c>
      <c r="O27" s="12" t="s">
        <v>109</v>
      </c>
      <c r="P27" s="9"/>
      <c r="Q27" s="13"/>
      <c r="R27" s="14"/>
    </row>
    <row r="28" spans="1:18" ht="115.5" x14ac:dyDescent="0.25">
      <c r="A28" s="5" t="s">
        <v>103</v>
      </c>
      <c r="B28" s="6" t="s">
        <v>104</v>
      </c>
      <c r="C28" s="7" t="s">
        <v>13</v>
      </c>
      <c r="D28" s="8">
        <v>24140</v>
      </c>
      <c r="E28" s="6" t="s">
        <v>23</v>
      </c>
      <c r="F28" s="9" t="s">
        <v>110</v>
      </c>
      <c r="G28" s="6">
        <v>720</v>
      </c>
      <c r="H28" s="10" t="s">
        <v>111</v>
      </c>
      <c r="I28" s="6">
        <v>720</v>
      </c>
      <c r="J28" s="6"/>
      <c r="K28" s="7"/>
      <c r="L28" s="11"/>
      <c r="M28" s="7"/>
      <c r="N28" s="11"/>
      <c r="O28" s="12"/>
      <c r="P28" s="9"/>
      <c r="Q28" s="13"/>
      <c r="R28" s="14"/>
    </row>
    <row r="29" spans="1:18" ht="204.75" x14ac:dyDescent="0.25">
      <c r="A29" s="5" t="s">
        <v>103</v>
      </c>
      <c r="B29" s="6" t="s">
        <v>104</v>
      </c>
      <c r="C29" s="7" t="s">
        <v>13</v>
      </c>
      <c r="D29" s="8">
        <v>31200</v>
      </c>
      <c r="E29" s="6" t="s">
        <v>20</v>
      </c>
      <c r="F29" s="9" t="s">
        <v>112</v>
      </c>
      <c r="G29" s="6">
        <v>720</v>
      </c>
      <c r="H29" s="10" t="s">
        <v>113</v>
      </c>
      <c r="I29" s="6">
        <v>720</v>
      </c>
      <c r="J29" s="6"/>
      <c r="K29" s="7"/>
      <c r="L29" s="11"/>
      <c r="M29" s="7"/>
      <c r="N29" s="11"/>
      <c r="O29" s="12"/>
      <c r="P29" s="9"/>
      <c r="Q29" s="13"/>
      <c r="R29" s="14"/>
    </row>
    <row r="30" spans="1:18" ht="141" x14ac:dyDescent="0.25">
      <c r="A30" s="5" t="s">
        <v>103</v>
      </c>
      <c r="B30" s="6" t="s">
        <v>104</v>
      </c>
      <c r="C30" s="7" t="s">
        <v>13</v>
      </c>
      <c r="D30" s="8">
        <v>48080.32</v>
      </c>
      <c r="E30" s="6" t="s">
        <v>22</v>
      </c>
      <c r="F30" s="9" t="s">
        <v>114</v>
      </c>
      <c r="G30" s="6">
        <v>720</v>
      </c>
      <c r="H30" s="10" t="s">
        <v>115</v>
      </c>
      <c r="I30" s="6">
        <v>720</v>
      </c>
      <c r="J30" s="6"/>
      <c r="K30" s="7"/>
      <c r="L30" s="11"/>
      <c r="M30" s="7"/>
      <c r="N30" s="11"/>
      <c r="O30" s="12"/>
      <c r="P30" s="9"/>
      <c r="Q30" s="13"/>
      <c r="R30" s="14"/>
    </row>
    <row r="31" spans="1:18" ht="90" x14ac:dyDescent="0.25">
      <c r="A31" s="5" t="s">
        <v>103</v>
      </c>
      <c r="B31" s="6" t="s">
        <v>104</v>
      </c>
      <c r="C31" s="7" t="s">
        <v>16</v>
      </c>
      <c r="D31" s="8">
        <v>50705</v>
      </c>
      <c r="E31" s="6" t="s">
        <v>17</v>
      </c>
      <c r="F31" s="9" t="s">
        <v>116</v>
      </c>
      <c r="G31" s="6">
        <v>720</v>
      </c>
      <c r="H31" s="10" t="s">
        <v>117</v>
      </c>
      <c r="I31" s="6">
        <v>720</v>
      </c>
      <c r="J31" s="6"/>
      <c r="K31" s="7"/>
      <c r="L31" s="11"/>
      <c r="M31" s="7"/>
      <c r="N31" s="11"/>
      <c r="O31" s="12"/>
      <c r="P31" s="9"/>
      <c r="Q31" s="13"/>
      <c r="R31" s="14"/>
    </row>
    <row r="32" spans="1:18" ht="64.5" x14ac:dyDescent="0.25">
      <c r="A32" s="5" t="s">
        <v>103</v>
      </c>
      <c r="B32" s="6" t="s">
        <v>104</v>
      </c>
      <c r="C32" s="7" t="s">
        <v>15</v>
      </c>
      <c r="D32" s="8">
        <v>59653</v>
      </c>
      <c r="E32" s="6" t="s">
        <v>17</v>
      </c>
      <c r="F32" s="9" t="s">
        <v>118</v>
      </c>
      <c r="G32" s="6">
        <v>720</v>
      </c>
      <c r="H32" s="10" t="s">
        <v>119</v>
      </c>
      <c r="I32" s="6">
        <v>720</v>
      </c>
      <c r="J32" s="6"/>
      <c r="K32" s="7"/>
      <c r="L32" s="11"/>
      <c r="M32" s="7"/>
      <c r="N32" s="11"/>
      <c r="O32" s="12"/>
      <c r="P32" s="9"/>
      <c r="Q32" s="13"/>
      <c r="R32" s="14"/>
    </row>
    <row r="33" spans="1:18" ht="90" x14ac:dyDescent="0.25">
      <c r="A33" s="5" t="s">
        <v>103</v>
      </c>
      <c r="B33" s="6" t="s">
        <v>104</v>
      </c>
      <c r="C33" s="7" t="s">
        <v>14</v>
      </c>
      <c r="D33" s="8">
        <v>69794</v>
      </c>
      <c r="E33" s="6" t="s">
        <v>17</v>
      </c>
      <c r="F33" s="9" t="s">
        <v>120</v>
      </c>
      <c r="G33" s="6">
        <v>720</v>
      </c>
      <c r="H33" s="10" t="s">
        <v>121</v>
      </c>
      <c r="I33" s="6">
        <v>720</v>
      </c>
      <c r="J33" s="6"/>
      <c r="K33" s="7"/>
      <c r="L33" s="11"/>
      <c r="M33" s="7"/>
      <c r="N33" s="11"/>
      <c r="O33" s="12"/>
      <c r="P33" s="9"/>
      <c r="Q33" s="13"/>
      <c r="R33" s="14"/>
    </row>
    <row r="34" spans="1:18" ht="64.5" x14ac:dyDescent="0.25">
      <c r="A34" s="5" t="s">
        <v>103</v>
      </c>
      <c r="B34" s="6" t="s">
        <v>104</v>
      </c>
      <c r="C34" s="7" t="s">
        <v>13</v>
      </c>
      <c r="D34" s="8">
        <v>82111</v>
      </c>
      <c r="E34" s="6" t="s">
        <v>17</v>
      </c>
      <c r="F34" s="9" t="s">
        <v>118</v>
      </c>
      <c r="G34" s="6">
        <v>720</v>
      </c>
      <c r="H34" s="10" t="s">
        <v>122</v>
      </c>
      <c r="I34" s="6">
        <v>720</v>
      </c>
      <c r="J34" s="6"/>
      <c r="K34" s="7"/>
      <c r="L34" s="11"/>
      <c r="M34" s="7"/>
      <c r="N34" s="11"/>
      <c r="O34" s="12"/>
      <c r="P34" s="9"/>
      <c r="Q34" s="13"/>
      <c r="R34" s="14"/>
    </row>
    <row r="35" spans="1:18" ht="77.25" x14ac:dyDescent="0.25">
      <c r="A35" s="5" t="s">
        <v>123</v>
      </c>
      <c r="B35" s="6" t="s">
        <v>124</v>
      </c>
      <c r="C35" s="7" t="s">
        <v>14</v>
      </c>
      <c r="D35" s="8">
        <v>909.53</v>
      </c>
      <c r="E35" s="6" t="s">
        <v>24</v>
      </c>
      <c r="F35" s="9" t="s">
        <v>125</v>
      </c>
      <c r="G35" s="6">
        <v>7200</v>
      </c>
      <c r="H35" s="10" t="s">
        <v>126</v>
      </c>
      <c r="I35" s="6">
        <v>7200</v>
      </c>
      <c r="J35" s="6">
        <f>+(K35+M35)/2</f>
        <v>1100</v>
      </c>
      <c r="K35" s="7">
        <v>1000</v>
      </c>
      <c r="L35" s="11" t="s">
        <v>755</v>
      </c>
      <c r="M35" s="7">
        <v>1200</v>
      </c>
      <c r="N35" s="11" t="s">
        <v>756</v>
      </c>
      <c r="O35" s="12" t="s">
        <v>21</v>
      </c>
      <c r="P35" s="9"/>
      <c r="Q35" s="13"/>
      <c r="R35" s="14"/>
    </row>
    <row r="36" spans="1:18" ht="77.25" x14ac:dyDescent="0.25">
      <c r="A36" s="5" t="s">
        <v>123</v>
      </c>
      <c r="B36" s="6" t="s">
        <v>124</v>
      </c>
      <c r="C36" s="7" t="s">
        <v>13</v>
      </c>
      <c r="D36" s="8">
        <v>1032.3699999999999</v>
      </c>
      <c r="E36" s="6" t="s">
        <v>24</v>
      </c>
      <c r="F36" s="9" t="s">
        <v>125</v>
      </c>
      <c r="G36" s="6">
        <v>7200</v>
      </c>
      <c r="H36" s="10" t="s">
        <v>127</v>
      </c>
      <c r="I36" s="6">
        <v>7200</v>
      </c>
      <c r="J36" s="6">
        <f>+(K36+M36)/2</f>
        <v>1100</v>
      </c>
      <c r="K36" s="7">
        <f>+K35</f>
        <v>1000</v>
      </c>
      <c r="L36" s="11" t="s">
        <v>755</v>
      </c>
      <c r="M36" s="7">
        <f>+M35</f>
        <v>1200</v>
      </c>
      <c r="N36" s="11" t="s">
        <v>756</v>
      </c>
      <c r="O36" s="12" t="s">
        <v>21</v>
      </c>
      <c r="P36" s="9"/>
      <c r="Q36" s="13"/>
      <c r="R36" s="14"/>
    </row>
    <row r="37" spans="1:18" ht="26.25" x14ac:dyDescent="0.25">
      <c r="A37" s="5" t="s">
        <v>123</v>
      </c>
      <c r="B37" s="6" t="s">
        <v>124</v>
      </c>
      <c r="C37" s="7" t="s">
        <v>13</v>
      </c>
      <c r="D37" s="8">
        <v>1290</v>
      </c>
      <c r="E37" s="6" t="s">
        <v>23</v>
      </c>
      <c r="F37" s="9" t="s">
        <v>128</v>
      </c>
      <c r="G37" s="6">
        <v>7200</v>
      </c>
      <c r="H37" s="10" t="s">
        <v>124</v>
      </c>
      <c r="I37" s="6">
        <v>7200</v>
      </c>
      <c r="J37" s="6"/>
      <c r="K37" s="7"/>
      <c r="L37" s="11"/>
      <c r="M37" s="7"/>
      <c r="N37" s="11"/>
      <c r="O37" s="12"/>
      <c r="P37" s="9"/>
      <c r="Q37" s="13"/>
      <c r="R37" s="14"/>
    </row>
    <row r="38" spans="1:18" ht="39" x14ac:dyDescent="0.25">
      <c r="A38" s="5" t="s">
        <v>123</v>
      </c>
      <c r="B38" s="6" t="s">
        <v>124</v>
      </c>
      <c r="C38" s="7" t="s">
        <v>13</v>
      </c>
      <c r="D38" s="8">
        <v>1598</v>
      </c>
      <c r="E38" s="6" t="s">
        <v>85</v>
      </c>
      <c r="F38" s="9" t="s">
        <v>129</v>
      </c>
      <c r="G38" s="6">
        <v>7200</v>
      </c>
      <c r="H38" s="10" t="s">
        <v>130</v>
      </c>
      <c r="I38" s="6">
        <v>7200</v>
      </c>
      <c r="J38" s="6"/>
      <c r="K38" s="7"/>
      <c r="L38" s="11"/>
      <c r="M38" s="7"/>
      <c r="N38" s="11"/>
      <c r="O38" s="12"/>
      <c r="P38" s="9"/>
      <c r="Q38" s="13"/>
      <c r="R38" s="14"/>
    </row>
    <row r="39" spans="1:18" x14ac:dyDescent="0.25">
      <c r="A39" s="5" t="s">
        <v>123</v>
      </c>
      <c r="B39" s="6" t="s">
        <v>124</v>
      </c>
      <c r="C39" s="7" t="s">
        <v>13</v>
      </c>
      <c r="D39" s="8">
        <v>1776</v>
      </c>
      <c r="E39" s="6" t="s">
        <v>20</v>
      </c>
      <c r="F39" s="9" t="s">
        <v>131</v>
      </c>
      <c r="G39" s="6">
        <v>7200</v>
      </c>
      <c r="H39" s="10" t="s">
        <v>132</v>
      </c>
      <c r="I39" s="6">
        <v>7200</v>
      </c>
      <c r="J39" s="6"/>
      <c r="K39" s="7"/>
      <c r="L39" s="11"/>
      <c r="M39" s="7"/>
      <c r="N39" s="11"/>
      <c r="O39" s="12"/>
      <c r="P39" s="9"/>
      <c r="Q39" s="13"/>
      <c r="R39" s="14"/>
    </row>
    <row r="40" spans="1:18" ht="51.75" x14ac:dyDescent="0.25">
      <c r="A40" s="5" t="s">
        <v>123</v>
      </c>
      <c r="B40" s="6" t="s">
        <v>124</v>
      </c>
      <c r="C40" s="7" t="s">
        <v>14</v>
      </c>
      <c r="D40" s="8">
        <v>1799</v>
      </c>
      <c r="E40" s="6" t="s">
        <v>17</v>
      </c>
      <c r="F40" s="9" t="s">
        <v>133</v>
      </c>
      <c r="G40" s="6">
        <v>7200</v>
      </c>
      <c r="H40" s="10" t="s">
        <v>134</v>
      </c>
      <c r="I40" s="6">
        <v>7200</v>
      </c>
      <c r="J40" s="6"/>
      <c r="K40" s="7"/>
      <c r="L40" s="11"/>
      <c r="M40" s="7"/>
      <c r="N40" s="11"/>
      <c r="O40" s="12"/>
      <c r="P40" s="9"/>
      <c r="Q40" s="13"/>
      <c r="R40" s="14"/>
    </row>
    <row r="41" spans="1:18" ht="26.25" x14ac:dyDescent="0.25">
      <c r="A41" s="5" t="s">
        <v>123</v>
      </c>
      <c r="B41" s="6" t="s">
        <v>124</v>
      </c>
      <c r="C41" s="7" t="s">
        <v>13</v>
      </c>
      <c r="D41" s="8">
        <v>1964.57</v>
      </c>
      <c r="E41" s="6" t="s">
        <v>22</v>
      </c>
      <c r="F41" s="9" t="s">
        <v>135</v>
      </c>
      <c r="G41" s="6">
        <v>7200</v>
      </c>
      <c r="H41" s="10" t="s">
        <v>136</v>
      </c>
      <c r="I41" s="6">
        <v>7200</v>
      </c>
      <c r="J41" s="6"/>
      <c r="K41" s="7"/>
      <c r="L41" s="11"/>
      <c r="M41" s="7"/>
      <c r="N41" s="11"/>
      <c r="O41" s="12"/>
      <c r="P41" s="9"/>
      <c r="Q41" s="13"/>
      <c r="R41" s="14"/>
    </row>
    <row r="42" spans="1:18" ht="26.25" x14ac:dyDescent="0.25">
      <c r="A42" s="5" t="s">
        <v>123</v>
      </c>
      <c r="B42" s="6" t="s">
        <v>124</v>
      </c>
      <c r="C42" s="7" t="s">
        <v>13</v>
      </c>
      <c r="D42" s="8">
        <v>1998</v>
      </c>
      <c r="E42" s="6" t="s">
        <v>17</v>
      </c>
      <c r="F42" s="9" t="s">
        <v>137</v>
      </c>
      <c r="G42" s="6">
        <v>7200</v>
      </c>
      <c r="H42" s="10" t="s">
        <v>124</v>
      </c>
      <c r="I42" s="6">
        <v>7200</v>
      </c>
      <c r="J42" s="6"/>
      <c r="K42" s="7"/>
      <c r="L42" s="11"/>
      <c r="M42" s="7"/>
      <c r="N42" s="11"/>
      <c r="O42" s="12"/>
      <c r="P42" s="9"/>
      <c r="Q42" s="13"/>
      <c r="R42" s="14"/>
    </row>
    <row r="43" spans="1:18" ht="64.5" x14ac:dyDescent="0.25">
      <c r="A43" s="5" t="s">
        <v>138</v>
      </c>
      <c r="B43" s="6" t="s">
        <v>139</v>
      </c>
      <c r="C43" s="7" t="s">
        <v>14</v>
      </c>
      <c r="D43" s="8">
        <v>638</v>
      </c>
      <c r="E43" s="6" t="s">
        <v>85</v>
      </c>
      <c r="F43" s="9" t="s">
        <v>140</v>
      </c>
      <c r="G43" s="6">
        <v>7200</v>
      </c>
      <c r="H43" s="10" t="s">
        <v>141</v>
      </c>
      <c r="I43" s="6">
        <v>7200</v>
      </c>
      <c r="J43" s="6"/>
      <c r="K43" s="7"/>
      <c r="L43" s="11"/>
      <c r="M43" s="7"/>
      <c r="N43" s="11"/>
      <c r="O43" s="12"/>
      <c r="P43" s="9"/>
      <c r="Q43" s="13"/>
      <c r="R43" s="14"/>
    </row>
    <row r="44" spans="1:18" ht="39" x14ac:dyDescent="0.25">
      <c r="A44" s="5" t="s">
        <v>138</v>
      </c>
      <c r="B44" s="6" t="s">
        <v>139</v>
      </c>
      <c r="C44" s="7" t="s">
        <v>13</v>
      </c>
      <c r="D44" s="8">
        <v>698</v>
      </c>
      <c r="E44" s="6" t="s">
        <v>85</v>
      </c>
      <c r="F44" s="9" t="s">
        <v>140</v>
      </c>
      <c r="G44" s="6">
        <v>7200</v>
      </c>
      <c r="H44" s="10" t="s">
        <v>142</v>
      </c>
      <c r="I44" s="6">
        <v>7200</v>
      </c>
      <c r="J44" s="6"/>
      <c r="K44" s="7"/>
      <c r="L44" s="11"/>
      <c r="M44" s="7"/>
      <c r="N44" s="11"/>
      <c r="O44" s="12"/>
      <c r="P44" s="9"/>
      <c r="Q44" s="13"/>
      <c r="R44" s="14"/>
    </row>
    <row r="45" spans="1:18" ht="90" x14ac:dyDescent="0.25">
      <c r="A45" s="5" t="s">
        <v>138</v>
      </c>
      <c r="B45" s="6" t="s">
        <v>139</v>
      </c>
      <c r="C45" s="7" t="s">
        <v>14</v>
      </c>
      <c r="D45" s="8">
        <v>764.47</v>
      </c>
      <c r="E45" s="6" t="s">
        <v>24</v>
      </c>
      <c r="F45" s="9" t="s">
        <v>125</v>
      </c>
      <c r="G45" s="6">
        <v>7200</v>
      </c>
      <c r="H45" s="10" t="s">
        <v>143</v>
      </c>
      <c r="I45" s="6">
        <v>7200</v>
      </c>
      <c r="J45" s="6">
        <f>+(K45+M45)/2</f>
        <v>1049.5</v>
      </c>
      <c r="K45" s="7">
        <v>1299</v>
      </c>
      <c r="L45" s="11" t="s">
        <v>144</v>
      </c>
      <c r="M45" s="7">
        <v>800</v>
      </c>
      <c r="N45" s="11" t="s">
        <v>757</v>
      </c>
      <c r="O45" s="12" t="s">
        <v>21</v>
      </c>
      <c r="P45" s="9"/>
      <c r="Q45" s="13"/>
      <c r="R45" s="14"/>
    </row>
    <row r="46" spans="1:18" ht="51.75" x14ac:dyDescent="0.25">
      <c r="A46" s="5" t="s">
        <v>138</v>
      </c>
      <c r="B46" s="6" t="s">
        <v>139</v>
      </c>
      <c r="C46" s="7" t="s">
        <v>13</v>
      </c>
      <c r="D46" s="8">
        <v>828</v>
      </c>
      <c r="E46" s="6" t="s">
        <v>23</v>
      </c>
      <c r="F46" s="9" t="s">
        <v>145</v>
      </c>
      <c r="G46" s="6">
        <v>7200</v>
      </c>
      <c r="H46" s="10" t="s">
        <v>146</v>
      </c>
      <c r="I46" s="6">
        <v>7200</v>
      </c>
      <c r="J46" s="6">
        <f>+(K46+M46)/2</f>
        <v>0</v>
      </c>
      <c r="K46" s="7"/>
      <c r="L46" s="11"/>
      <c r="M46" s="7"/>
      <c r="N46" s="11"/>
      <c r="O46" s="12" t="s">
        <v>21</v>
      </c>
      <c r="P46" s="9"/>
      <c r="Q46" s="13"/>
      <c r="R46" s="14"/>
    </row>
    <row r="47" spans="1:18" ht="90" x14ac:dyDescent="0.25">
      <c r="A47" s="5" t="s">
        <v>138</v>
      </c>
      <c r="B47" s="6" t="s">
        <v>139</v>
      </c>
      <c r="C47" s="7" t="s">
        <v>13</v>
      </c>
      <c r="D47" s="8">
        <v>849.42</v>
      </c>
      <c r="E47" s="6" t="s">
        <v>24</v>
      </c>
      <c r="F47" s="9" t="s">
        <v>125</v>
      </c>
      <c r="G47" s="6">
        <v>7200</v>
      </c>
      <c r="H47" s="10" t="s">
        <v>147</v>
      </c>
      <c r="I47" s="6">
        <v>7200</v>
      </c>
      <c r="J47" s="6">
        <f>+(K47+M47)/2</f>
        <v>1049.5</v>
      </c>
      <c r="K47" s="7">
        <v>1299</v>
      </c>
      <c r="L47" s="11" t="s">
        <v>144</v>
      </c>
      <c r="M47" s="7">
        <v>800</v>
      </c>
      <c r="N47" s="11" t="s">
        <v>757</v>
      </c>
      <c r="O47" s="12" t="s">
        <v>21</v>
      </c>
      <c r="P47" s="9"/>
      <c r="Q47" s="13"/>
      <c r="R47" s="14"/>
    </row>
    <row r="48" spans="1:18" ht="64.5" x14ac:dyDescent="0.25">
      <c r="A48" s="5" t="s">
        <v>138</v>
      </c>
      <c r="B48" s="6" t="s">
        <v>139</v>
      </c>
      <c r="C48" s="7" t="s">
        <v>14</v>
      </c>
      <c r="D48" s="8">
        <v>1599</v>
      </c>
      <c r="E48" s="6" t="s">
        <v>17</v>
      </c>
      <c r="F48" s="9" t="s">
        <v>148</v>
      </c>
      <c r="G48" s="6">
        <v>7200</v>
      </c>
      <c r="H48" s="10" t="s">
        <v>149</v>
      </c>
      <c r="I48" s="6">
        <v>7200</v>
      </c>
      <c r="J48" s="6">
        <f>+(K48+M48)/2</f>
        <v>0</v>
      </c>
      <c r="K48" s="7"/>
      <c r="L48" s="11"/>
      <c r="M48" s="7"/>
      <c r="N48" s="11"/>
      <c r="O48" s="12"/>
      <c r="P48" s="9"/>
      <c r="Q48" s="13"/>
      <c r="R48" s="14"/>
    </row>
    <row r="49" spans="1:18" ht="51.75" x14ac:dyDescent="0.25">
      <c r="A49" s="5" t="s">
        <v>138</v>
      </c>
      <c r="B49" s="6" t="s">
        <v>139</v>
      </c>
      <c r="C49" s="7" t="s">
        <v>13</v>
      </c>
      <c r="D49" s="8">
        <v>1688</v>
      </c>
      <c r="E49" s="6" t="s">
        <v>20</v>
      </c>
      <c r="F49" s="9" t="s">
        <v>150</v>
      </c>
      <c r="G49" s="6">
        <v>7200</v>
      </c>
      <c r="H49" s="10" t="s">
        <v>151</v>
      </c>
      <c r="I49" s="6">
        <v>7200</v>
      </c>
      <c r="J49" s="6"/>
      <c r="K49" s="7"/>
      <c r="L49" s="11"/>
      <c r="M49" s="7"/>
      <c r="N49" s="11"/>
      <c r="O49" s="12"/>
      <c r="P49" s="9"/>
      <c r="Q49" s="13"/>
      <c r="R49" s="14"/>
    </row>
    <row r="50" spans="1:18" x14ac:dyDescent="0.25">
      <c r="A50" s="5" t="s">
        <v>138</v>
      </c>
      <c r="B50" s="6" t="s">
        <v>139</v>
      </c>
      <c r="C50" s="7" t="s">
        <v>13</v>
      </c>
      <c r="D50" s="8">
        <v>2423</v>
      </c>
      <c r="E50" s="6" t="s">
        <v>17</v>
      </c>
      <c r="F50" s="9" t="s">
        <v>152</v>
      </c>
      <c r="G50" s="6">
        <v>7200</v>
      </c>
      <c r="H50" s="10" t="s">
        <v>153</v>
      </c>
      <c r="I50" s="6">
        <v>7200</v>
      </c>
      <c r="J50" s="6"/>
      <c r="K50" s="7"/>
      <c r="L50" s="11"/>
      <c r="M50" s="7"/>
      <c r="N50" s="11"/>
      <c r="O50" s="12"/>
      <c r="P50" s="9"/>
      <c r="Q50" s="13"/>
      <c r="R50" s="14"/>
    </row>
    <row r="51" spans="1:18" ht="39" x14ac:dyDescent="0.25">
      <c r="A51" s="5" t="s">
        <v>154</v>
      </c>
      <c r="B51" s="6" t="s">
        <v>155</v>
      </c>
      <c r="C51" s="7" t="s">
        <v>13</v>
      </c>
      <c r="D51" s="8">
        <v>3690</v>
      </c>
      <c r="E51" s="6" t="s">
        <v>156</v>
      </c>
      <c r="F51" s="9" t="s">
        <v>157</v>
      </c>
      <c r="G51" s="6">
        <v>540</v>
      </c>
      <c r="H51" s="10" t="s">
        <v>158</v>
      </c>
      <c r="I51" s="6">
        <v>540</v>
      </c>
      <c r="J51" s="6">
        <f>+(K51+M51)/2</f>
        <v>8690</v>
      </c>
      <c r="K51" s="7">
        <v>11284</v>
      </c>
      <c r="L51" s="11" t="s">
        <v>758</v>
      </c>
      <c r="M51" s="7">
        <v>6096</v>
      </c>
      <c r="N51" s="11" t="s">
        <v>759</v>
      </c>
      <c r="O51" s="12" t="s">
        <v>21</v>
      </c>
      <c r="P51" s="9"/>
      <c r="Q51" s="13"/>
      <c r="R51" s="14"/>
    </row>
    <row r="52" spans="1:18" ht="39" x14ac:dyDescent="0.25">
      <c r="A52" s="5" t="s">
        <v>154</v>
      </c>
      <c r="B52" s="6" t="s">
        <v>155</v>
      </c>
      <c r="C52" s="7" t="s">
        <v>13</v>
      </c>
      <c r="D52" s="8">
        <v>6014</v>
      </c>
      <c r="E52" s="6" t="s">
        <v>159</v>
      </c>
      <c r="F52" s="9" t="s">
        <v>160</v>
      </c>
      <c r="G52" s="6">
        <v>540</v>
      </c>
      <c r="H52" s="10" t="s">
        <v>161</v>
      </c>
      <c r="I52" s="6">
        <v>540</v>
      </c>
      <c r="J52" s="6"/>
      <c r="K52" s="7"/>
      <c r="L52" s="11"/>
      <c r="M52" s="7"/>
      <c r="N52" s="11"/>
      <c r="O52" s="12"/>
      <c r="P52" s="9"/>
      <c r="Q52" s="13"/>
      <c r="R52" s="14"/>
    </row>
    <row r="53" spans="1:18" ht="64.5" x14ac:dyDescent="0.25">
      <c r="A53" s="5" t="s">
        <v>154</v>
      </c>
      <c r="B53" s="6" t="s">
        <v>155</v>
      </c>
      <c r="C53" s="7" t="s">
        <v>13</v>
      </c>
      <c r="D53" s="8">
        <v>6813</v>
      </c>
      <c r="E53" s="6" t="s">
        <v>88</v>
      </c>
      <c r="F53" s="9" t="s">
        <v>162</v>
      </c>
      <c r="G53" s="6">
        <v>540</v>
      </c>
      <c r="H53" s="10" t="s">
        <v>163</v>
      </c>
      <c r="I53" s="6">
        <v>540</v>
      </c>
      <c r="J53" s="6"/>
      <c r="K53" s="7"/>
      <c r="L53" s="11"/>
      <c r="M53" s="7"/>
      <c r="N53" s="11"/>
      <c r="O53" s="12"/>
      <c r="P53" s="9"/>
      <c r="Q53" s="13"/>
      <c r="R53" s="14"/>
    </row>
    <row r="54" spans="1:18" ht="230.25" x14ac:dyDescent="0.25">
      <c r="A54" s="5" t="s">
        <v>154</v>
      </c>
      <c r="B54" s="6" t="s">
        <v>155</v>
      </c>
      <c r="C54" s="7" t="s">
        <v>13</v>
      </c>
      <c r="D54" s="8">
        <v>6900</v>
      </c>
      <c r="E54" s="6" t="s">
        <v>105</v>
      </c>
      <c r="F54" s="9" t="s">
        <v>164</v>
      </c>
      <c r="G54" s="6">
        <v>540</v>
      </c>
      <c r="H54" s="10" t="s">
        <v>165</v>
      </c>
      <c r="I54" s="6">
        <v>540</v>
      </c>
      <c r="J54" s="6"/>
      <c r="K54" s="7"/>
      <c r="L54" s="11"/>
      <c r="M54" s="7"/>
      <c r="N54" s="11"/>
      <c r="O54" s="12"/>
      <c r="P54" s="9"/>
      <c r="Q54" s="13"/>
      <c r="R54" s="14"/>
    </row>
    <row r="55" spans="1:18" ht="128.25" x14ac:dyDescent="0.25">
      <c r="A55" s="5" t="s">
        <v>154</v>
      </c>
      <c r="B55" s="6" t="s">
        <v>155</v>
      </c>
      <c r="C55" s="7" t="s">
        <v>13</v>
      </c>
      <c r="D55" s="8">
        <v>7490</v>
      </c>
      <c r="E55" s="6" t="s">
        <v>23</v>
      </c>
      <c r="F55" s="9" t="s">
        <v>166</v>
      </c>
      <c r="G55" s="6">
        <v>540</v>
      </c>
      <c r="H55" s="10" t="s">
        <v>167</v>
      </c>
      <c r="I55" s="6">
        <v>540</v>
      </c>
      <c r="J55" s="6"/>
      <c r="K55" s="7"/>
      <c r="L55" s="11"/>
      <c r="M55" s="7"/>
      <c r="N55" s="11"/>
      <c r="O55" s="12"/>
      <c r="P55" s="9"/>
      <c r="Q55" s="13"/>
      <c r="R55" s="14"/>
    </row>
    <row r="56" spans="1:18" ht="51.75" x14ac:dyDescent="0.25">
      <c r="A56" s="5" t="s">
        <v>154</v>
      </c>
      <c r="B56" s="6" t="s">
        <v>155</v>
      </c>
      <c r="C56" s="7" t="s">
        <v>13</v>
      </c>
      <c r="D56" s="8">
        <v>7622.5</v>
      </c>
      <c r="E56" s="6" t="s">
        <v>168</v>
      </c>
      <c r="F56" s="9" t="s">
        <v>169</v>
      </c>
      <c r="G56" s="6">
        <v>540</v>
      </c>
      <c r="H56" s="10" t="s">
        <v>170</v>
      </c>
      <c r="I56" s="6">
        <v>540</v>
      </c>
      <c r="J56" s="6"/>
      <c r="K56" s="7"/>
      <c r="L56" s="11"/>
      <c r="M56" s="7"/>
      <c r="N56" s="11"/>
      <c r="O56" s="12"/>
      <c r="P56" s="9"/>
      <c r="Q56" s="13"/>
      <c r="R56" s="14"/>
    </row>
    <row r="57" spans="1:18" ht="39" x14ac:dyDescent="0.25">
      <c r="A57" s="5" t="s">
        <v>154</v>
      </c>
      <c r="B57" s="6" t="s">
        <v>155</v>
      </c>
      <c r="C57" s="7" t="s">
        <v>13</v>
      </c>
      <c r="D57" s="8">
        <v>7623</v>
      </c>
      <c r="E57" s="6" t="s">
        <v>171</v>
      </c>
      <c r="F57" s="9" t="s">
        <v>172</v>
      </c>
      <c r="G57" s="6">
        <v>540</v>
      </c>
      <c r="H57" s="10" t="s">
        <v>173</v>
      </c>
      <c r="I57" s="6">
        <v>540</v>
      </c>
      <c r="J57" s="6"/>
      <c r="K57" s="7"/>
      <c r="L57" s="11"/>
      <c r="M57" s="7"/>
      <c r="N57" s="11"/>
      <c r="O57" s="12"/>
      <c r="P57" s="9"/>
      <c r="Q57" s="13"/>
      <c r="R57" s="14"/>
    </row>
    <row r="58" spans="1:18" ht="255.75" x14ac:dyDescent="0.25">
      <c r="A58" s="5" t="s">
        <v>154</v>
      </c>
      <c r="B58" s="6" t="s">
        <v>155</v>
      </c>
      <c r="C58" s="7" t="s">
        <v>14</v>
      </c>
      <c r="D58" s="8">
        <v>7970</v>
      </c>
      <c r="E58" s="6" t="s">
        <v>105</v>
      </c>
      <c r="F58" s="9" t="s">
        <v>164</v>
      </c>
      <c r="G58" s="6">
        <v>540</v>
      </c>
      <c r="H58" s="10" t="s">
        <v>174</v>
      </c>
      <c r="I58" s="6">
        <v>540</v>
      </c>
      <c r="J58" s="6"/>
      <c r="K58" s="7"/>
      <c r="L58" s="11"/>
      <c r="M58" s="7"/>
      <c r="N58" s="11"/>
      <c r="O58" s="12"/>
      <c r="P58" s="9"/>
      <c r="Q58" s="13"/>
      <c r="R58" s="14"/>
    </row>
    <row r="59" spans="1:18" ht="26.25" x14ac:dyDescent="0.25">
      <c r="A59" s="5" t="s">
        <v>154</v>
      </c>
      <c r="B59" s="6" t="s">
        <v>155</v>
      </c>
      <c r="C59" s="7" t="s">
        <v>13</v>
      </c>
      <c r="D59" s="8">
        <v>8388</v>
      </c>
      <c r="E59" s="6" t="s">
        <v>26</v>
      </c>
      <c r="F59" s="9" t="s">
        <v>175</v>
      </c>
      <c r="G59" s="6">
        <v>540</v>
      </c>
      <c r="H59" s="10" t="s">
        <v>176</v>
      </c>
      <c r="I59" s="6">
        <v>540</v>
      </c>
      <c r="J59" s="6"/>
      <c r="K59" s="7"/>
      <c r="L59" s="11"/>
      <c r="M59" s="7"/>
      <c r="N59" s="11"/>
      <c r="O59" s="12"/>
      <c r="P59" s="9"/>
      <c r="Q59" s="13"/>
      <c r="R59" s="14"/>
    </row>
    <row r="60" spans="1:18" ht="26.25" x14ac:dyDescent="0.25">
      <c r="A60" s="5" t="s">
        <v>154</v>
      </c>
      <c r="B60" s="6" t="s">
        <v>155</v>
      </c>
      <c r="C60" s="7" t="s">
        <v>13</v>
      </c>
      <c r="D60" s="8">
        <v>9890</v>
      </c>
      <c r="E60" s="6" t="s">
        <v>70</v>
      </c>
      <c r="F60" s="9" t="s">
        <v>177</v>
      </c>
      <c r="G60" s="6">
        <v>540</v>
      </c>
      <c r="H60" s="10" t="s">
        <v>178</v>
      </c>
      <c r="I60" s="6">
        <v>540</v>
      </c>
      <c r="J60" s="6"/>
      <c r="K60" s="7"/>
      <c r="L60" s="11"/>
      <c r="M60" s="7"/>
      <c r="N60" s="11"/>
      <c r="O60" s="12"/>
      <c r="P60" s="9"/>
      <c r="Q60" s="13"/>
      <c r="R60" s="14"/>
    </row>
    <row r="61" spans="1:18" ht="39" x14ac:dyDescent="0.25">
      <c r="A61" s="5" t="s">
        <v>154</v>
      </c>
      <c r="B61" s="6" t="s">
        <v>155</v>
      </c>
      <c r="C61" s="7" t="s">
        <v>13</v>
      </c>
      <c r="D61" s="8">
        <v>13600</v>
      </c>
      <c r="E61" s="6" t="s">
        <v>20</v>
      </c>
      <c r="F61" s="9" t="s">
        <v>179</v>
      </c>
      <c r="G61" s="6">
        <v>540</v>
      </c>
      <c r="H61" s="10" t="s">
        <v>180</v>
      </c>
      <c r="I61" s="6">
        <v>540</v>
      </c>
      <c r="J61" s="6"/>
      <c r="K61" s="7"/>
      <c r="L61" s="11"/>
      <c r="M61" s="7"/>
      <c r="N61" s="11"/>
      <c r="O61" s="12"/>
      <c r="P61" s="9"/>
      <c r="Q61" s="13"/>
      <c r="R61" s="14"/>
    </row>
    <row r="62" spans="1:18" ht="64.5" x14ac:dyDescent="0.25">
      <c r="A62" s="5" t="s">
        <v>154</v>
      </c>
      <c r="B62" s="6" t="s">
        <v>155</v>
      </c>
      <c r="C62" s="7" t="s">
        <v>14</v>
      </c>
      <c r="D62" s="8">
        <v>23105</v>
      </c>
      <c r="E62" s="6" t="s">
        <v>17</v>
      </c>
      <c r="F62" s="9" t="s">
        <v>181</v>
      </c>
      <c r="G62" s="6">
        <v>540</v>
      </c>
      <c r="H62" s="10" t="s">
        <v>182</v>
      </c>
      <c r="I62" s="6">
        <v>540</v>
      </c>
      <c r="J62" s="6"/>
      <c r="K62" s="7"/>
      <c r="L62" s="11"/>
      <c r="M62" s="7"/>
      <c r="N62" s="11"/>
      <c r="O62" s="12"/>
      <c r="P62" s="9"/>
      <c r="Q62" s="13"/>
      <c r="R62" s="14"/>
    </row>
    <row r="63" spans="1:18" ht="39" x14ac:dyDescent="0.25">
      <c r="A63" s="5" t="s">
        <v>154</v>
      </c>
      <c r="B63" s="6" t="s">
        <v>155</v>
      </c>
      <c r="C63" s="7" t="s">
        <v>13</v>
      </c>
      <c r="D63" s="8">
        <v>27182</v>
      </c>
      <c r="E63" s="6" t="s">
        <v>17</v>
      </c>
      <c r="F63" s="9" t="s">
        <v>183</v>
      </c>
      <c r="G63" s="6">
        <v>540</v>
      </c>
      <c r="H63" s="10" t="s">
        <v>184</v>
      </c>
      <c r="I63" s="6">
        <v>540</v>
      </c>
      <c r="J63" s="6"/>
      <c r="K63" s="7"/>
      <c r="L63" s="11"/>
      <c r="M63" s="7"/>
      <c r="N63" s="11"/>
      <c r="O63" s="12"/>
      <c r="P63" s="9"/>
      <c r="Q63" s="13"/>
      <c r="R63" s="14"/>
    </row>
    <row r="64" spans="1:18" ht="64.5" x14ac:dyDescent="0.25">
      <c r="A64" s="5" t="s">
        <v>154</v>
      </c>
      <c r="B64" s="6" t="s">
        <v>155</v>
      </c>
      <c r="C64" s="7" t="s">
        <v>13</v>
      </c>
      <c r="D64" s="8">
        <v>29980</v>
      </c>
      <c r="E64" s="6" t="s">
        <v>85</v>
      </c>
      <c r="F64" s="9" t="s">
        <v>185</v>
      </c>
      <c r="G64" s="6">
        <v>540</v>
      </c>
      <c r="H64" s="10" t="s">
        <v>186</v>
      </c>
      <c r="I64" s="6">
        <v>540</v>
      </c>
      <c r="J64" s="6"/>
      <c r="K64" s="7"/>
      <c r="L64" s="11"/>
      <c r="M64" s="7"/>
      <c r="N64" s="11"/>
      <c r="O64" s="12"/>
      <c r="P64" s="9"/>
      <c r="Q64" s="13"/>
      <c r="R64" s="14"/>
    </row>
    <row r="65" spans="1:18" ht="39" x14ac:dyDescent="0.25">
      <c r="A65" s="5" t="s">
        <v>187</v>
      </c>
      <c r="B65" s="6" t="s">
        <v>155</v>
      </c>
      <c r="C65" s="7" t="s">
        <v>13</v>
      </c>
      <c r="D65" s="8">
        <v>3690</v>
      </c>
      <c r="E65" s="6" t="s">
        <v>156</v>
      </c>
      <c r="F65" s="9" t="s">
        <v>157</v>
      </c>
      <c r="G65" s="6">
        <v>540</v>
      </c>
      <c r="H65" s="10" t="s">
        <v>188</v>
      </c>
      <c r="I65" s="6">
        <v>540</v>
      </c>
      <c r="J65" s="6">
        <f>+(K65+M65)/2</f>
        <v>9570.5</v>
      </c>
      <c r="K65" s="7">
        <v>7142</v>
      </c>
      <c r="L65" s="11" t="s">
        <v>760</v>
      </c>
      <c r="M65" s="7">
        <v>11999</v>
      </c>
      <c r="N65" s="11" t="s">
        <v>189</v>
      </c>
      <c r="O65" s="12" t="s">
        <v>21</v>
      </c>
      <c r="P65" s="9"/>
      <c r="Q65" s="13"/>
      <c r="R65" s="14"/>
    </row>
    <row r="66" spans="1:18" ht="39" x14ac:dyDescent="0.25">
      <c r="A66" s="5" t="s">
        <v>187</v>
      </c>
      <c r="B66" s="6" t="s">
        <v>155</v>
      </c>
      <c r="C66" s="7" t="s">
        <v>13</v>
      </c>
      <c r="D66" s="8">
        <v>6014</v>
      </c>
      <c r="E66" s="6" t="s">
        <v>159</v>
      </c>
      <c r="F66" s="9" t="s">
        <v>160</v>
      </c>
      <c r="G66" s="6">
        <v>540</v>
      </c>
      <c r="H66" s="10" t="s">
        <v>190</v>
      </c>
      <c r="I66" s="6">
        <v>540</v>
      </c>
      <c r="J66" s="6"/>
      <c r="K66" s="7"/>
      <c r="L66" s="11"/>
      <c r="M66" s="7"/>
      <c r="N66" s="11"/>
      <c r="O66" s="12"/>
      <c r="P66" s="9"/>
      <c r="Q66" s="13"/>
      <c r="R66" s="14"/>
    </row>
    <row r="67" spans="1:18" ht="64.5" x14ac:dyDescent="0.25">
      <c r="A67" s="5" t="s">
        <v>187</v>
      </c>
      <c r="B67" s="6" t="s">
        <v>155</v>
      </c>
      <c r="C67" s="7" t="s">
        <v>13</v>
      </c>
      <c r="D67" s="8">
        <v>6813</v>
      </c>
      <c r="E67" s="6" t="s">
        <v>88</v>
      </c>
      <c r="F67" s="9" t="s">
        <v>162</v>
      </c>
      <c r="G67" s="6">
        <v>540</v>
      </c>
      <c r="H67" s="10" t="s">
        <v>191</v>
      </c>
      <c r="I67" s="6">
        <v>540</v>
      </c>
      <c r="J67" s="6"/>
      <c r="K67" s="7"/>
      <c r="L67" s="11"/>
      <c r="M67" s="7"/>
      <c r="N67" s="11"/>
      <c r="O67" s="12"/>
      <c r="P67" s="9"/>
      <c r="Q67" s="13"/>
      <c r="R67" s="14"/>
    </row>
    <row r="68" spans="1:18" ht="230.25" x14ac:dyDescent="0.25">
      <c r="A68" s="5" t="s">
        <v>187</v>
      </c>
      <c r="B68" s="6" t="s">
        <v>155</v>
      </c>
      <c r="C68" s="7" t="s">
        <v>13</v>
      </c>
      <c r="D68" s="8">
        <v>6900</v>
      </c>
      <c r="E68" s="6" t="s">
        <v>105</v>
      </c>
      <c r="F68" s="9" t="s">
        <v>164</v>
      </c>
      <c r="G68" s="6">
        <v>540</v>
      </c>
      <c r="H68" s="10" t="s">
        <v>165</v>
      </c>
      <c r="I68" s="6">
        <v>540</v>
      </c>
      <c r="J68" s="6"/>
      <c r="K68" s="7"/>
      <c r="L68" s="11"/>
      <c r="M68" s="7"/>
      <c r="N68" s="11"/>
      <c r="O68" s="12"/>
      <c r="P68" s="9"/>
      <c r="Q68" s="13"/>
      <c r="R68" s="14"/>
    </row>
    <row r="69" spans="1:18" ht="128.25" x14ac:dyDescent="0.25">
      <c r="A69" s="5" t="s">
        <v>187</v>
      </c>
      <c r="B69" s="6" t="s">
        <v>155</v>
      </c>
      <c r="C69" s="7" t="s">
        <v>13</v>
      </c>
      <c r="D69" s="8">
        <v>7490</v>
      </c>
      <c r="E69" s="6" t="s">
        <v>23</v>
      </c>
      <c r="F69" s="9" t="s">
        <v>166</v>
      </c>
      <c r="G69" s="6">
        <v>540</v>
      </c>
      <c r="H69" s="10" t="s">
        <v>192</v>
      </c>
      <c r="I69" s="6">
        <v>540</v>
      </c>
      <c r="J69" s="6"/>
      <c r="K69" s="7"/>
      <c r="L69" s="11"/>
      <c r="M69" s="7"/>
      <c r="N69" s="11"/>
      <c r="O69" s="12"/>
      <c r="P69" s="9"/>
      <c r="Q69" s="13"/>
      <c r="R69" s="14"/>
    </row>
    <row r="70" spans="1:18" ht="51.75" x14ac:dyDescent="0.25">
      <c r="A70" s="5" t="s">
        <v>187</v>
      </c>
      <c r="B70" s="6" t="s">
        <v>155</v>
      </c>
      <c r="C70" s="7" t="s">
        <v>13</v>
      </c>
      <c r="D70" s="8">
        <v>7622.5</v>
      </c>
      <c r="E70" s="6" t="s">
        <v>168</v>
      </c>
      <c r="F70" s="9" t="s">
        <v>169</v>
      </c>
      <c r="G70" s="6">
        <v>540</v>
      </c>
      <c r="H70" s="10" t="s">
        <v>193</v>
      </c>
      <c r="I70" s="6">
        <v>540</v>
      </c>
      <c r="J70" s="6"/>
      <c r="K70" s="7"/>
      <c r="L70" s="11"/>
      <c r="M70" s="7"/>
      <c r="N70" s="11"/>
      <c r="O70" s="12"/>
      <c r="P70" s="9"/>
      <c r="Q70" s="13"/>
      <c r="R70" s="14"/>
    </row>
    <row r="71" spans="1:18" ht="39" x14ac:dyDescent="0.25">
      <c r="A71" s="5" t="s">
        <v>187</v>
      </c>
      <c r="B71" s="6" t="s">
        <v>155</v>
      </c>
      <c r="C71" s="7" t="s">
        <v>13</v>
      </c>
      <c r="D71" s="8">
        <v>7623</v>
      </c>
      <c r="E71" s="6" t="s">
        <v>171</v>
      </c>
      <c r="F71" s="9" t="s">
        <v>172</v>
      </c>
      <c r="G71" s="6">
        <v>540</v>
      </c>
      <c r="H71" s="10" t="s">
        <v>194</v>
      </c>
      <c r="I71" s="6">
        <v>540</v>
      </c>
      <c r="J71" s="6"/>
      <c r="K71" s="7"/>
      <c r="L71" s="11"/>
      <c r="M71" s="7"/>
      <c r="N71" s="11"/>
      <c r="O71" s="12"/>
      <c r="P71" s="9"/>
      <c r="Q71" s="13"/>
      <c r="R71" s="14"/>
    </row>
    <row r="72" spans="1:18" ht="255.75" x14ac:dyDescent="0.25">
      <c r="A72" s="5" t="s">
        <v>187</v>
      </c>
      <c r="B72" s="6" t="s">
        <v>155</v>
      </c>
      <c r="C72" s="7" t="s">
        <v>14</v>
      </c>
      <c r="D72" s="8">
        <v>7970</v>
      </c>
      <c r="E72" s="6" t="s">
        <v>105</v>
      </c>
      <c r="F72" s="9" t="s">
        <v>164</v>
      </c>
      <c r="G72" s="6">
        <v>540</v>
      </c>
      <c r="H72" s="10" t="s">
        <v>174</v>
      </c>
      <c r="I72" s="6">
        <v>540</v>
      </c>
      <c r="J72" s="6"/>
      <c r="K72" s="7"/>
      <c r="L72" s="11"/>
      <c r="M72" s="7"/>
      <c r="N72" s="11"/>
      <c r="O72" s="12"/>
      <c r="P72" s="9"/>
      <c r="Q72" s="13"/>
      <c r="R72" s="14"/>
    </row>
    <row r="73" spans="1:18" ht="26.25" x14ac:dyDescent="0.25">
      <c r="A73" s="5" t="s">
        <v>187</v>
      </c>
      <c r="B73" s="6" t="s">
        <v>155</v>
      </c>
      <c r="C73" s="7" t="s">
        <v>13</v>
      </c>
      <c r="D73" s="8">
        <v>8388</v>
      </c>
      <c r="E73" s="6" t="s">
        <v>26</v>
      </c>
      <c r="F73" s="9" t="s">
        <v>175</v>
      </c>
      <c r="G73" s="6">
        <v>540</v>
      </c>
      <c r="H73" s="10" t="s">
        <v>195</v>
      </c>
      <c r="I73" s="6">
        <v>540</v>
      </c>
      <c r="J73" s="6"/>
      <c r="K73" s="7"/>
      <c r="L73" s="11"/>
      <c r="M73" s="7"/>
      <c r="N73" s="11"/>
      <c r="O73" s="12"/>
      <c r="P73" s="9"/>
      <c r="Q73" s="13"/>
      <c r="R73" s="14"/>
    </row>
    <row r="74" spans="1:18" ht="26.25" x14ac:dyDescent="0.25">
      <c r="A74" s="5" t="s">
        <v>187</v>
      </c>
      <c r="B74" s="6" t="s">
        <v>155</v>
      </c>
      <c r="C74" s="7" t="s">
        <v>13</v>
      </c>
      <c r="D74" s="8">
        <v>9950</v>
      </c>
      <c r="E74" s="6" t="s">
        <v>70</v>
      </c>
      <c r="F74" s="9" t="s">
        <v>177</v>
      </c>
      <c r="G74" s="6">
        <v>540</v>
      </c>
      <c r="H74" s="10" t="s">
        <v>196</v>
      </c>
      <c r="I74" s="6">
        <v>540</v>
      </c>
      <c r="J74" s="6"/>
      <c r="K74" s="7"/>
      <c r="L74" s="11"/>
      <c r="M74" s="7"/>
      <c r="N74" s="11"/>
      <c r="O74" s="12"/>
      <c r="P74" s="9"/>
      <c r="Q74" s="13"/>
      <c r="R74" s="14"/>
    </row>
    <row r="75" spans="1:18" ht="51.75" x14ac:dyDescent="0.25">
      <c r="A75" s="5" t="s">
        <v>187</v>
      </c>
      <c r="B75" s="6" t="s">
        <v>155</v>
      </c>
      <c r="C75" s="7" t="s">
        <v>13</v>
      </c>
      <c r="D75" s="8">
        <v>13600</v>
      </c>
      <c r="E75" s="6" t="s">
        <v>20</v>
      </c>
      <c r="F75" s="9" t="s">
        <v>179</v>
      </c>
      <c r="G75" s="6">
        <v>540</v>
      </c>
      <c r="H75" s="10" t="s">
        <v>197</v>
      </c>
      <c r="I75" s="6">
        <v>540</v>
      </c>
      <c r="J75" s="6"/>
      <c r="K75" s="7"/>
      <c r="L75" s="11"/>
      <c r="M75" s="7"/>
      <c r="N75" s="11"/>
      <c r="O75" s="12"/>
      <c r="P75" s="9"/>
      <c r="Q75" s="13"/>
      <c r="R75" s="14"/>
    </row>
    <row r="76" spans="1:18" ht="64.5" x14ac:dyDescent="0.25">
      <c r="A76" s="5" t="s">
        <v>187</v>
      </c>
      <c r="B76" s="6" t="s">
        <v>155</v>
      </c>
      <c r="C76" s="7" t="s">
        <v>14</v>
      </c>
      <c r="D76" s="8">
        <v>23105</v>
      </c>
      <c r="E76" s="6" t="s">
        <v>17</v>
      </c>
      <c r="F76" s="9" t="s">
        <v>198</v>
      </c>
      <c r="G76" s="6">
        <v>540</v>
      </c>
      <c r="H76" s="10" t="s">
        <v>199</v>
      </c>
      <c r="I76" s="6">
        <v>540</v>
      </c>
      <c r="J76" s="6"/>
      <c r="K76" s="7"/>
      <c r="L76" s="11"/>
      <c r="M76" s="7"/>
      <c r="N76" s="11"/>
      <c r="O76" s="12"/>
      <c r="P76" s="9"/>
      <c r="Q76" s="13"/>
      <c r="R76" s="14"/>
    </row>
    <row r="77" spans="1:18" ht="39" x14ac:dyDescent="0.25">
      <c r="A77" s="5" t="s">
        <v>187</v>
      </c>
      <c r="B77" s="6" t="s">
        <v>155</v>
      </c>
      <c r="C77" s="7" t="s">
        <v>13</v>
      </c>
      <c r="D77" s="8">
        <v>27182</v>
      </c>
      <c r="E77" s="6" t="s">
        <v>17</v>
      </c>
      <c r="F77" s="9" t="s">
        <v>183</v>
      </c>
      <c r="G77" s="6">
        <v>540</v>
      </c>
      <c r="H77" s="10" t="s">
        <v>200</v>
      </c>
      <c r="I77" s="6">
        <v>540</v>
      </c>
      <c r="J77" s="6"/>
      <c r="K77" s="7"/>
      <c r="L77" s="11"/>
      <c r="M77" s="7"/>
      <c r="N77" s="11"/>
      <c r="O77" s="12"/>
      <c r="P77" s="9"/>
      <c r="Q77" s="13"/>
      <c r="R77" s="14"/>
    </row>
    <row r="78" spans="1:18" ht="64.5" x14ac:dyDescent="0.25">
      <c r="A78" s="5" t="s">
        <v>187</v>
      </c>
      <c r="B78" s="6" t="s">
        <v>155</v>
      </c>
      <c r="C78" s="7" t="s">
        <v>13</v>
      </c>
      <c r="D78" s="8">
        <v>29980</v>
      </c>
      <c r="E78" s="6" t="s">
        <v>85</v>
      </c>
      <c r="F78" s="9" t="s">
        <v>185</v>
      </c>
      <c r="G78" s="6">
        <v>540</v>
      </c>
      <c r="H78" s="10" t="s">
        <v>201</v>
      </c>
      <c r="I78" s="6">
        <v>540</v>
      </c>
      <c r="J78" s="6"/>
      <c r="K78" s="7"/>
      <c r="L78" s="11"/>
      <c r="M78" s="7"/>
      <c r="N78" s="11"/>
      <c r="O78" s="12"/>
      <c r="P78" s="9"/>
      <c r="Q78" s="13"/>
      <c r="R78" s="14"/>
    </row>
    <row r="79" spans="1:18" ht="39" x14ac:dyDescent="0.25">
      <c r="A79" s="5" t="s">
        <v>202</v>
      </c>
      <c r="B79" s="6" t="s">
        <v>155</v>
      </c>
      <c r="C79" s="7" t="s">
        <v>13</v>
      </c>
      <c r="D79" s="8">
        <v>3690</v>
      </c>
      <c r="E79" s="6" t="s">
        <v>156</v>
      </c>
      <c r="F79" s="9" t="s">
        <v>157</v>
      </c>
      <c r="G79" s="6">
        <v>300</v>
      </c>
      <c r="H79" s="10" t="s">
        <v>203</v>
      </c>
      <c r="I79" s="6">
        <v>300</v>
      </c>
      <c r="J79" s="6">
        <f>+(K79+M79)/2</f>
        <v>9924.5</v>
      </c>
      <c r="K79" s="7">
        <v>11999</v>
      </c>
      <c r="L79" s="11" t="s">
        <v>189</v>
      </c>
      <c r="M79" s="7">
        <v>7850</v>
      </c>
      <c r="N79" s="11" t="s">
        <v>204</v>
      </c>
      <c r="O79" s="12" t="s">
        <v>21</v>
      </c>
      <c r="P79" s="9"/>
      <c r="Q79" s="13"/>
      <c r="R79" s="14"/>
    </row>
    <row r="80" spans="1:18" ht="26.25" x14ac:dyDescent="0.25">
      <c r="A80" s="5" t="s">
        <v>202</v>
      </c>
      <c r="B80" s="6" t="s">
        <v>155</v>
      </c>
      <c r="C80" s="7" t="s">
        <v>13</v>
      </c>
      <c r="D80" s="8">
        <v>6014</v>
      </c>
      <c r="E80" s="6" t="s">
        <v>159</v>
      </c>
      <c r="F80" s="9" t="s">
        <v>160</v>
      </c>
      <c r="G80" s="6">
        <v>300</v>
      </c>
      <c r="H80" s="10" t="s">
        <v>205</v>
      </c>
      <c r="I80" s="6">
        <v>300</v>
      </c>
      <c r="J80" s="6"/>
      <c r="K80" s="7"/>
      <c r="L80" s="11"/>
      <c r="M80" s="7"/>
      <c r="N80" s="11"/>
      <c r="O80" s="12"/>
      <c r="P80" s="9"/>
      <c r="Q80" s="13"/>
      <c r="R80" s="14"/>
    </row>
    <row r="81" spans="1:18" ht="64.5" x14ac:dyDescent="0.25">
      <c r="A81" s="5" t="s">
        <v>202</v>
      </c>
      <c r="B81" s="6" t="s">
        <v>155</v>
      </c>
      <c r="C81" s="7" t="s">
        <v>13</v>
      </c>
      <c r="D81" s="8">
        <v>6813</v>
      </c>
      <c r="E81" s="6" t="s">
        <v>88</v>
      </c>
      <c r="F81" s="9" t="s">
        <v>162</v>
      </c>
      <c r="G81" s="6">
        <v>300</v>
      </c>
      <c r="H81" s="10" t="s">
        <v>206</v>
      </c>
      <c r="I81" s="6">
        <v>300</v>
      </c>
      <c r="J81" s="6"/>
      <c r="K81" s="7"/>
      <c r="L81" s="11"/>
      <c r="M81" s="7"/>
      <c r="N81" s="11"/>
      <c r="O81" s="12"/>
      <c r="P81" s="9"/>
      <c r="Q81" s="13"/>
      <c r="R81" s="14"/>
    </row>
    <row r="82" spans="1:18" ht="230.25" x14ac:dyDescent="0.25">
      <c r="A82" s="5" t="s">
        <v>202</v>
      </c>
      <c r="B82" s="6" t="s">
        <v>155</v>
      </c>
      <c r="C82" s="7" t="s">
        <v>13</v>
      </c>
      <c r="D82" s="8">
        <v>6900</v>
      </c>
      <c r="E82" s="6" t="s">
        <v>105</v>
      </c>
      <c r="F82" s="9" t="s">
        <v>164</v>
      </c>
      <c r="G82" s="6">
        <v>300</v>
      </c>
      <c r="H82" s="10" t="s">
        <v>165</v>
      </c>
      <c r="I82" s="6">
        <v>300</v>
      </c>
      <c r="J82" s="6"/>
      <c r="K82" s="7"/>
      <c r="L82" s="11"/>
      <c r="M82" s="7"/>
      <c r="N82" s="11"/>
      <c r="O82" s="12"/>
      <c r="P82" s="9"/>
      <c r="Q82" s="13"/>
      <c r="R82" s="14"/>
    </row>
    <row r="83" spans="1:18" ht="128.25" x14ac:dyDescent="0.25">
      <c r="A83" s="5" t="s">
        <v>202</v>
      </c>
      <c r="B83" s="6" t="s">
        <v>155</v>
      </c>
      <c r="C83" s="7" t="s">
        <v>13</v>
      </c>
      <c r="D83" s="8">
        <v>7490</v>
      </c>
      <c r="E83" s="6" t="s">
        <v>23</v>
      </c>
      <c r="F83" s="9" t="s">
        <v>166</v>
      </c>
      <c r="G83" s="6">
        <v>300</v>
      </c>
      <c r="H83" s="10" t="s">
        <v>207</v>
      </c>
      <c r="I83" s="6">
        <v>300</v>
      </c>
      <c r="J83" s="6"/>
      <c r="K83" s="7"/>
      <c r="L83" s="11"/>
      <c r="M83" s="7"/>
      <c r="N83" s="11"/>
      <c r="O83" s="12"/>
      <c r="P83" s="9"/>
      <c r="Q83" s="13"/>
      <c r="R83" s="14"/>
    </row>
    <row r="84" spans="1:18" ht="51.75" x14ac:dyDescent="0.25">
      <c r="A84" s="5" t="s">
        <v>202</v>
      </c>
      <c r="B84" s="6" t="s">
        <v>155</v>
      </c>
      <c r="C84" s="7" t="s">
        <v>13</v>
      </c>
      <c r="D84" s="8">
        <v>7622.5</v>
      </c>
      <c r="E84" s="6" t="s">
        <v>168</v>
      </c>
      <c r="F84" s="9" t="s">
        <v>169</v>
      </c>
      <c r="G84" s="6">
        <v>300</v>
      </c>
      <c r="H84" s="10" t="s">
        <v>208</v>
      </c>
      <c r="I84" s="6">
        <v>300</v>
      </c>
      <c r="J84" s="6"/>
      <c r="K84" s="7"/>
      <c r="L84" s="11"/>
      <c r="M84" s="7"/>
      <c r="N84" s="11"/>
      <c r="O84" s="12"/>
      <c r="P84" s="9"/>
      <c r="Q84" s="13"/>
      <c r="R84" s="14"/>
    </row>
    <row r="85" spans="1:18" ht="39" x14ac:dyDescent="0.25">
      <c r="A85" s="5" t="s">
        <v>202</v>
      </c>
      <c r="B85" s="6" t="s">
        <v>155</v>
      </c>
      <c r="C85" s="7" t="s">
        <v>13</v>
      </c>
      <c r="D85" s="8">
        <v>7623</v>
      </c>
      <c r="E85" s="6" t="s">
        <v>171</v>
      </c>
      <c r="F85" s="9" t="s">
        <v>172</v>
      </c>
      <c r="G85" s="6">
        <v>300</v>
      </c>
      <c r="H85" s="10" t="s">
        <v>209</v>
      </c>
      <c r="I85" s="6">
        <v>300</v>
      </c>
      <c r="J85" s="6"/>
      <c r="K85" s="7"/>
      <c r="L85" s="11"/>
      <c r="M85" s="7"/>
      <c r="N85" s="11"/>
      <c r="O85" s="12"/>
      <c r="P85" s="9"/>
      <c r="Q85" s="13"/>
      <c r="R85" s="14"/>
    </row>
    <row r="86" spans="1:18" ht="255.75" x14ac:dyDescent="0.25">
      <c r="A86" s="5" t="s">
        <v>202</v>
      </c>
      <c r="B86" s="6" t="s">
        <v>155</v>
      </c>
      <c r="C86" s="7" t="s">
        <v>14</v>
      </c>
      <c r="D86" s="8">
        <v>7970</v>
      </c>
      <c r="E86" s="6" t="s">
        <v>105</v>
      </c>
      <c r="F86" s="9" t="s">
        <v>164</v>
      </c>
      <c r="G86" s="6">
        <v>300</v>
      </c>
      <c r="H86" s="10" t="s">
        <v>174</v>
      </c>
      <c r="I86" s="6">
        <v>300</v>
      </c>
      <c r="J86" s="6"/>
      <c r="K86" s="7"/>
      <c r="L86" s="11"/>
      <c r="M86" s="7"/>
      <c r="N86" s="11"/>
      <c r="O86" s="12"/>
      <c r="P86" s="9"/>
      <c r="Q86" s="13"/>
      <c r="R86" s="14"/>
    </row>
    <row r="87" spans="1:18" ht="26.25" x14ac:dyDescent="0.25">
      <c r="A87" s="5" t="s">
        <v>202</v>
      </c>
      <c r="B87" s="6" t="s">
        <v>155</v>
      </c>
      <c r="C87" s="7" t="s">
        <v>13</v>
      </c>
      <c r="D87" s="8">
        <v>8388</v>
      </c>
      <c r="E87" s="6" t="s">
        <v>26</v>
      </c>
      <c r="F87" s="9" t="s">
        <v>175</v>
      </c>
      <c r="G87" s="6">
        <v>300</v>
      </c>
      <c r="H87" s="10" t="s">
        <v>210</v>
      </c>
      <c r="I87" s="6">
        <v>300</v>
      </c>
      <c r="J87" s="6"/>
      <c r="K87" s="7"/>
      <c r="L87" s="11"/>
      <c r="M87" s="7"/>
      <c r="N87" s="11"/>
      <c r="O87" s="12"/>
      <c r="P87" s="9"/>
      <c r="Q87" s="13"/>
      <c r="R87" s="14"/>
    </row>
    <row r="88" spans="1:18" ht="26.25" x14ac:dyDescent="0.25">
      <c r="A88" s="5" t="s">
        <v>202</v>
      </c>
      <c r="B88" s="6" t="s">
        <v>155</v>
      </c>
      <c r="C88" s="7" t="s">
        <v>13</v>
      </c>
      <c r="D88" s="8">
        <v>10150</v>
      </c>
      <c r="E88" s="6" t="s">
        <v>70</v>
      </c>
      <c r="F88" s="9" t="s">
        <v>177</v>
      </c>
      <c r="G88" s="6">
        <v>300</v>
      </c>
      <c r="H88" s="10" t="s">
        <v>211</v>
      </c>
      <c r="I88" s="6">
        <v>300</v>
      </c>
      <c r="J88" s="6"/>
      <c r="K88" s="7"/>
      <c r="L88" s="11"/>
      <c r="M88" s="7"/>
      <c r="N88" s="11"/>
      <c r="O88" s="12"/>
      <c r="P88" s="9"/>
      <c r="Q88" s="13"/>
      <c r="R88" s="14"/>
    </row>
    <row r="89" spans="1:18" ht="51.75" x14ac:dyDescent="0.25">
      <c r="A89" s="5" t="s">
        <v>202</v>
      </c>
      <c r="B89" s="6" t="s">
        <v>155</v>
      </c>
      <c r="C89" s="7" t="s">
        <v>13</v>
      </c>
      <c r="D89" s="8">
        <v>13600</v>
      </c>
      <c r="E89" s="6" t="s">
        <v>20</v>
      </c>
      <c r="F89" s="9" t="s">
        <v>179</v>
      </c>
      <c r="G89" s="6">
        <v>300</v>
      </c>
      <c r="H89" s="10" t="s">
        <v>212</v>
      </c>
      <c r="I89" s="6">
        <v>300</v>
      </c>
      <c r="J89" s="6"/>
      <c r="K89" s="7"/>
      <c r="L89" s="11"/>
      <c r="M89" s="7"/>
      <c r="N89" s="11"/>
      <c r="O89" s="12"/>
      <c r="P89" s="9"/>
      <c r="Q89" s="13"/>
      <c r="R89" s="14"/>
    </row>
    <row r="90" spans="1:18" ht="64.5" x14ac:dyDescent="0.25">
      <c r="A90" s="5" t="s">
        <v>202</v>
      </c>
      <c r="B90" s="6" t="s">
        <v>155</v>
      </c>
      <c r="C90" s="7" t="s">
        <v>14</v>
      </c>
      <c r="D90" s="8">
        <v>23105</v>
      </c>
      <c r="E90" s="6" t="s">
        <v>17</v>
      </c>
      <c r="F90" s="9" t="s">
        <v>181</v>
      </c>
      <c r="G90" s="6">
        <v>300</v>
      </c>
      <c r="H90" s="10" t="s">
        <v>213</v>
      </c>
      <c r="I90" s="6">
        <v>300</v>
      </c>
      <c r="J90" s="6"/>
      <c r="K90" s="7"/>
      <c r="L90" s="11"/>
      <c r="M90" s="7"/>
      <c r="N90" s="11"/>
      <c r="O90" s="12"/>
      <c r="P90" s="9"/>
      <c r="Q90" s="13"/>
      <c r="R90" s="14"/>
    </row>
    <row r="91" spans="1:18" ht="39" x14ac:dyDescent="0.25">
      <c r="A91" s="5" t="s">
        <v>202</v>
      </c>
      <c r="B91" s="6" t="s">
        <v>155</v>
      </c>
      <c r="C91" s="7" t="s">
        <v>13</v>
      </c>
      <c r="D91" s="8">
        <v>27182</v>
      </c>
      <c r="E91" s="6" t="s">
        <v>17</v>
      </c>
      <c r="F91" s="9" t="s">
        <v>183</v>
      </c>
      <c r="G91" s="6">
        <v>300</v>
      </c>
      <c r="H91" s="10" t="s">
        <v>214</v>
      </c>
      <c r="I91" s="6">
        <v>300</v>
      </c>
      <c r="J91" s="6"/>
      <c r="K91" s="7"/>
      <c r="L91" s="11"/>
      <c r="M91" s="7"/>
      <c r="N91" s="11"/>
      <c r="O91" s="12"/>
      <c r="P91" s="9"/>
      <c r="Q91" s="13"/>
      <c r="R91" s="14"/>
    </row>
    <row r="92" spans="1:18" ht="64.5" x14ac:dyDescent="0.25">
      <c r="A92" s="5" t="s">
        <v>202</v>
      </c>
      <c r="B92" s="6" t="s">
        <v>155</v>
      </c>
      <c r="C92" s="7" t="s">
        <v>13</v>
      </c>
      <c r="D92" s="8">
        <v>29980</v>
      </c>
      <c r="E92" s="6" t="s">
        <v>85</v>
      </c>
      <c r="F92" s="9" t="s">
        <v>185</v>
      </c>
      <c r="G92" s="6">
        <v>300</v>
      </c>
      <c r="H92" s="10" t="s">
        <v>215</v>
      </c>
      <c r="I92" s="6">
        <v>300</v>
      </c>
      <c r="J92" s="6"/>
      <c r="K92" s="7"/>
      <c r="L92" s="11"/>
      <c r="M92" s="7"/>
      <c r="N92" s="11"/>
      <c r="O92" s="12"/>
      <c r="P92" s="9"/>
      <c r="Q92" s="13"/>
      <c r="R92" s="14"/>
    </row>
    <row r="93" spans="1:18" ht="26.25" x14ac:dyDescent="0.25">
      <c r="A93" s="5" t="s">
        <v>216</v>
      </c>
      <c r="B93" s="6" t="s">
        <v>217</v>
      </c>
      <c r="C93" s="7" t="s">
        <v>13</v>
      </c>
      <c r="D93" s="8">
        <v>397</v>
      </c>
      <c r="E93" s="6" t="s">
        <v>26</v>
      </c>
      <c r="F93" s="9" t="s">
        <v>218</v>
      </c>
      <c r="G93" s="6">
        <v>6000</v>
      </c>
      <c r="H93" s="10" t="s">
        <v>219</v>
      </c>
      <c r="I93" s="6">
        <v>6000</v>
      </c>
      <c r="J93" s="6">
        <f>+(K93+M93+O93)/3</f>
        <v>998</v>
      </c>
      <c r="K93" s="7">
        <v>1250</v>
      </c>
      <c r="L93" s="11" t="s">
        <v>761</v>
      </c>
      <c r="M93" s="7">
        <v>784</v>
      </c>
      <c r="N93" s="11" t="s">
        <v>220</v>
      </c>
      <c r="O93" s="12">
        <v>960</v>
      </c>
      <c r="P93" s="11" t="s">
        <v>221</v>
      </c>
      <c r="Q93" s="13" t="s">
        <v>21</v>
      </c>
      <c r="R93" s="14"/>
    </row>
    <row r="94" spans="1:18" ht="77.25" x14ac:dyDescent="0.25">
      <c r="A94" s="5" t="s">
        <v>216</v>
      </c>
      <c r="B94" s="6" t="s">
        <v>217</v>
      </c>
      <c r="C94" s="7" t="s">
        <v>14</v>
      </c>
      <c r="D94" s="8">
        <v>419.48</v>
      </c>
      <c r="E94" s="6" t="s">
        <v>24</v>
      </c>
      <c r="F94" s="9" t="s">
        <v>125</v>
      </c>
      <c r="G94" s="6">
        <v>6000</v>
      </c>
      <c r="H94" s="10" t="s">
        <v>222</v>
      </c>
      <c r="I94" s="6">
        <v>6000</v>
      </c>
      <c r="J94" s="6">
        <f>+(K94+M94+O94)/3</f>
        <v>998</v>
      </c>
      <c r="K94" s="7">
        <v>1250</v>
      </c>
      <c r="L94" s="11" t="s">
        <v>761</v>
      </c>
      <c r="M94" s="7">
        <v>784</v>
      </c>
      <c r="N94" s="11" t="s">
        <v>220</v>
      </c>
      <c r="O94" s="12">
        <v>960</v>
      </c>
      <c r="P94" s="11" t="s">
        <v>221</v>
      </c>
      <c r="Q94" s="13" t="s">
        <v>21</v>
      </c>
      <c r="R94" s="14"/>
    </row>
    <row r="95" spans="1:18" ht="77.25" x14ac:dyDescent="0.25">
      <c r="A95" s="5" t="s">
        <v>216</v>
      </c>
      <c r="B95" s="6" t="s">
        <v>217</v>
      </c>
      <c r="C95" s="7" t="s">
        <v>14</v>
      </c>
      <c r="D95" s="8">
        <v>437</v>
      </c>
      <c r="E95" s="6" t="s">
        <v>17</v>
      </c>
      <c r="F95" s="9" t="s">
        <v>223</v>
      </c>
      <c r="G95" s="6">
        <v>6000</v>
      </c>
      <c r="H95" s="10" t="s">
        <v>224</v>
      </c>
      <c r="I95" s="6">
        <v>6000</v>
      </c>
      <c r="J95" s="6">
        <f>+(K95+M95+O95)/3</f>
        <v>998</v>
      </c>
      <c r="K95" s="7">
        <v>1250</v>
      </c>
      <c r="L95" s="11" t="s">
        <v>761</v>
      </c>
      <c r="M95" s="7">
        <v>784</v>
      </c>
      <c r="N95" s="11" t="s">
        <v>220</v>
      </c>
      <c r="O95" s="12">
        <v>960</v>
      </c>
      <c r="P95" s="11" t="s">
        <v>221</v>
      </c>
      <c r="Q95" s="13" t="s">
        <v>21</v>
      </c>
      <c r="R95" s="14"/>
    </row>
    <row r="96" spans="1:18" ht="26.25" x14ac:dyDescent="0.25">
      <c r="A96" s="5" t="s">
        <v>216</v>
      </c>
      <c r="B96" s="6" t="s">
        <v>217</v>
      </c>
      <c r="C96" s="7" t="s">
        <v>13</v>
      </c>
      <c r="D96" s="8">
        <v>438</v>
      </c>
      <c r="E96" s="6" t="s">
        <v>23</v>
      </c>
      <c r="F96" s="9" t="s">
        <v>225</v>
      </c>
      <c r="G96" s="6">
        <v>6000</v>
      </c>
      <c r="H96" s="10" t="s">
        <v>226</v>
      </c>
      <c r="I96" s="6">
        <v>6000</v>
      </c>
      <c r="J96" s="6">
        <f>+(K96+M96+O96)/3</f>
        <v>998</v>
      </c>
      <c r="K96" s="7">
        <v>1250</v>
      </c>
      <c r="L96" s="11" t="s">
        <v>761</v>
      </c>
      <c r="M96" s="7">
        <v>784</v>
      </c>
      <c r="N96" s="11" t="s">
        <v>220</v>
      </c>
      <c r="O96" s="12">
        <v>960</v>
      </c>
      <c r="P96" s="11" t="s">
        <v>221</v>
      </c>
      <c r="Q96" s="13" t="s">
        <v>21</v>
      </c>
      <c r="R96" s="14"/>
    </row>
    <row r="97" spans="1:18" ht="77.25" x14ac:dyDescent="0.25">
      <c r="A97" s="5" t="s">
        <v>216</v>
      </c>
      <c r="B97" s="6" t="s">
        <v>217</v>
      </c>
      <c r="C97" s="7" t="s">
        <v>13</v>
      </c>
      <c r="D97" s="8">
        <v>466.09</v>
      </c>
      <c r="E97" s="6" t="s">
        <v>24</v>
      </c>
      <c r="F97" s="9" t="s">
        <v>125</v>
      </c>
      <c r="G97" s="6">
        <v>6000</v>
      </c>
      <c r="H97" s="10" t="s">
        <v>227</v>
      </c>
      <c r="I97" s="6">
        <v>6000</v>
      </c>
      <c r="J97" s="6">
        <f>+(K97+M97+O97)/3</f>
        <v>998</v>
      </c>
      <c r="K97" s="7">
        <v>1250</v>
      </c>
      <c r="L97" s="11" t="s">
        <v>761</v>
      </c>
      <c r="M97" s="7">
        <v>784</v>
      </c>
      <c r="N97" s="11" t="s">
        <v>220</v>
      </c>
      <c r="O97" s="12">
        <v>960</v>
      </c>
      <c r="P97" s="11" t="s">
        <v>221</v>
      </c>
      <c r="Q97" s="13" t="s">
        <v>21</v>
      </c>
      <c r="R97" s="14"/>
    </row>
    <row r="98" spans="1:18" ht="26.25" x14ac:dyDescent="0.25">
      <c r="A98" s="5" t="s">
        <v>216</v>
      </c>
      <c r="B98" s="6" t="s">
        <v>217</v>
      </c>
      <c r="C98" s="7" t="s">
        <v>13</v>
      </c>
      <c r="D98" s="8">
        <v>473.27</v>
      </c>
      <c r="E98" s="6" t="s">
        <v>27</v>
      </c>
      <c r="F98" s="9" t="s">
        <v>228</v>
      </c>
      <c r="G98" s="6">
        <v>6000</v>
      </c>
      <c r="H98" s="10" t="s">
        <v>229</v>
      </c>
      <c r="I98" s="6">
        <v>6000</v>
      </c>
      <c r="J98" s="6"/>
      <c r="K98" s="7"/>
      <c r="L98" s="11"/>
      <c r="M98" s="7"/>
      <c r="N98" s="11"/>
      <c r="O98" s="12"/>
      <c r="P98" s="9"/>
      <c r="Q98" s="13"/>
      <c r="R98" s="14"/>
    </row>
    <row r="99" spans="1:18" ht="26.25" x14ac:dyDescent="0.25">
      <c r="A99" s="5" t="s">
        <v>216</v>
      </c>
      <c r="B99" s="6" t="s">
        <v>217</v>
      </c>
      <c r="C99" s="7" t="s">
        <v>14</v>
      </c>
      <c r="D99" s="8">
        <v>512</v>
      </c>
      <c r="E99" s="6" t="s">
        <v>26</v>
      </c>
      <c r="F99" s="9" t="s">
        <v>218</v>
      </c>
      <c r="G99" s="6">
        <v>480</v>
      </c>
      <c r="H99" s="10" t="s">
        <v>230</v>
      </c>
      <c r="I99" s="6">
        <v>6000</v>
      </c>
      <c r="J99" s="6"/>
      <c r="K99" s="7"/>
      <c r="L99" s="11"/>
      <c r="M99" s="7"/>
      <c r="N99" s="11"/>
      <c r="O99" s="12"/>
      <c r="P99" s="9"/>
      <c r="Q99" s="13"/>
      <c r="R99" s="14"/>
    </row>
    <row r="100" spans="1:18" ht="39" x14ac:dyDescent="0.25">
      <c r="A100" s="5" t="s">
        <v>216</v>
      </c>
      <c r="B100" s="6" t="s">
        <v>217</v>
      </c>
      <c r="C100" s="7" t="s">
        <v>13</v>
      </c>
      <c r="D100" s="8">
        <v>546</v>
      </c>
      <c r="E100" s="6" t="s">
        <v>17</v>
      </c>
      <c r="F100" s="9" t="s">
        <v>231</v>
      </c>
      <c r="G100" s="6">
        <v>6000</v>
      </c>
      <c r="H100" s="10" t="s">
        <v>232</v>
      </c>
      <c r="I100" s="6">
        <v>6000</v>
      </c>
      <c r="J100" s="6">
        <f>+(K100+M100+O100)/3</f>
        <v>998</v>
      </c>
      <c r="K100" s="7">
        <v>1250</v>
      </c>
      <c r="L100" s="11" t="s">
        <v>761</v>
      </c>
      <c r="M100" s="7">
        <v>784</v>
      </c>
      <c r="N100" s="11" t="s">
        <v>220</v>
      </c>
      <c r="O100" s="12">
        <v>960</v>
      </c>
      <c r="P100" s="11" t="s">
        <v>221</v>
      </c>
      <c r="Q100" s="13" t="s">
        <v>21</v>
      </c>
      <c r="R100" s="14"/>
    </row>
    <row r="101" spans="1:18" x14ac:dyDescent="0.25">
      <c r="A101" s="5" t="s">
        <v>216</v>
      </c>
      <c r="B101" s="6" t="s">
        <v>217</v>
      </c>
      <c r="C101" s="7" t="s">
        <v>13</v>
      </c>
      <c r="D101" s="8">
        <v>640.82000000000005</v>
      </c>
      <c r="E101" s="6" t="s">
        <v>22</v>
      </c>
      <c r="F101" s="9" t="s">
        <v>233</v>
      </c>
      <c r="G101" s="6">
        <v>6000</v>
      </c>
      <c r="H101" s="10" t="s">
        <v>234</v>
      </c>
      <c r="I101" s="6">
        <v>6000</v>
      </c>
      <c r="J101" s="6"/>
      <c r="K101" s="7"/>
      <c r="L101" s="11"/>
      <c r="M101" s="7"/>
      <c r="N101" s="11"/>
      <c r="O101" s="12"/>
      <c r="P101" s="11"/>
      <c r="Q101" s="13"/>
      <c r="R101" s="14"/>
    </row>
    <row r="102" spans="1:18" ht="26.25" x14ac:dyDescent="0.25">
      <c r="A102" s="5" t="s">
        <v>216</v>
      </c>
      <c r="B102" s="6" t="s">
        <v>217</v>
      </c>
      <c r="C102" s="7" t="s">
        <v>13</v>
      </c>
      <c r="D102" s="8">
        <v>1224</v>
      </c>
      <c r="E102" s="6" t="s">
        <v>20</v>
      </c>
      <c r="F102" s="9" t="s">
        <v>235</v>
      </c>
      <c r="G102" s="6">
        <v>6000</v>
      </c>
      <c r="H102" s="10" t="s">
        <v>236</v>
      </c>
      <c r="I102" s="6">
        <v>6000</v>
      </c>
      <c r="J102" s="6">
        <f>+(K102+M102+O102)/3</f>
        <v>998</v>
      </c>
      <c r="K102" s="7">
        <v>1250</v>
      </c>
      <c r="L102" s="11" t="s">
        <v>761</v>
      </c>
      <c r="M102" s="7">
        <v>784</v>
      </c>
      <c r="N102" s="11" t="s">
        <v>220</v>
      </c>
      <c r="O102" s="12">
        <v>960</v>
      </c>
      <c r="P102" s="11" t="s">
        <v>221</v>
      </c>
      <c r="Q102" s="13" t="s">
        <v>21</v>
      </c>
      <c r="R102" s="14"/>
    </row>
    <row r="103" spans="1:18" ht="51.75" x14ac:dyDescent="0.25">
      <c r="A103" s="5" t="s">
        <v>237</v>
      </c>
      <c r="B103" s="6" t="s">
        <v>238</v>
      </c>
      <c r="C103" s="7" t="s">
        <v>14</v>
      </c>
      <c r="D103" s="8">
        <v>519</v>
      </c>
      <c r="E103" s="6" t="s">
        <v>85</v>
      </c>
      <c r="F103" s="9" t="s">
        <v>239</v>
      </c>
      <c r="G103" s="6">
        <v>7200</v>
      </c>
      <c r="H103" s="10" t="s">
        <v>240</v>
      </c>
      <c r="I103" s="6">
        <v>7200</v>
      </c>
      <c r="J103" s="6">
        <f>+(K103+M103)/2</f>
        <v>728.54</v>
      </c>
      <c r="K103" s="7">
        <v>627.08000000000004</v>
      </c>
      <c r="L103" s="11" t="s">
        <v>762</v>
      </c>
      <c r="M103" s="7">
        <v>830</v>
      </c>
      <c r="N103" s="11" t="s">
        <v>241</v>
      </c>
      <c r="O103" s="12"/>
      <c r="P103" s="9"/>
      <c r="Q103" s="13"/>
      <c r="R103" s="14"/>
    </row>
    <row r="104" spans="1:18" x14ac:dyDescent="0.25">
      <c r="A104" s="5" t="s">
        <v>237</v>
      </c>
      <c r="B104" s="6" t="s">
        <v>238</v>
      </c>
      <c r="C104" s="7" t="s">
        <v>13</v>
      </c>
      <c r="D104" s="8">
        <v>598</v>
      </c>
      <c r="E104" s="6" t="s">
        <v>85</v>
      </c>
      <c r="F104" s="9" t="s">
        <v>239</v>
      </c>
      <c r="G104" s="6">
        <v>7200</v>
      </c>
      <c r="H104" s="10" t="s">
        <v>242</v>
      </c>
      <c r="I104" s="6">
        <v>7200</v>
      </c>
      <c r="J104" s="6">
        <f>+(K104+M104)/2</f>
        <v>728.54</v>
      </c>
      <c r="K104" s="7">
        <v>627.08000000000004</v>
      </c>
      <c r="L104" s="11" t="s">
        <v>762</v>
      </c>
      <c r="M104" s="7">
        <f>+M103</f>
        <v>830</v>
      </c>
      <c r="N104" s="11" t="s">
        <v>241</v>
      </c>
      <c r="O104" s="12"/>
      <c r="P104" s="9"/>
      <c r="Q104" s="13"/>
      <c r="R104" s="14"/>
    </row>
    <row r="105" spans="1:18" ht="39" x14ac:dyDescent="0.25">
      <c r="A105" s="5" t="s">
        <v>237</v>
      </c>
      <c r="B105" s="6" t="s">
        <v>238</v>
      </c>
      <c r="C105" s="7" t="s">
        <v>13</v>
      </c>
      <c r="D105" s="8">
        <v>630.99</v>
      </c>
      <c r="E105" s="6" t="s">
        <v>27</v>
      </c>
      <c r="F105" s="9" t="s">
        <v>243</v>
      </c>
      <c r="G105" s="6">
        <v>7200</v>
      </c>
      <c r="H105" s="10" t="s">
        <v>244</v>
      </c>
      <c r="I105" s="6">
        <v>7200</v>
      </c>
      <c r="J105" s="6">
        <f t="shared" ref="J105:J106" si="0">+(K105+M105)/2</f>
        <v>728.54</v>
      </c>
      <c r="K105" s="7">
        <v>627.08000000000004</v>
      </c>
      <c r="L105" s="11" t="s">
        <v>762</v>
      </c>
      <c r="M105" s="7">
        <f>+M104</f>
        <v>830</v>
      </c>
      <c r="N105" s="11" t="s">
        <v>241</v>
      </c>
      <c r="O105" s="12"/>
      <c r="P105" s="9"/>
      <c r="Q105" s="13"/>
      <c r="R105" s="14"/>
    </row>
    <row r="106" spans="1:18" x14ac:dyDescent="0.25">
      <c r="A106" s="5" t="s">
        <v>237</v>
      </c>
      <c r="B106" s="6" t="s">
        <v>238</v>
      </c>
      <c r="C106" s="7" t="s">
        <v>13</v>
      </c>
      <c r="D106" s="8">
        <v>724</v>
      </c>
      <c r="E106" s="6" t="s">
        <v>23</v>
      </c>
      <c r="F106" s="9" t="s">
        <v>245</v>
      </c>
      <c r="G106" s="6">
        <v>7200</v>
      </c>
      <c r="H106" s="10" t="s">
        <v>246</v>
      </c>
      <c r="I106" s="6">
        <v>7200</v>
      </c>
      <c r="J106" s="6">
        <f t="shared" si="0"/>
        <v>728.54</v>
      </c>
      <c r="K106" s="7">
        <v>627.08000000000004</v>
      </c>
      <c r="L106" s="11" t="s">
        <v>762</v>
      </c>
      <c r="M106" s="7">
        <f>+M105</f>
        <v>830</v>
      </c>
      <c r="N106" s="11" t="s">
        <v>241</v>
      </c>
      <c r="O106" s="12"/>
      <c r="P106" s="9"/>
      <c r="Q106" s="13"/>
      <c r="R106" s="14"/>
    </row>
    <row r="107" spans="1:18" ht="77.25" x14ac:dyDescent="0.25">
      <c r="A107" s="5" t="s">
        <v>237</v>
      </c>
      <c r="B107" s="6" t="s">
        <v>238</v>
      </c>
      <c r="C107" s="7" t="s">
        <v>14</v>
      </c>
      <c r="D107" s="8">
        <v>861.5</v>
      </c>
      <c r="E107" s="6" t="s">
        <v>24</v>
      </c>
      <c r="F107" s="9" t="s">
        <v>125</v>
      </c>
      <c r="G107" s="6">
        <v>7200</v>
      </c>
      <c r="H107" s="10" t="s">
        <v>247</v>
      </c>
      <c r="I107" s="6">
        <v>7200</v>
      </c>
      <c r="J107" s="6"/>
      <c r="K107" s="7"/>
      <c r="L107" s="11"/>
      <c r="M107" s="7"/>
      <c r="N107" s="11"/>
      <c r="O107" s="12"/>
      <c r="P107" s="9"/>
      <c r="Q107" s="13"/>
      <c r="R107" s="14"/>
    </row>
    <row r="108" spans="1:18" ht="77.25" x14ac:dyDescent="0.25">
      <c r="A108" s="5" t="s">
        <v>237</v>
      </c>
      <c r="B108" s="6" t="s">
        <v>238</v>
      </c>
      <c r="C108" s="7" t="s">
        <v>13</v>
      </c>
      <c r="D108" s="8">
        <v>957.23</v>
      </c>
      <c r="E108" s="6" t="s">
        <v>24</v>
      </c>
      <c r="F108" s="9" t="s">
        <v>125</v>
      </c>
      <c r="G108" s="6">
        <v>7200</v>
      </c>
      <c r="H108" s="10" t="s">
        <v>248</v>
      </c>
      <c r="I108" s="6">
        <v>7200</v>
      </c>
      <c r="J108" s="6"/>
      <c r="K108" s="7"/>
      <c r="L108" s="11"/>
      <c r="M108" s="7"/>
      <c r="N108" s="11"/>
      <c r="O108" s="12"/>
      <c r="P108" s="9"/>
      <c r="Q108" s="13"/>
      <c r="R108" s="14"/>
    </row>
    <row r="109" spans="1:18" ht="64.5" x14ac:dyDescent="0.25">
      <c r="A109" s="5" t="s">
        <v>237</v>
      </c>
      <c r="B109" s="6" t="s">
        <v>238</v>
      </c>
      <c r="C109" s="7" t="s">
        <v>14</v>
      </c>
      <c r="D109" s="8">
        <v>1782</v>
      </c>
      <c r="E109" s="6" t="s">
        <v>17</v>
      </c>
      <c r="F109" s="9" t="s">
        <v>249</v>
      </c>
      <c r="G109" s="6">
        <v>7200</v>
      </c>
      <c r="H109" s="10" t="s">
        <v>250</v>
      </c>
      <c r="I109" s="6">
        <v>7200</v>
      </c>
      <c r="J109" s="6"/>
      <c r="K109" s="7"/>
      <c r="L109" s="11"/>
      <c r="M109" s="7"/>
      <c r="N109" s="11"/>
      <c r="O109" s="12"/>
      <c r="P109" s="9"/>
      <c r="Q109" s="13"/>
      <c r="R109" s="14"/>
    </row>
    <row r="110" spans="1:18" x14ac:dyDescent="0.25">
      <c r="A110" s="5" t="s">
        <v>237</v>
      </c>
      <c r="B110" s="6" t="s">
        <v>238</v>
      </c>
      <c r="C110" s="7" t="s">
        <v>13</v>
      </c>
      <c r="D110" s="8">
        <v>1900</v>
      </c>
      <c r="E110" s="6" t="s">
        <v>20</v>
      </c>
      <c r="F110" s="9" t="s">
        <v>101</v>
      </c>
      <c r="G110" s="6">
        <v>7200</v>
      </c>
      <c r="H110" s="10" t="s">
        <v>251</v>
      </c>
      <c r="I110" s="6">
        <v>7200</v>
      </c>
      <c r="J110" s="6"/>
      <c r="K110" s="7"/>
      <c r="L110" s="11"/>
      <c r="M110" s="7"/>
      <c r="N110" s="11"/>
      <c r="O110" s="12"/>
      <c r="P110" s="9"/>
      <c r="Q110" s="13"/>
      <c r="R110" s="14"/>
    </row>
    <row r="111" spans="1:18" ht="39" x14ac:dyDescent="0.25">
      <c r="A111" s="5" t="s">
        <v>237</v>
      </c>
      <c r="B111" s="6" t="s">
        <v>238</v>
      </c>
      <c r="C111" s="7" t="s">
        <v>13</v>
      </c>
      <c r="D111" s="8">
        <v>2096</v>
      </c>
      <c r="E111" s="6" t="s">
        <v>17</v>
      </c>
      <c r="F111" s="9" t="s">
        <v>252</v>
      </c>
      <c r="G111" s="6">
        <v>7200</v>
      </c>
      <c r="H111" s="10" t="s">
        <v>253</v>
      </c>
      <c r="I111" s="6">
        <v>7200</v>
      </c>
      <c r="J111" s="6"/>
      <c r="K111" s="7"/>
      <c r="L111" s="11"/>
      <c r="M111" s="7"/>
      <c r="N111" s="11"/>
      <c r="O111" s="12"/>
      <c r="P111" s="9"/>
      <c r="Q111" s="13"/>
      <c r="R111" s="14"/>
    </row>
    <row r="112" spans="1:18" ht="26.25" x14ac:dyDescent="0.25">
      <c r="A112" s="5" t="s">
        <v>254</v>
      </c>
      <c r="B112" s="6" t="s">
        <v>255</v>
      </c>
      <c r="C112" s="7" t="s">
        <v>13</v>
      </c>
      <c r="D112" s="8">
        <v>998</v>
      </c>
      <c r="E112" s="6" t="s">
        <v>70</v>
      </c>
      <c r="F112" s="9" t="s">
        <v>71</v>
      </c>
      <c r="G112" s="6">
        <v>10800</v>
      </c>
      <c r="H112" s="10" t="s">
        <v>256</v>
      </c>
      <c r="I112" s="6">
        <v>10800</v>
      </c>
      <c r="J112" s="6">
        <f>+(K112+M112+O112)/3</f>
        <v>2547.3333333333335</v>
      </c>
      <c r="K112" s="7">
        <f>50000/25</f>
        <v>2000</v>
      </c>
      <c r="L112" s="11" t="s">
        <v>257</v>
      </c>
      <c r="M112" s="7">
        <f>61050/25</f>
        <v>2442</v>
      </c>
      <c r="N112" s="11" t="s">
        <v>258</v>
      </c>
      <c r="O112" s="12">
        <v>3200</v>
      </c>
      <c r="P112" s="11" t="s">
        <v>259</v>
      </c>
      <c r="Q112" s="13" t="s">
        <v>21</v>
      </c>
      <c r="R112" s="14"/>
    </row>
    <row r="113" spans="1:18" ht="39" x14ac:dyDescent="0.25">
      <c r="A113" s="5" t="s">
        <v>254</v>
      </c>
      <c r="B113" s="6" t="s">
        <v>255</v>
      </c>
      <c r="C113" s="7" t="s">
        <v>13</v>
      </c>
      <c r="D113" s="8">
        <v>1320</v>
      </c>
      <c r="E113" s="6" t="s">
        <v>20</v>
      </c>
      <c r="F113" s="9" t="s">
        <v>260</v>
      </c>
      <c r="G113" s="6">
        <v>10800</v>
      </c>
      <c r="H113" s="10" t="s">
        <v>261</v>
      </c>
      <c r="I113" s="6">
        <v>10800</v>
      </c>
      <c r="J113" s="6">
        <f>+(K113+M113+O113)/3</f>
        <v>2547.3333333333335</v>
      </c>
      <c r="K113" s="7">
        <f>50000/25</f>
        <v>2000</v>
      </c>
      <c r="L113" s="11" t="s">
        <v>257</v>
      </c>
      <c r="M113" s="7">
        <f>61050/25</f>
        <v>2442</v>
      </c>
      <c r="N113" s="11" t="s">
        <v>258</v>
      </c>
      <c r="O113" s="12">
        <v>3200</v>
      </c>
      <c r="P113" s="11" t="s">
        <v>259</v>
      </c>
      <c r="Q113" s="13" t="s">
        <v>21</v>
      </c>
      <c r="R113" s="14"/>
    </row>
    <row r="114" spans="1:18" ht="90" x14ac:dyDescent="0.25">
      <c r="A114" s="5" t="s">
        <v>254</v>
      </c>
      <c r="B114" s="6" t="s">
        <v>255</v>
      </c>
      <c r="C114" s="7" t="s">
        <v>14</v>
      </c>
      <c r="D114" s="8">
        <v>2333</v>
      </c>
      <c r="E114" s="6" t="s">
        <v>17</v>
      </c>
      <c r="F114" s="9" t="s">
        <v>75</v>
      </c>
      <c r="G114" s="6">
        <v>10800</v>
      </c>
      <c r="H114" s="10" t="s">
        <v>262</v>
      </c>
      <c r="I114" s="6">
        <v>10800</v>
      </c>
      <c r="J114" s="6"/>
      <c r="K114" s="7"/>
      <c r="L114" s="11"/>
      <c r="M114" s="7"/>
      <c r="N114" s="11"/>
      <c r="O114" s="12"/>
      <c r="P114" s="9"/>
      <c r="Q114" s="13"/>
      <c r="R114" s="14"/>
    </row>
    <row r="115" spans="1:18" ht="39" x14ac:dyDescent="0.25">
      <c r="A115" s="5" t="s">
        <v>254</v>
      </c>
      <c r="B115" s="6" t="s">
        <v>255</v>
      </c>
      <c r="C115" s="7" t="s">
        <v>13</v>
      </c>
      <c r="D115" s="8">
        <v>2745</v>
      </c>
      <c r="E115" s="6" t="s">
        <v>17</v>
      </c>
      <c r="F115" s="9" t="s">
        <v>79</v>
      </c>
      <c r="G115" s="6">
        <v>10800</v>
      </c>
      <c r="H115" s="10" t="s">
        <v>263</v>
      </c>
      <c r="I115" s="6">
        <v>10800</v>
      </c>
      <c r="J115" s="6"/>
      <c r="K115" s="7"/>
      <c r="L115" s="11"/>
      <c r="M115" s="7"/>
      <c r="N115" s="11"/>
      <c r="O115" s="12"/>
      <c r="P115" s="9"/>
      <c r="Q115" s="13"/>
      <c r="R115" s="14"/>
    </row>
    <row r="116" spans="1:18" x14ac:dyDescent="0.25">
      <c r="A116" s="5" t="s">
        <v>254</v>
      </c>
      <c r="B116" s="6" t="s">
        <v>255</v>
      </c>
      <c r="C116" s="7" t="s">
        <v>13</v>
      </c>
      <c r="D116" s="8">
        <v>2800</v>
      </c>
      <c r="E116" s="6" t="s">
        <v>35</v>
      </c>
      <c r="F116" s="9" t="s">
        <v>36</v>
      </c>
      <c r="G116" s="6">
        <v>10800</v>
      </c>
      <c r="H116" s="10" t="s">
        <v>264</v>
      </c>
      <c r="I116" s="6">
        <v>10800</v>
      </c>
      <c r="J116" s="6"/>
      <c r="K116" s="7"/>
      <c r="L116" s="11"/>
      <c r="M116" s="7"/>
      <c r="N116" s="11"/>
      <c r="O116" s="12"/>
      <c r="P116" s="9"/>
      <c r="Q116" s="13"/>
      <c r="R116" s="14"/>
    </row>
    <row r="117" spans="1:18" x14ac:dyDescent="0.25">
      <c r="A117" s="5" t="s">
        <v>265</v>
      </c>
      <c r="B117" s="6" t="s">
        <v>266</v>
      </c>
      <c r="C117" s="7" t="s">
        <v>13</v>
      </c>
      <c r="D117" s="8">
        <v>478</v>
      </c>
      <c r="E117" s="6" t="s">
        <v>20</v>
      </c>
      <c r="F117" s="9" t="s">
        <v>260</v>
      </c>
      <c r="G117" s="6">
        <v>36000</v>
      </c>
      <c r="H117" s="10" t="s">
        <v>267</v>
      </c>
      <c r="I117" s="6">
        <v>36000</v>
      </c>
      <c r="J117" s="6">
        <f>+(K117+M117+O117)/3</f>
        <v>739.43111111111114</v>
      </c>
      <c r="K117" s="7">
        <v>990</v>
      </c>
      <c r="L117" s="11" t="s">
        <v>268</v>
      </c>
      <c r="M117" s="7">
        <f>12999/25</f>
        <v>519.96</v>
      </c>
      <c r="N117" s="11" t="s">
        <v>269</v>
      </c>
      <c r="O117" s="12">
        <f>17000/24</f>
        <v>708.33333333333337</v>
      </c>
      <c r="P117" s="11" t="s">
        <v>270</v>
      </c>
      <c r="Q117" s="13" t="s">
        <v>21</v>
      </c>
      <c r="R117" s="14"/>
    </row>
    <row r="118" spans="1:18" x14ac:dyDescent="0.25">
      <c r="A118" s="5" t="s">
        <v>265</v>
      </c>
      <c r="B118" s="6" t="s">
        <v>266</v>
      </c>
      <c r="C118" s="7" t="s">
        <v>13</v>
      </c>
      <c r="D118" s="8">
        <v>485</v>
      </c>
      <c r="E118" s="6" t="s">
        <v>35</v>
      </c>
      <c r="F118" s="9" t="s">
        <v>36</v>
      </c>
      <c r="G118" s="6">
        <v>36000</v>
      </c>
      <c r="H118" s="10" t="s">
        <v>271</v>
      </c>
      <c r="I118" s="6">
        <v>36000</v>
      </c>
      <c r="J118" s="6">
        <f t="shared" ref="J118:J121" si="1">+(K118+M118+O118)/3</f>
        <v>739.43111111111114</v>
      </c>
      <c r="K118" s="7">
        <v>990</v>
      </c>
      <c r="L118" s="11" t="s">
        <v>268</v>
      </c>
      <c r="M118" s="7">
        <f>12999/25</f>
        <v>519.96</v>
      </c>
      <c r="N118" s="11" t="s">
        <v>269</v>
      </c>
      <c r="O118" s="12">
        <f>17000/24</f>
        <v>708.33333333333337</v>
      </c>
      <c r="P118" s="11" t="s">
        <v>270</v>
      </c>
      <c r="Q118" s="13" t="s">
        <v>21</v>
      </c>
      <c r="R118" s="14"/>
    </row>
    <row r="119" spans="1:18" x14ac:dyDescent="0.25">
      <c r="A119" s="5" t="s">
        <v>265</v>
      </c>
      <c r="B119" s="6" t="s">
        <v>266</v>
      </c>
      <c r="C119" s="7" t="s">
        <v>13</v>
      </c>
      <c r="D119" s="8">
        <v>487.5</v>
      </c>
      <c r="E119" s="6" t="s">
        <v>41</v>
      </c>
      <c r="F119" s="9" t="s">
        <v>42</v>
      </c>
      <c r="G119" s="6">
        <v>36000</v>
      </c>
      <c r="H119" s="10" t="s">
        <v>272</v>
      </c>
      <c r="I119" s="6">
        <v>36000</v>
      </c>
      <c r="J119" s="6">
        <f t="shared" si="1"/>
        <v>739.43111111111114</v>
      </c>
      <c r="K119" s="7">
        <v>990</v>
      </c>
      <c r="L119" s="11" t="s">
        <v>268</v>
      </c>
      <c r="M119" s="7">
        <f>12999/25</f>
        <v>519.96</v>
      </c>
      <c r="N119" s="11" t="s">
        <v>269</v>
      </c>
      <c r="O119" s="12">
        <f>17000/24</f>
        <v>708.33333333333337</v>
      </c>
      <c r="P119" s="11" t="s">
        <v>270</v>
      </c>
      <c r="Q119" s="13" t="s">
        <v>21</v>
      </c>
      <c r="R119" s="14"/>
    </row>
    <row r="120" spans="1:18" ht="115.5" x14ac:dyDescent="0.25">
      <c r="A120" s="5" t="s">
        <v>265</v>
      </c>
      <c r="B120" s="6" t="s">
        <v>266</v>
      </c>
      <c r="C120" s="7" t="s">
        <v>14</v>
      </c>
      <c r="D120" s="8">
        <v>610</v>
      </c>
      <c r="E120" s="6" t="s">
        <v>17</v>
      </c>
      <c r="F120" s="9" t="s">
        <v>75</v>
      </c>
      <c r="G120" s="6">
        <v>36000</v>
      </c>
      <c r="H120" s="10" t="s">
        <v>273</v>
      </c>
      <c r="I120" s="6">
        <v>36000</v>
      </c>
      <c r="J120" s="6">
        <f t="shared" si="1"/>
        <v>739.43111111111114</v>
      </c>
      <c r="K120" s="7">
        <v>990</v>
      </c>
      <c r="L120" s="11" t="s">
        <v>268</v>
      </c>
      <c r="M120" s="7">
        <f>12999/25</f>
        <v>519.96</v>
      </c>
      <c r="N120" s="11" t="s">
        <v>269</v>
      </c>
      <c r="O120" s="12">
        <f>17000/24</f>
        <v>708.33333333333337</v>
      </c>
      <c r="P120" s="11" t="s">
        <v>270</v>
      </c>
      <c r="Q120" s="13" t="s">
        <v>21</v>
      </c>
      <c r="R120" s="14"/>
    </row>
    <row r="121" spans="1:18" ht="90" x14ac:dyDescent="0.25">
      <c r="A121" s="5" t="s">
        <v>265</v>
      </c>
      <c r="B121" s="6" t="s">
        <v>266</v>
      </c>
      <c r="C121" s="7" t="s">
        <v>13</v>
      </c>
      <c r="D121" s="8">
        <v>718</v>
      </c>
      <c r="E121" s="6" t="s">
        <v>17</v>
      </c>
      <c r="F121" s="9" t="s">
        <v>79</v>
      </c>
      <c r="G121" s="6">
        <v>36000</v>
      </c>
      <c r="H121" s="10" t="s">
        <v>274</v>
      </c>
      <c r="I121" s="6">
        <v>36000</v>
      </c>
      <c r="J121" s="6">
        <f t="shared" si="1"/>
        <v>739.43111111111114</v>
      </c>
      <c r="K121" s="7">
        <v>990</v>
      </c>
      <c r="L121" s="11" t="s">
        <v>268</v>
      </c>
      <c r="M121" s="7">
        <f>12999/25</f>
        <v>519.96</v>
      </c>
      <c r="N121" s="11" t="s">
        <v>269</v>
      </c>
      <c r="O121" s="12">
        <f>17000/24</f>
        <v>708.33333333333337</v>
      </c>
      <c r="P121" s="11" t="s">
        <v>270</v>
      </c>
      <c r="Q121" s="13" t="s">
        <v>21</v>
      </c>
      <c r="R121" s="14"/>
    </row>
    <row r="122" spans="1:18" ht="39" x14ac:dyDescent="0.25">
      <c r="A122" s="5" t="s">
        <v>275</v>
      </c>
      <c r="B122" s="6" t="s">
        <v>276</v>
      </c>
      <c r="C122" s="7" t="s">
        <v>13</v>
      </c>
      <c r="D122" s="8">
        <v>4998</v>
      </c>
      <c r="E122" s="6" t="s">
        <v>85</v>
      </c>
      <c r="F122" s="9" t="s">
        <v>277</v>
      </c>
      <c r="G122" s="6">
        <v>4200</v>
      </c>
      <c r="H122" s="10" t="s">
        <v>278</v>
      </c>
      <c r="I122" s="6">
        <v>4200</v>
      </c>
      <c r="J122" s="6">
        <f>+(K122+M122+O122)/3</f>
        <v>7837.666666666667</v>
      </c>
      <c r="K122" s="7">
        <v>10701</v>
      </c>
      <c r="L122" s="11" t="s">
        <v>763</v>
      </c>
      <c r="M122" s="7">
        <v>6575</v>
      </c>
      <c r="N122" s="11" t="s">
        <v>280</v>
      </c>
      <c r="O122" s="12">
        <v>6237</v>
      </c>
      <c r="P122" s="11" t="s">
        <v>281</v>
      </c>
      <c r="Q122" s="13" t="s">
        <v>21</v>
      </c>
      <c r="R122" s="14"/>
    </row>
    <row r="123" spans="1:18" ht="77.25" x14ac:dyDescent="0.25">
      <c r="A123" s="5" t="s">
        <v>275</v>
      </c>
      <c r="B123" s="6" t="s">
        <v>276</v>
      </c>
      <c r="C123" s="7" t="s">
        <v>13</v>
      </c>
      <c r="D123" s="8">
        <v>5199</v>
      </c>
      <c r="E123" s="6" t="s">
        <v>88</v>
      </c>
      <c r="F123" s="9" t="s">
        <v>282</v>
      </c>
      <c r="G123" s="6">
        <v>4200</v>
      </c>
      <c r="H123" s="10" t="s">
        <v>283</v>
      </c>
      <c r="I123" s="6">
        <v>4200</v>
      </c>
      <c r="J123" s="6">
        <f>+(K123+M123+O123)/3</f>
        <v>7837.666666666667</v>
      </c>
      <c r="K123" s="7">
        <f>+K122</f>
        <v>10701</v>
      </c>
      <c r="L123" s="11" t="s">
        <v>279</v>
      </c>
      <c r="M123" s="7">
        <v>6575</v>
      </c>
      <c r="N123" s="11" t="s">
        <v>280</v>
      </c>
      <c r="O123" s="12">
        <f>+O122</f>
        <v>6237</v>
      </c>
      <c r="P123" s="11" t="s">
        <v>281</v>
      </c>
      <c r="Q123" s="13" t="s">
        <v>21</v>
      </c>
      <c r="R123" s="14"/>
    </row>
    <row r="124" spans="1:18" ht="243" x14ac:dyDescent="0.25">
      <c r="A124" s="5" t="s">
        <v>275</v>
      </c>
      <c r="B124" s="6" t="s">
        <v>276</v>
      </c>
      <c r="C124" s="7" t="s">
        <v>13</v>
      </c>
      <c r="D124" s="8">
        <v>5650</v>
      </c>
      <c r="E124" s="6" t="s">
        <v>105</v>
      </c>
      <c r="F124" s="9" t="s">
        <v>284</v>
      </c>
      <c r="G124" s="6">
        <v>4200</v>
      </c>
      <c r="H124" s="10" t="s">
        <v>285</v>
      </c>
      <c r="I124" s="6">
        <v>4200</v>
      </c>
      <c r="J124" s="6">
        <f>+(K124+M124+O124)/3</f>
        <v>7769.666666666667</v>
      </c>
      <c r="K124" s="7">
        <v>10497</v>
      </c>
      <c r="L124" s="11" t="s">
        <v>279</v>
      </c>
      <c r="M124" s="7">
        <v>6575</v>
      </c>
      <c r="N124" s="11" t="s">
        <v>280</v>
      </c>
      <c r="O124" s="12">
        <f>+O123</f>
        <v>6237</v>
      </c>
      <c r="P124" s="11" t="s">
        <v>281</v>
      </c>
      <c r="Q124" s="13" t="s">
        <v>21</v>
      </c>
      <c r="R124" s="14"/>
    </row>
    <row r="125" spans="1:18" ht="243" x14ac:dyDescent="0.25">
      <c r="A125" s="5" t="s">
        <v>275</v>
      </c>
      <c r="B125" s="6" t="s">
        <v>276</v>
      </c>
      <c r="C125" s="7" t="s">
        <v>14</v>
      </c>
      <c r="D125" s="8">
        <v>6905</v>
      </c>
      <c r="E125" s="6" t="s">
        <v>105</v>
      </c>
      <c r="F125" s="9" t="s">
        <v>284</v>
      </c>
      <c r="G125" s="6">
        <v>4200</v>
      </c>
      <c r="H125" s="10" t="s">
        <v>286</v>
      </c>
      <c r="I125" s="6">
        <v>4200</v>
      </c>
      <c r="J125" s="6"/>
      <c r="K125" s="7"/>
      <c r="L125" s="11"/>
      <c r="M125" s="7"/>
      <c r="N125" s="11"/>
      <c r="O125" s="12"/>
      <c r="P125" s="9"/>
      <c r="Q125" s="13" t="s">
        <v>21</v>
      </c>
      <c r="R125" s="14"/>
    </row>
    <row r="126" spans="1:18" ht="39" x14ac:dyDescent="0.25">
      <c r="A126" s="5" t="s">
        <v>275</v>
      </c>
      <c r="B126" s="6" t="s">
        <v>276</v>
      </c>
      <c r="C126" s="7" t="s">
        <v>13</v>
      </c>
      <c r="D126" s="8">
        <v>14980</v>
      </c>
      <c r="E126" s="6" t="s">
        <v>20</v>
      </c>
      <c r="F126" s="9" t="s">
        <v>287</v>
      </c>
      <c r="G126" s="6">
        <v>4200</v>
      </c>
      <c r="H126" s="10" t="s">
        <v>278</v>
      </c>
      <c r="I126" s="6">
        <v>4200</v>
      </c>
      <c r="J126" s="6"/>
      <c r="K126" s="7"/>
      <c r="L126" s="11"/>
      <c r="M126" s="7"/>
      <c r="N126" s="11"/>
      <c r="O126" s="12"/>
      <c r="P126" s="9"/>
      <c r="Q126" s="13"/>
      <c r="R126" s="14"/>
    </row>
    <row r="127" spans="1:18" ht="26.25" x14ac:dyDescent="0.25">
      <c r="A127" s="5" t="s">
        <v>275</v>
      </c>
      <c r="B127" s="6" t="s">
        <v>276</v>
      </c>
      <c r="C127" s="7" t="s">
        <v>13</v>
      </c>
      <c r="D127" s="8">
        <v>14985</v>
      </c>
      <c r="E127" s="6" t="s">
        <v>70</v>
      </c>
      <c r="F127" s="9" t="s">
        <v>288</v>
      </c>
      <c r="G127" s="6">
        <v>2100</v>
      </c>
      <c r="H127" s="10" t="s">
        <v>289</v>
      </c>
      <c r="I127" s="6">
        <v>4200</v>
      </c>
      <c r="J127" s="6"/>
      <c r="K127" s="7"/>
      <c r="L127" s="11"/>
      <c r="M127" s="7"/>
      <c r="N127" s="11"/>
      <c r="O127" s="12"/>
      <c r="P127" s="9"/>
      <c r="Q127" s="13"/>
      <c r="R127" s="14"/>
    </row>
    <row r="128" spans="1:18" ht="64.5" x14ac:dyDescent="0.25">
      <c r="A128" s="5" t="s">
        <v>275</v>
      </c>
      <c r="B128" s="6" t="s">
        <v>276</v>
      </c>
      <c r="C128" s="7" t="s">
        <v>14</v>
      </c>
      <c r="D128" s="8">
        <v>28472</v>
      </c>
      <c r="E128" s="6" t="s">
        <v>17</v>
      </c>
      <c r="F128" s="9" t="s">
        <v>290</v>
      </c>
      <c r="G128" s="6">
        <v>4200</v>
      </c>
      <c r="H128" s="10" t="s">
        <v>291</v>
      </c>
      <c r="I128" s="6">
        <v>4200</v>
      </c>
      <c r="J128" s="6"/>
      <c r="K128" s="7"/>
      <c r="L128" s="11"/>
      <c r="M128" s="7"/>
      <c r="N128" s="11"/>
      <c r="O128" s="12"/>
      <c r="P128" s="9"/>
      <c r="Q128" s="13"/>
      <c r="R128" s="14"/>
    </row>
    <row r="129" spans="1:18" ht="39" x14ac:dyDescent="0.25">
      <c r="A129" s="5" t="s">
        <v>275</v>
      </c>
      <c r="B129" s="6" t="s">
        <v>276</v>
      </c>
      <c r="C129" s="7" t="s">
        <v>13</v>
      </c>
      <c r="D129" s="8">
        <v>33496</v>
      </c>
      <c r="E129" s="6" t="s">
        <v>17</v>
      </c>
      <c r="F129" s="9" t="s">
        <v>292</v>
      </c>
      <c r="G129" s="6">
        <v>4200</v>
      </c>
      <c r="H129" s="10" t="s">
        <v>293</v>
      </c>
      <c r="I129" s="6">
        <v>4200</v>
      </c>
      <c r="J129" s="6"/>
      <c r="K129" s="7"/>
      <c r="L129" s="11"/>
      <c r="M129" s="7"/>
      <c r="N129" s="11"/>
      <c r="O129" s="12"/>
      <c r="P129" s="9"/>
      <c r="Q129" s="13"/>
      <c r="R129" s="14"/>
    </row>
    <row r="130" spans="1:18" x14ac:dyDescent="0.25">
      <c r="A130" s="5" t="s">
        <v>294</v>
      </c>
      <c r="B130" s="6" t="s">
        <v>295</v>
      </c>
      <c r="C130" s="7" t="s">
        <v>13</v>
      </c>
      <c r="D130" s="8">
        <v>1098</v>
      </c>
      <c r="E130" s="6" t="s">
        <v>23</v>
      </c>
      <c r="F130" s="9" t="s">
        <v>296</v>
      </c>
      <c r="G130" s="6">
        <v>6000</v>
      </c>
      <c r="H130" s="10" t="s">
        <v>297</v>
      </c>
      <c r="I130" s="6">
        <v>6000</v>
      </c>
      <c r="J130" s="6">
        <f>+(K130+M130+O130)/3</f>
        <v>1629.6666666666667</v>
      </c>
      <c r="K130" s="7">
        <v>1879</v>
      </c>
      <c r="L130" s="11" t="s">
        <v>764</v>
      </c>
      <c r="M130" s="7">
        <v>1590</v>
      </c>
      <c r="N130" s="11" t="s">
        <v>765</v>
      </c>
      <c r="O130" s="12">
        <v>1420</v>
      </c>
      <c r="P130" s="11" t="s">
        <v>298</v>
      </c>
      <c r="Q130" s="13"/>
      <c r="R130" s="14"/>
    </row>
    <row r="131" spans="1:18" ht="39" x14ac:dyDescent="0.25">
      <c r="A131" s="5" t="s">
        <v>294</v>
      </c>
      <c r="B131" s="6" t="s">
        <v>295</v>
      </c>
      <c r="C131" s="7" t="s">
        <v>13</v>
      </c>
      <c r="D131" s="8">
        <v>1598</v>
      </c>
      <c r="E131" s="6" t="s">
        <v>85</v>
      </c>
      <c r="F131" s="9" t="s">
        <v>299</v>
      </c>
      <c r="G131" s="6">
        <v>6000</v>
      </c>
      <c r="H131" s="10" t="s">
        <v>300</v>
      </c>
      <c r="I131" s="6">
        <v>6000</v>
      </c>
      <c r="J131" s="6"/>
      <c r="K131" s="7"/>
      <c r="L131" s="11"/>
      <c r="M131" s="7"/>
      <c r="N131" s="11"/>
      <c r="O131" s="12"/>
      <c r="P131" s="9"/>
      <c r="Q131" s="13"/>
      <c r="R131" s="14"/>
    </row>
    <row r="132" spans="1:18" ht="64.5" x14ac:dyDescent="0.25">
      <c r="A132" s="5" t="s">
        <v>294</v>
      </c>
      <c r="B132" s="6" t="s">
        <v>295</v>
      </c>
      <c r="C132" s="7" t="s">
        <v>14</v>
      </c>
      <c r="D132" s="8">
        <v>1694</v>
      </c>
      <c r="E132" s="6" t="s">
        <v>17</v>
      </c>
      <c r="F132" s="9" t="s">
        <v>301</v>
      </c>
      <c r="G132" s="6">
        <v>6000</v>
      </c>
      <c r="H132" s="10" t="s">
        <v>302</v>
      </c>
      <c r="I132" s="6">
        <v>6000</v>
      </c>
      <c r="J132" s="6"/>
      <c r="K132" s="7"/>
      <c r="L132" s="11"/>
      <c r="M132" s="7"/>
      <c r="N132" s="11"/>
      <c r="O132" s="12"/>
      <c r="P132" s="9"/>
      <c r="Q132" s="13"/>
      <c r="R132" s="14"/>
    </row>
    <row r="133" spans="1:18" ht="26.25" x14ac:dyDescent="0.25">
      <c r="A133" s="5" t="s">
        <v>294</v>
      </c>
      <c r="B133" s="6" t="s">
        <v>295</v>
      </c>
      <c r="C133" s="7" t="s">
        <v>13</v>
      </c>
      <c r="D133" s="8">
        <v>1903.8</v>
      </c>
      <c r="E133" s="6" t="s">
        <v>22</v>
      </c>
      <c r="F133" s="9" t="s">
        <v>303</v>
      </c>
      <c r="G133" s="6">
        <v>6000</v>
      </c>
      <c r="H133" s="10" t="s">
        <v>304</v>
      </c>
      <c r="I133" s="6">
        <v>6000</v>
      </c>
      <c r="J133" s="6"/>
      <c r="K133" s="7"/>
      <c r="L133" s="11"/>
      <c r="M133" s="7"/>
      <c r="N133" s="11"/>
      <c r="O133" s="12"/>
      <c r="P133" s="9"/>
      <c r="Q133" s="13"/>
      <c r="R133" s="14"/>
    </row>
    <row r="134" spans="1:18" ht="77.25" x14ac:dyDescent="0.25">
      <c r="A134" s="5" t="s">
        <v>294</v>
      </c>
      <c r="B134" s="6" t="s">
        <v>295</v>
      </c>
      <c r="C134" s="7" t="s">
        <v>13</v>
      </c>
      <c r="D134" s="8">
        <v>1980</v>
      </c>
      <c r="E134" s="6" t="s">
        <v>20</v>
      </c>
      <c r="F134" s="9" t="s">
        <v>305</v>
      </c>
      <c r="G134" s="6">
        <v>6000</v>
      </c>
      <c r="H134" s="10" t="s">
        <v>306</v>
      </c>
      <c r="I134" s="6">
        <v>6000</v>
      </c>
      <c r="J134" s="6"/>
      <c r="K134" s="7"/>
      <c r="L134" s="11"/>
      <c r="M134" s="7"/>
      <c r="N134" s="11"/>
      <c r="O134" s="12"/>
      <c r="P134" s="9"/>
      <c r="Q134" s="13"/>
      <c r="R134" s="14"/>
    </row>
    <row r="135" spans="1:18" ht="39" x14ac:dyDescent="0.25">
      <c r="A135" s="5" t="s">
        <v>294</v>
      </c>
      <c r="B135" s="6" t="s">
        <v>295</v>
      </c>
      <c r="C135" s="7" t="s">
        <v>13</v>
      </c>
      <c r="D135" s="8">
        <v>2118</v>
      </c>
      <c r="E135" s="6" t="s">
        <v>17</v>
      </c>
      <c r="F135" s="9" t="s">
        <v>307</v>
      </c>
      <c r="G135" s="6">
        <v>6000</v>
      </c>
      <c r="H135" s="10" t="s">
        <v>308</v>
      </c>
      <c r="I135" s="6">
        <v>6000</v>
      </c>
      <c r="J135" s="6"/>
      <c r="K135" s="7"/>
      <c r="L135" s="11"/>
      <c r="M135" s="7"/>
      <c r="N135" s="11"/>
      <c r="O135" s="12"/>
      <c r="P135" s="9"/>
      <c r="Q135" s="13"/>
      <c r="R135" s="14"/>
    </row>
    <row r="136" spans="1:18" x14ac:dyDescent="0.25">
      <c r="A136" s="5" t="s">
        <v>309</v>
      </c>
      <c r="B136" s="6" t="s">
        <v>310</v>
      </c>
      <c r="C136" s="7" t="s">
        <v>13</v>
      </c>
      <c r="D136" s="8">
        <v>397</v>
      </c>
      <c r="E136" s="6" t="s">
        <v>41</v>
      </c>
      <c r="F136" s="9" t="s">
        <v>42</v>
      </c>
      <c r="G136" s="6">
        <v>300000</v>
      </c>
      <c r="H136" s="10" t="s">
        <v>311</v>
      </c>
      <c r="I136" s="6">
        <v>300000</v>
      </c>
      <c r="J136" s="6">
        <f>+K136</f>
        <v>720</v>
      </c>
      <c r="K136" s="7">
        <f>18000/25</f>
        <v>720</v>
      </c>
      <c r="L136" s="11" t="s">
        <v>312</v>
      </c>
      <c r="M136" s="7"/>
      <c r="N136" s="11"/>
      <c r="O136" s="12"/>
      <c r="P136" s="11"/>
      <c r="Q136" s="13"/>
      <c r="R136" s="14"/>
    </row>
    <row r="137" spans="1:18" x14ac:dyDescent="0.25">
      <c r="A137" s="5" t="s">
        <v>309</v>
      </c>
      <c r="B137" s="6" t="s">
        <v>310</v>
      </c>
      <c r="C137" s="7" t="s">
        <v>14</v>
      </c>
      <c r="D137" s="8">
        <v>400</v>
      </c>
      <c r="E137" s="6" t="s">
        <v>35</v>
      </c>
      <c r="F137" s="9" t="s">
        <v>74</v>
      </c>
      <c r="G137" s="6">
        <v>300000</v>
      </c>
      <c r="H137" s="10" t="s">
        <v>68</v>
      </c>
      <c r="I137" s="6">
        <v>300000</v>
      </c>
      <c r="J137" s="6"/>
      <c r="K137" s="7"/>
      <c r="L137" s="11"/>
      <c r="M137" s="7"/>
      <c r="N137" s="11"/>
      <c r="O137" s="12"/>
      <c r="P137" s="9"/>
      <c r="Q137" s="13"/>
      <c r="R137" s="14"/>
    </row>
    <row r="138" spans="1:18" x14ac:dyDescent="0.25">
      <c r="A138" s="5" t="s">
        <v>309</v>
      </c>
      <c r="B138" s="6" t="s">
        <v>310</v>
      </c>
      <c r="C138" s="7" t="s">
        <v>13</v>
      </c>
      <c r="D138" s="8">
        <v>500</v>
      </c>
      <c r="E138" s="6" t="s">
        <v>35</v>
      </c>
      <c r="F138" s="9" t="s">
        <v>74</v>
      </c>
      <c r="G138" s="6">
        <v>300000</v>
      </c>
      <c r="H138" s="10" t="s">
        <v>68</v>
      </c>
      <c r="I138" s="6">
        <v>300000</v>
      </c>
      <c r="J138" s="6"/>
      <c r="K138" s="7"/>
      <c r="L138" s="11"/>
      <c r="M138" s="7"/>
      <c r="N138" s="11"/>
      <c r="O138" s="12"/>
      <c r="P138" s="9"/>
      <c r="Q138" s="13"/>
      <c r="R138" s="14"/>
    </row>
    <row r="139" spans="1:18" ht="26.25" x14ac:dyDescent="0.25">
      <c r="A139" s="5" t="s">
        <v>309</v>
      </c>
      <c r="B139" s="6" t="s">
        <v>310</v>
      </c>
      <c r="C139" s="7" t="s">
        <v>13</v>
      </c>
      <c r="D139" s="8">
        <v>650</v>
      </c>
      <c r="E139" s="6" t="s">
        <v>313</v>
      </c>
      <c r="F139" s="9" t="s">
        <v>314</v>
      </c>
      <c r="G139" s="6">
        <v>30000</v>
      </c>
      <c r="H139" s="10" t="s">
        <v>315</v>
      </c>
      <c r="I139" s="6">
        <v>300000</v>
      </c>
      <c r="J139" s="6"/>
      <c r="K139" s="7"/>
      <c r="L139" s="11"/>
      <c r="M139" s="7"/>
      <c r="N139" s="11"/>
      <c r="O139" s="12"/>
      <c r="P139" s="9"/>
      <c r="Q139" s="13"/>
      <c r="R139" s="14"/>
    </row>
    <row r="140" spans="1:18" ht="39" x14ac:dyDescent="0.25">
      <c r="A140" s="5" t="s">
        <v>309</v>
      </c>
      <c r="B140" s="6" t="s">
        <v>310</v>
      </c>
      <c r="C140" s="7" t="s">
        <v>13</v>
      </c>
      <c r="D140" s="8">
        <v>660</v>
      </c>
      <c r="E140" s="6" t="s">
        <v>20</v>
      </c>
      <c r="F140" s="9" t="s">
        <v>316</v>
      </c>
      <c r="G140" s="6">
        <v>300000</v>
      </c>
      <c r="H140" s="10" t="s">
        <v>317</v>
      </c>
      <c r="I140" s="6">
        <v>300000</v>
      </c>
      <c r="J140" s="6"/>
      <c r="K140" s="7"/>
      <c r="L140" s="11"/>
      <c r="M140" s="7"/>
      <c r="N140" s="11"/>
      <c r="O140" s="12"/>
      <c r="P140" s="9"/>
      <c r="Q140" s="13"/>
      <c r="R140" s="14"/>
    </row>
    <row r="141" spans="1:18" ht="115.5" x14ac:dyDescent="0.25">
      <c r="A141" s="5" t="s">
        <v>318</v>
      </c>
      <c r="B141" s="6" t="s">
        <v>319</v>
      </c>
      <c r="C141" s="7" t="s">
        <v>13</v>
      </c>
      <c r="D141" s="8">
        <v>1450</v>
      </c>
      <c r="E141" s="6" t="s">
        <v>320</v>
      </c>
      <c r="F141" s="9" t="s">
        <v>321</v>
      </c>
      <c r="G141" s="6">
        <v>144000</v>
      </c>
      <c r="H141" s="10" t="s">
        <v>322</v>
      </c>
      <c r="I141" s="6">
        <v>144000</v>
      </c>
      <c r="J141" s="6"/>
      <c r="K141" s="7"/>
      <c r="L141" s="11"/>
      <c r="M141" s="7"/>
      <c r="N141" s="11"/>
      <c r="O141" s="12"/>
      <c r="P141" s="9"/>
      <c r="Q141" s="13"/>
      <c r="R141" s="14"/>
    </row>
    <row r="142" spans="1:18" ht="141" x14ac:dyDescent="0.25">
      <c r="A142" s="5" t="s">
        <v>318</v>
      </c>
      <c r="B142" s="6" t="s">
        <v>319</v>
      </c>
      <c r="C142" s="7" t="s">
        <v>14</v>
      </c>
      <c r="D142" s="8">
        <v>1540</v>
      </c>
      <c r="E142" s="6" t="s">
        <v>323</v>
      </c>
      <c r="F142" s="9" t="s">
        <v>324</v>
      </c>
      <c r="G142" s="6">
        <v>144000</v>
      </c>
      <c r="H142" s="10" t="s">
        <v>325</v>
      </c>
      <c r="I142" s="6">
        <v>144000</v>
      </c>
      <c r="J142" s="6"/>
      <c r="K142" s="7"/>
      <c r="L142" s="11"/>
      <c r="M142" s="7"/>
      <c r="N142" s="11"/>
      <c r="O142" s="12"/>
      <c r="P142" s="9"/>
      <c r="Q142" s="13"/>
      <c r="R142" s="14"/>
    </row>
    <row r="143" spans="1:18" ht="102.75" x14ac:dyDescent="0.25">
      <c r="A143" s="5" t="s">
        <v>318</v>
      </c>
      <c r="B143" s="6" t="s">
        <v>319</v>
      </c>
      <c r="C143" s="7" t="s">
        <v>13</v>
      </c>
      <c r="D143" s="8">
        <v>1590</v>
      </c>
      <c r="E143" s="6" t="s">
        <v>323</v>
      </c>
      <c r="F143" s="9" t="s">
        <v>324</v>
      </c>
      <c r="G143" s="6">
        <v>144000</v>
      </c>
      <c r="H143" s="10" t="s">
        <v>326</v>
      </c>
      <c r="I143" s="6">
        <v>144000</v>
      </c>
      <c r="J143" s="6"/>
      <c r="K143" s="7"/>
      <c r="L143" s="11"/>
      <c r="M143" s="7"/>
      <c r="N143" s="11"/>
      <c r="O143" s="12"/>
      <c r="P143" s="9"/>
      <c r="Q143" s="13"/>
      <c r="R143" s="14"/>
    </row>
    <row r="144" spans="1:18" ht="26.25" x14ac:dyDescent="0.25">
      <c r="A144" s="5" t="s">
        <v>318</v>
      </c>
      <c r="B144" s="6" t="s">
        <v>319</v>
      </c>
      <c r="C144" s="7" t="s">
        <v>13</v>
      </c>
      <c r="D144" s="8">
        <v>1818.56</v>
      </c>
      <c r="E144" s="6" t="s">
        <v>327</v>
      </c>
      <c r="F144" s="9" t="s">
        <v>328</v>
      </c>
      <c r="G144" s="6">
        <v>144000</v>
      </c>
      <c r="H144" s="10" t="s">
        <v>329</v>
      </c>
      <c r="I144" s="6">
        <v>144000</v>
      </c>
      <c r="J144" s="6"/>
      <c r="K144" s="7"/>
      <c r="L144" s="11"/>
      <c r="M144" s="7"/>
      <c r="N144" s="11"/>
      <c r="O144" s="12"/>
      <c r="P144" s="9"/>
      <c r="Q144" s="13"/>
      <c r="R144" s="14"/>
    </row>
  </sheetData>
  <mergeCells count="1">
    <mergeCell ref="N4:R4"/>
  </mergeCells>
  <hyperlinks>
    <hyperlink ref="L6" r:id="rId1" location="position%3D26%26search_layout%3Dstack%26type%3Ditem%26tracking_id%3D5476b02a-9cea-43f7-bbc2-a717f3251f31"/>
    <hyperlink ref="N6" r:id="rId2" location="position%3D27%26search_layout%3Dstack%26type%3Ditem%26tracking_id%3D5476b02a-9cea-43f7-bbc2-a717f3251f31"/>
    <hyperlink ref="L8" r:id="rId3" location="position%3D3%26search_layout%3Dstack%26type%3Ditem%26tracking_id%3Ddd9e9c59-80e3-4712-a6b3-f3a8faa964d0"/>
    <hyperlink ref="L9" r:id="rId4" location="position%3D3%26search_layout%3Dstack%26type%3Ditem%26tracking_id%3Ddd9e9c59-80e3-4712-a6b3-f3a8faa964d0"/>
    <hyperlink ref="L10" r:id="rId5" location="position%3D3%26search_layout%3Dstack%26type%3Ditem%26tracking_id%3Ddd9e9c59-80e3-4712-a6b3-f3a8faa964d0"/>
    <hyperlink ref="N8" r:id="rId6" location="searchVariation%3DMLA36039344%26position%3D2%26search_layout%3Dstack%26type%3Dproduct%26tracking_id%3Ddd9e9c59-80e3-4712-a6b3-f3a8faa964d0"/>
    <hyperlink ref="N9" r:id="rId7" location="searchVariation%3DMLA36039344%26position%3D2%26search_layout%3Dstack%26type%3Dproduct%26tracking_id%3Ddd9e9c59-80e3-4712-a6b3-f3a8faa964d0"/>
    <hyperlink ref="N10" r:id="rId8" location="searchVariation%3DMLA36039344%26position%3D2%26search_layout%3Dstack%26type%3Dproduct%26tracking_id%3Ddd9e9c59-80e3-4712-a6b3-f3a8faa964d0"/>
    <hyperlink ref="N18" r:id="rId9" location="position%3D25%26search_layout%3Dstack%26type%3Ditem%26tracking_id%3Da974c1a6-4172-499f-9532-5842fc5c4c0c"/>
    <hyperlink ref="N25" r:id="rId10" location="position%3D15%26search_layout%3Dstack%26type%3Ditem%26tracking_id%3D1e8680bc-349a-49d4-a36b-5b1a61c814df"/>
    <hyperlink ref="N24" r:id="rId11" location="position%3D15%26search_layout%3Dstack%26type%3Ditem%26tracking_id%3D1e8680bc-349a-49d4-a36b-5b1a61c814df"/>
    <hyperlink ref="N27" r:id="rId12" location="is_advertising=true&amp;position=11&amp;search_layout=grid&amp;type=pad&amp;tracking_id=39890804-33ed-4ea1-95a4-877e3b3e2cc1&amp;is_advertising=true&amp;ad_domain=VQCATCORE_LST&amp;ad_position=11&amp;ad_click_id=YzFlMWU2N2QtYzc5Yi00YTRkLWI4YmEtMDVkOWUyMmFhODRl" display="https://articulo.mercadolibre.com.ar/MLA-1755732840-pack-x-5-cono-vial-econo-estandar-70-75cm-23kg-conoflex-_JM#is_advertising=true&amp;position=11&amp;search_layout=grid&amp;type=pad&amp;tracking_id=39890804-33ed-4ea1-95a4-877e3b3e2cc1&amp;is_advertising=true&amp;ad_domain=VQCATCORE_LST&amp;ad_position=11&amp;ad_click_id=YzFlMWU2N2QtYzc5Yi00YTRkLWI4YmEtMDVkOWUyMmFhODRl"/>
    <hyperlink ref="L45" r:id="rId13"/>
    <hyperlink ref="N65" r:id="rId14" location="polycard_client=recommendations_pdp-pads-up&amp;reco_backend=recos-merge-experimental-pdp-up-b_marketplace&amp;reco_client=pdp-pads-up&amp;reco_item_pos=4&amp;reco_backend_type=low_level&amp;reco_id=7fbdd3fa-d2d4-4d0f-aebc-50759cefb3e7&amp;is_advertising=true&amp;ad_domain=PDPDESKTOP_UP&amp;ad_position=5&amp;ad_click_id=ODUyMzFkZmMtNDdjNC00MzFhLThlZWUtZGUwYTVmOGI3MWRh" display="https://articulo.mercadolibre.com.ar/MLA-1155455056-guantes-de-nitrilo-color-negro-x-100-talle-m-_JM#polycard_client=recommendations_pdp-pads-up&amp;reco_backend=recos-merge-experimental-pdp-up-b_marketplace&amp;reco_client=pdp-pads-up&amp;reco_item_pos=4&amp;reco_backend_type=low_level&amp;reco_id=7fbdd3fa-d2d4-4d0f-aebc-50759cefb3e7&amp;is_advertising=true&amp;ad_domain=PDPDESKTOP_UP&amp;ad_position=5&amp;ad_click_id=ODUyMzFkZmMtNDdjNC00MzFhLThlZWUtZGUwYTVmOGI3MWRh"/>
    <hyperlink ref="L7" r:id="rId15" location="position%3D26%26search_layout%3Dstack%26type%3Ditem%26tracking_id%3D5476b02a-9cea-43f7-bbc2-a717f3251f31"/>
    <hyperlink ref="N7" r:id="rId16" location="position%3D27%26search_layout%3Dstack%26type%3Ditem%26tracking_id%3D5476b02a-9cea-43f7-bbc2-a717f3251f31"/>
    <hyperlink ref="L12" r:id="rId17" location="position%3D3%26search_layout%3Dstack%26type%3Ditem%26tracking_id%3Ddd9e9c59-80e3-4712-a6b3-f3a8faa964d0"/>
    <hyperlink ref="N12" r:id="rId18" location="searchVariation%3DMLA36039344%26position%3D2%26search_layout%3Dstack%26type%3Dproduct%26tracking_id%3Ddd9e9c59-80e3-4712-a6b3-f3a8faa964d0"/>
    <hyperlink ref="L13" r:id="rId19" location="position%3D3%26search_layout%3Dstack%26type%3Ditem%26tracking_id%3Ddd9e9c59-80e3-4712-a6b3-f3a8faa964d0"/>
    <hyperlink ref="N13" r:id="rId20" location="is_advertising=true&amp;position=9&amp;search_layout=stack&amp;type=pad&amp;tracking_id=a3bc311b-b406-4fe9-a0a3-5d93a2bf61b7&amp;is_advertising=true&amp;ad_domain=VQCATCORE_LST&amp;ad_position=9&amp;ad_click_id=OTk0NjUzOGItMDU4Ni00MWExLWJmNDQtZjM2YzdiMjQ2MjZi" display="https://articulo.mercadolibre.com.ar/MLA-909911301-alimento-perros-cachorros-infinity-premium-pack-2-x-10-kgs-_JM#is_advertising=true&amp;position=9&amp;search_layout=stack&amp;type=pad&amp;tracking_id=a3bc311b-b406-4fe9-a0a3-5d93a2bf61b7&amp;is_advertising=true&amp;ad_domain=VQCATCORE_LST&amp;ad_position=9&amp;ad_click_id=OTk0NjUzOGItMDU4Ni00MWExLWJmNDQtZjM2YzdiMjQ2MjZi"/>
    <hyperlink ref="N19" r:id="rId21" location="position%3D25%26search_layout%3Dstack%26type%3Ditem%26tracking_id%3Da974c1a6-4172-499f-9532-5842fc5c4c0c"/>
    <hyperlink ref="L47" r:id="rId22"/>
    <hyperlink ref="L79" r:id="rId23" location="polycard_client=recommendations_pdp-pads-up&amp;reco_backend=recos-merge-experimental-pdp-up-b_marketplace&amp;reco_client=pdp-pads-up&amp;reco_item_pos=4&amp;reco_backend_type=low_level&amp;reco_id=7fbdd3fa-d2d4-4d0f-aebc-50759cefb3e7&amp;is_advertising=true&amp;ad_domain=PDPDESKTOP_UP&amp;ad_position=5&amp;ad_click_id=ODUyMzFkZmMtNDdjNC00MzFhLThlZWUtZGUwYTVmOGI3MWRh" display="https://articulo.mercadolibre.com.ar/MLA-1155455056-guantes-de-nitrilo-color-negro-x-100-talle-m-_JM#polycard_client=recommendations_pdp-pads-up&amp;reco_backend=recos-merge-experimental-pdp-up-b_marketplace&amp;reco_client=pdp-pads-up&amp;reco_item_pos=4&amp;reco_backend_type=low_level&amp;reco_id=7fbdd3fa-d2d4-4d0f-aebc-50759cefb3e7&amp;is_advertising=true&amp;ad_domain=PDPDESKTOP_UP&amp;ad_position=5&amp;ad_click_id=ODUyMzFkZmMtNDdjNC00MzFhLThlZWUtZGUwYTVmOGI3MWRh"/>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Grupo 4</vt:lpstr>
      <vt:lpstr>Grupo 5</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Carlosc</dc:creator>
  <cp:lastModifiedBy>Roberto Cabaña</cp:lastModifiedBy>
  <dcterms:created xsi:type="dcterms:W3CDTF">2024-12-06T12:21:32Z</dcterms:created>
  <dcterms:modified xsi:type="dcterms:W3CDTF">2025-07-30T15:59:52Z</dcterms:modified>
</cp:coreProperties>
</file>