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COMPR.AR\PUBLICACIONES WP1\PRECIOS DE REFERENCIA\PRECIO DE REFERENCIA - A.MARCO\"/>
    </mc:Choice>
  </mc:AlternateContent>
  <bookViews>
    <workbookView xWindow="0" yWindow="0" windowWidth="24000" windowHeight="9435"/>
  </bookViews>
  <sheets>
    <sheet name="ANEXO EVALUACION" sheetId="4" r:id="rId1"/>
  </sheets>
  <definedNames>
    <definedName name="_xlnm._FilterDatabase" localSheetId="0" hidden="1">'ANEXO EVALUACION'!$A$5:$Z$161</definedName>
    <definedName name="CantidadSolicitada">#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definedName>
    <definedName name="Datos">#REF!</definedName>
    <definedName name="DatosRenglon">#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definedName>
    <definedName name="DatosTitulos">#REF!</definedName>
  </definedNames>
  <calcPr calcId="152511"/>
</workbook>
</file>

<file path=xl/calcChain.xml><?xml version="1.0" encoding="utf-8"?>
<calcChain xmlns="http://schemas.openxmlformats.org/spreadsheetml/2006/main">
  <c r="AA135" i="4" l="1"/>
  <c r="AA134" i="4"/>
  <c r="AA130" i="4"/>
  <c r="AA127" i="4"/>
  <c r="AA126" i="4"/>
  <c r="AA125" i="4"/>
  <c r="AA121" i="4"/>
  <c r="AA120" i="4"/>
  <c r="AA119" i="4"/>
  <c r="AA118" i="4"/>
  <c r="AB116" i="4"/>
  <c r="AA116" i="4" s="1"/>
  <c r="AA113" i="4"/>
  <c r="AD112" i="4"/>
  <c r="AB112" i="4"/>
  <c r="AA102" i="4"/>
  <c r="AA100" i="4"/>
  <c r="AA83" i="4"/>
  <c r="AA72" i="4"/>
  <c r="AA69" i="4"/>
  <c r="AD52" i="4"/>
  <c r="AB52" i="4"/>
  <c r="AA38" i="4"/>
  <c r="AA37" i="4"/>
  <c r="AA36" i="4"/>
  <c r="AA35" i="4"/>
  <c r="AA34" i="4"/>
  <c r="AA112" i="4" l="1"/>
  <c r="AA52" i="4"/>
  <c r="AA133" i="4"/>
  <c r="AA132" i="4"/>
  <c r="AF131" i="4"/>
  <c r="AA131" i="4" s="1"/>
  <c r="AA129" i="4"/>
  <c r="AF128" i="4"/>
  <c r="AA128" i="4" s="1"/>
  <c r="AA124" i="4"/>
  <c r="AA123" i="4"/>
  <c r="AA122" i="4"/>
  <c r="AA117" i="4"/>
  <c r="AA115" i="4"/>
  <c r="AA114" i="4"/>
  <c r="AF111" i="4"/>
  <c r="AB111" i="4"/>
  <c r="AA110" i="4"/>
  <c r="AB109" i="4"/>
  <c r="AA109" i="4" s="1"/>
  <c r="AA108" i="4"/>
  <c r="AA107" i="4"/>
  <c r="AA106" i="4"/>
  <c r="AA105" i="4"/>
  <c r="AF104" i="4"/>
  <c r="AD104" i="4"/>
  <c r="AB104" i="4"/>
  <c r="AA103" i="4"/>
  <c r="AF101" i="4"/>
  <c r="AD101" i="4"/>
  <c r="AB101" i="4"/>
  <c r="AF99" i="4"/>
  <c r="AA99" i="4" s="1"/>
  <c r="AD98" i="4"/>
  <c r="AA98" i="4" s="1"/>
  <c r="AD97" i="4"/>
  <c r="AA97" i="4" s="1"/>
  <c r="AF96" i="4"/>
  <c r="AD96" i="4"/>
  <c r="AB96" i="4"/>
  <c r="AA95" i="4"/>
  <c r="AA94" i="4"/>
  <c r="AA111" i="4" l="1"/>
  <c r="AA96" i="4"/>
  <c r="AA101" i="4"/>
  <c r="AA104" i="4"/>
  <c r="AA93" i="4"/>
  <c r="AA92" i="4"/>
  <c r="AA91" i="4"/>
  <c r="AA90" i="4"/>
  <c r="AA89" i="4"/>
  <c r="AA88" i="4"/>
  <c r="AA87" i="4"/>
  <c r="AA86" i="4"/>
  <c r="AA85" i="4"/>
  <c r="AA84" i="4"/>
  <c r="AA82" i="4"/>
  <c r="AF81" i="4"/>
  <c r="AD81" i="4"/>
  <c r="AA80" i="4"/>
  <c r="AF79" i="4"/>
  <c r="AD79" i="4"/>
  <c r="AA78" i="4"/>
  <c r="AF77" i="4"/>
  <c r="AD77" i="4"/>
  <c r="AB77" i="4"/>
  <c r="AF76" i="4"/>
  <c r="AD76" i="4"/>
  <c r="AB76" i="4"/>
  <c r="AA75" i="4"/>
  <c r="AA74" i="4"/>
  <c r="AF73" i="4"/>
  <c r="AB73" i="4"/>
  <c r="AA71" i="4"/>
  <c r="AF70" i="4"/>
  <c r="AD70" i="4"/>
  <c r="AB70" i="4"/>
  <c r="AA68" i="4"/>
  <c r="AA67" i="4"/>
  <c r="AA66" i="4"/>
  <c r="AF65" i="4"/>
  <c r="AD65" i="4"/>
  <c r="AB65" i="4"/>
  <c r="AA64" i="4"/>
  <c r="AA63" i="4"/>
  <c r="AA62" i="4"/>
  <c r="AA61" i="4"/>
  <c r="AA60" i="4"/>
  <c r="AA59" i="4"/>
  <c r="AA58" i="4"/>
  <c r="AA57" i="4"/>
  <c r="AA56" i="4"/>
  <c r="AA55" i="4"/>
  <c r="AA54" i="4"/>
  <c r="AA53" i="4"/>
  <c r="AA51" i="4"/>
  <c r="AA50" i="4"/>
  <c r="AA49" i="4"/>
  <c r="AA48" i="4"/>
  <c r="AA47" i="4"/>
  <c r="AA46" i="4"/>
  <c r="AA45" i="4"/>
  <c r="AA44" i="4"/>
  <c r="AA43" i="4"/>
  <c r="AA42" i="4"/>
  <c r="AA41" i="4"/>
  <c r="AA40" i="4"/>
  <c r="AA39" i="4"/>
  <c r="AA33" i="4"/>
  <c r="AA32" i="4"/>
  <c r="AA31" i="4"/>
  <c r="AA30" i="4"/>
  <c r="AA29" i="4"/>
  <c r="AA28" i="4"/>
  <c r="AA27" i="4"/>
  <c r="AA26" i="4"/>
  <c r="AA25" i="4"/>
  <c r="AA24" i="4"/>
  <c r="AA23" i="4"/>
  <c r="AA22" i="4"/>
  <c r="AA21" i="4"/>
  <c r="AA20" i="4"/>
  <c r="AA19" i="4"/>
  <c r="AA18" i="4"/>
  <c r="AA17" i="4"/>
  <c r="AA16" i="4"/>
  <c r="AA15" i="4"/>
  <c r="AA14" i="4"/>
  <c r="AA13" i="4"/>
  <c r="AA12" i="4"/>
  <c r="AA11" i="4"/>
  <c r="AA10" i="4"/>
  <c r="AA9" i="4"/>
  <c r="AA8" i="4"/>
  <c r="AA7" i="4"/>
  <c r="AA6" i="4"/>
  <c r="AA73" i="4" l="1"/>
  <c r="AA79" i="4"/>
  <c r="AA70" i="4"/>
  <c r="AA77" i="4"/>
  <c r="AA76" i="4"/>
  <c r="AA81" i="4"/>
  <c r="AA65" i="4"/>
</calcChain>
</file>

<file path=xl/sharedStrings.xml><?xml version="1.0" encoding="utf-8"?>
<sst xmlns="http://schemas.openxmlformats.org/spreadsheetml/2006/main" count="1903" uniqueCount="811">
  <si>
    <t>Renglón: 1, Código: 890010002.3, Descripción: CARNE DE NOVILLO BLANDA DE SEGUNDA  Presentación:  X KILO</t>
  </si>
  <si>
    <t>Renglón</t>
  </si>
  <si>
    <t>Alternativa</t>
  </si>
  <si>
    <t>Precio unitario</t>
  </si>
  <si>
    <t>Proveedor</t>
  </si>
  <si>
    <t>Marca</t>
  </si>
  <si>
    <t>Cantidad ofertada</t>
  </si>
  <si>
    <t>Total por renglón</t>
  </si>
  <si>
    <t>Especificacion técnica</t>
  </si>
  <si>
    <t>Base</t>
  </si>
  <si>
    <t>EDU-GA S.A.</t>
  </si>
  <si>
    <t>CARNES EDU GA S.A.</t>
  </si>
  <si>
    <t xml:space="preserve">ZANA DE ENTREGA TUNUYAN </t>
  </si>
  <si>
    <t>Gabriel Humberto gonzalez</t>
  </si>
  <si>
    <t>Federico Ezequiel Villafañe</t>
  </si>
  <si>
    <t>Renglón: 2, Código: 890010007.3, Descripción: CARNE VACUNA P/ASADO DE PRIMERA  Presentación:  X KILO</t>
  </si>
  <si>
    <t>2</t>
  </si>
  <si>
    <t>ZONA DE ENTREGA TUNUYAN</t>
  </si>
  <si>
    <t>Renglón: 3, Código: 890010001.6, Descripción: CARNE VACUNA BLANDA DE 1RA  Presentación:  X KILO</t>
  </si>
  <si>
    <t>3</t>
  </si>
  <si>
    <t>Renglón: 4, Código: 890010022.1, Descripción: POLLO DOBLE PECHUGA EVISCERADO  Presentación:  X KG  Solicitado:  KG</t>
  </si>
  <si>
    <t>JUAN FACUNDO SANTA CLARA</t>
  </si>
  <si>
    <t>Avicola Lujan</t>
  </si>
  <si>
    <t>pollo doble pechuga Avicola Lujan fresco con menudos</t>
  </si>
  <si>
    <t>AVICOLA LUJAN</t>
  </si>
  <si>
    <t>Renglón: 5, Código: 890010022.7, Descripción: PATA MUSLO DE POLLO  Presentación:  POR KILO  Solicitado:  KILO</t>
  </si>
  <si>
    <t>PATA MUSLO FRESCA CALIDAD PURA</t>
  </si>
  <si>
    <t>Renglón: 6, Código: 890010042.1, Descripción: SUPREMA DE POLLO  Presentación:  POR KILO  Solicitado:  KILO</t>
  </si>
  <si>
    <t>Renglón: 7, Código: 890040066.1, Descripción: HUEVOS  Presentación:  X MAPLE  Solicitado:  MAPLE</t>
  </si>
  <si>
    <t>fabio david valverde</t>
  </si>
  <si>
    <t>GRANJA LEIVA</t>
  </si>
  <si>
    <t>huevos frescos blancos de 1.800 grs el maples aproximado</t>
  </si>
  <si>
    <t>PLUSFOOD SAS</t>
  </si>
  <si>
    <t>Oscar Ruben David</t>
  </si>
  <si>
    <t>LEONARDO MUÑOZ</t>
  </si>
  <si>
    <t>Renglón: 8, Código: 890030001.1, Descripción: ACELGA  Presentación:  KG.</t>
  </si>
  <si>
    <t>Aldo Desiderio Coria</t>
  </si>
  <si>
    <t>ALDO CORIA</t>
  </si>
  <si>
    <t>ALTERNATIVA DE TAMAÑO, UN POCO MAS PEQUEÑA LA HOJA, TALLO. 
DE PRIMERA CALIDAD.</t>
  </si>
  <si>
    <t>GONZALEZ GABRIEL HUMBERTO</t>
  </si>
  <si>
    <t>DQ S.A.S.</t>
  </si>
  <si>
    <t xml:space="preserve">FINCA LOPEZ HNOS </t>
  </si>
  <si>
    <t>Mercado cooperativos de mza</t>
  </si>
  <si>
    <t>Renglón: 9, Código: 890030008.1, Descripción: BANANA ECUATORIANA  Presentación:  X KG.  Solicitado:  KG.</t>
  </si>
  <si>
    <t>Banana Argentina</t>
  </si>
  <si>
    <t>Banana Argentina de Formosa</t>
  </si>
  <si>
    <t>Renglón: 10, Código: 890030009.4, Descripción: BATATA  Presentación:  X KILO</t>
  </si>
  <si>
    <t>ALTERNATIVA - BATATON. DE PRIMERA CALIDAD</t>
  </si>
  <si>
    <t>DE PRIMERA CALIDAD. SEGUN SOLICITADO EN PLIEGO.</t>
  </si>
  <si>
    <t>Renglón: 11, Código: 890030010.1, Descripción: BERENJENAS  Presentación:  X KILO  Solicitado:  KILO</t>
  </si>
  <si>
    <t xml:space="preserve">ABRA CHICA </t>
  </si>
  <si>
    <t>Renglón: 12, Código: 890030011.1, Descripción: CEBOLLA  Presentación:  X KILO  Solicitado:  KILO</t>
  </si>
  <si>
    <t>ALTERNATIVA - ESCABECHERA. DE PRIMERA CALIDAD</t>
  </si>
  <si>
    <t>Renglón: 13, Código: 890030013.3, Descripción: CHAUCHAS  Presentación:  X KILO</t>
  </si>
  <si>
    <t xml:space="preserve">DE PRIMERA CALIDAD variedades a entregar según  época estacional 
 de producción </t>
  </si>
  <si>
    <t>Renglón: 14, Código: 890030021.4, Descripción: LECHUGA MORADA  Presentación:  KILO</t>
  </si>
  <si>
    <t>Renglón: 15, Código: 890030022.3, Descripción: LIMONES  Presentación:  X KILO</t>
  </si>
  <si>
    <t>LIMONES FRESCOS</t>
  </si>
  <si>
    <t>Renglón: 16, Código: 890030025.1, Descripción: MANDARINA  Presentación:  KG.</t>
  </si>
  <si>
    <t>DE PRIMERA CALIDAD - SEGUN SOLICITADO EN PLIEGO</t>
  </si>
  <si>
    <t>Renglón: 17, Código: 890030026.5, Descripción: MANZANA  Presentación:  X KILO</t>
  </si>
  <si>
    <t>ALTERNATIVA - TIPO COMERCIAL. DE PRIMERA CALIDAD. A GRANEL.</t>
  </si>
  <si>
    <t>Renglón: 18, Código: 890030028.1, Descripción: NARANJA  Presentación:  KG.</t>
  </si>
  <si>
    <t>ALTERNATIVA - TAMAÑO PURO JUGO - DE PRIMERA CALIDAD</t>
  </si>
  <si>
    <t>Renglón: 19, Código: 890030030.4, Descripción: PAPAS  Presentación:  X KILO</t>
  </si>
  <si>
    <t>generica de mercado cooperativos de mendoza</t>
  </si>
  <si>
    <t>papas comercial, sana fresca  peso promedio 130 grs la 
unidad- buena calidad -  sin brote.</t>
  </si>
  <si>
    <t>Renglón: 20, Código: 890030032.4, Descripción: PERAS  Presentación:  X KILO</t>
  </si>
  <si>
    <t xml:space="preserve">ALTERNATIVA - GRANEL - DE PRIMERA CALIDAD. CAJON DE MADERA 
</t>
  </si>
  <si>
    <t>Renglón: 21, Código: 890030043.1, Descripción: ZANAHORIA  Presentación:  KG.</t>
  </si>
  <si>
    <t>Renglón: 22, Código: 890030044.4, Descripción: ZAPALLITO ITALIANO O ZUCCHINI  Presentación:  X KILO</t>
  </si>
  <si>
    <t>PESO MÍNIMO 150 G. LA UNIDAD</t>
  </si>
  <si>
    <t>DE PRIMERA CALIDAD. SEGUN LO SOLICITADO EN PLIEGO.</t>
  </si>
  <si>
    <t>FRESCOS</t>
  </si>
  <si>
    <t>Renglón: 23, Código: 890030044.2, Descripción: ZAPALLITO REDONDO  Presentación:  X KG  Solicitado:  KG</t>
  </si>
  <si>
    <t>Renglón: 24, Código: 890030046.1, Descripción: ZAPALLO COREANO  Presentación:  X KILO  Solicitado:  KILO</t>
  </si>
  <si>
    <t>ZAPALLO FRESCO</t>
  </si>
  <si>
    <t>ALTERNATIVA - TAMAÑO - DE PRIMERA CALIDAD</t>
  </si>
  <si>
    <t>Renglón: 25, Código: 890030037.1, Descripción: REMOLACHA  Presentación:  X KG  Solicitado:  KG</t>
  </si>
  <si>
    <t>Renglón: 26, Código: 890030034.7, Descripción: PIMIENTOS  Presentación:  X KILO</t>
  </si>
  <si>
    <t>Renglón: 27, Código: 890030041.1, Descripción: TOMATE PERITA  Presentación:  X KG.  Solicitado:  KG.</t>
  </si>
  <si>
    <t>TOMATE FRESCO</t>
  </si>
  <si>
    <t>Renglón: 28, Código: 890030040.1, Descripción: TOMATE  Presentación:  X KG.  Solicitado:  KG.</t>
  </si>
  <si>
    <t>Renglón: 29, Código: 890030076.1, Descripción: PEREJIL FRESCO  Presentación:  X KG  Solicitado:  KG</t>
  </si>
  <si>
    <t xml:space="preserve">Producto fresco y lavado. Env atado  Peso en atados 
de 1000gr aprox.    </t>
  </si>
  <si>
    <t>FRESCO</t>
  </si>
  <si>
    <t>Renglón: 30, Código: 890030003.1, Descripción: AJO  Presentación:  KG.</t>
  </si>
  <si>
    <t>Renglón: 31, Código: 890030014.2, Descripción: CHOCLOS  Presentación:  X KILO  Solicitado:  KILO</t>
  </si>
  <si>
    <t xml:space="preserve">Producto fresco de primera calidad . Presentacion en cajon . 
</t>
  </si>
  <si>
    <t>Renglón: 32, Código: 890030038.2, Descripción: REPOLLO  Presentación:  X KG  Solicitado:  KG</t>
  </si>
  <si>
    <t>Renglón: 33, Código: 890030017.1, Descripción: DURAZNO  Presentación:  X KG.  Solicitado:  KG.</t>
  </si>
  <si>
    <t>Eloy Guerrero</t>
  </si>
  <si>
    <t>Fruta fresca de primera calidad , envase cajon o caja 
.  Peso aprox 180 gr x und .</t>
  </si>
  <si>
    <t>Renglón: 34, Código: 890070006.4, Descripción: ACEITE DE GIRASOL  Presentación:  ENV. X 900 CC  Solicitado:  ENVASE</t>
  </si>
  <si>
    <t>LA VESS S.A.</t>
  </si>
  <si>
    <t>Ricoleo</t>
  </si>
  <si>
    <t>Aceite de girasol en envase x 900 cc. en cajas 
de 15 unidades</t>
  </si>
  <si>
    <t>OESTE PROVEEDURIA SA</t>
  </si>
  <si>
    <t>MARCA SOLEI</t>
  </si>
  <si>
    <t>DISTRIBUIDORA ALVEAR SRL</t>
  </si>
  <si>
    <t>ramon buj e hijos sacia</t>
  </si>
  <si>
    <t>Renglón: 35, Código: 890070006.1, Descripción: ACEITE DE GIRASOL  Presentación:  ENV.1,5 LT.  Solicitado:  ENVASE</t>
  </si>
  <si>
    <t>MAROLIO</t>
  </si>
  <si>
    <t>ACEITE DE GIRASOL MARCA MAROLIO ENV.1,5 L SIN TACC</t>
  </si>
  <si>
    <t>Renglón: 36, Código: 890070017.3, Descripción: ACEITE DE MAIZ  Presentación:  ENV. 900 cc.  Solicitado:  ENV.900 cc.</t>
  </si>
  <si>
    <t>La Joya</t>
  </si>
  <si>
    <t xml:space="preserve">ACEITE DE MAIZ LA JOYA X 900 ML  50482 
</t>
  </si>
  <si>
    <t>Renglón: 37, Código: 890070009.16, Descripción: VINAGRE DE VINO  Presentación:  ENV. X 1 LT</t>
  </si>
  <si>
    <t>MARCA FLOR ANDINA</t>
  </si>
  <si>
    <t>VINAGRE DE VINO Presentación: ENV. X 1 LT  PRODUCTO 
MENDOCINO</t>
  </si>
  <si>
    <t>Renglón: 38, Código: 890100097.3, Descripción: SAL FINA YODADA  Presentación:  X SOBRE  Solicitado:  SOBRE</t>
  </si>
  <si>
    <t>MARCA TRESAL</t>
  </si>
  <si>
    <t>SAL FINA YODADA Presentación: X SOBRE Solicitado: SOBRE</t>
  </si>
  <si>
    <t>Renglón: 39, Código: 890100097.15, Descripción: SAL FINA YODADA  Presentación:  X 500 GR</t>
  </si>
  <si>
    <t>Tresal</t>
  </si>
  <si>
    <t>Sal fina en paquete x 500grs</t>
  </si>
  <si>
    <t>Renglón: 40, Código: 890100097.16, Descripción: SAL GRUESA YODADA  Presentación:  X KILO</t>
  </si>
  <si>
    <t>Sal gruesa en paquetes x 1kg</t>
  </si>
  <si>
    <t>Renglón: 41, Código: 890100041.1, Descripción: YERBA MATE CON PALO  Presentación:  X KILO  Solicitado:  KILO</t>
  </si>
  <si>
    <t xml:space="preserve">YERBA MATE MARCA MAROLIO ELABORADA CON PALO Presentación: X KILO 
</t>
  </si>
  <si>
    <t>MARCA PETIRIBI</t>
  </si>
  <si>
    <t>La Hoja</t>
  </si>
  <si>
    <t>Renglón: 42, Código: 890100041.7, Descripción: YERBA MATE EN SAQUITOS  Presentación:  CAJA X  25 S.  Solicitado:  CAJA</t>
  </si>
  <si>
    <t>YERBA MATE EN SAQUITOS Presentación: CAJA X 25 S. Solicitado: 
CAJA</t>
  </si>
  <si>
    <t>Renglón: 43, Código: 890100075.1, Descripción: TE EN SAQUITOS  Presentación:  CAJA X 25  Solicitado:  CAJA</t>
  </si>
  <si>
    <t>te en saquitos en caja x 25 unidades</t>
  </si>
  <si>
    <t>Renglón: 44, Código: 890100075.12, Descripción: TE EN SAQUITOS ENSOBRADO  Presentación:  X CAJA 100 U  Solicitado:  CAJA</t>
  </si>
  <si>
    <t>MARCA HURLINGHAM</t>
  </si>
  <si>
    <t>TE EN SAQUITOS ENSOBRADO Presentación: X CAJA 100 U Solicitado: 
CAJA</t>
  </si>
  <si>
    <t>Renglón: 45, Código: 890100111.15, Descripción: CAFE INSTANTANEO  Presentación:  FRASCO 170 GR  Solicitado:  FRASCO</t>
  </si>
  <si>
    <t>LA VIRGINIA</t>
  </si>
  <si>
    <t>CAFE INSTANTANEA MARCA LA VIRGINIA ENV FRASCO 170 GR SIN 
TACC</t>
  </si>
  <si>
    <t>Renglón: 46, Código: 890100111.1, Descripción: CAFE MOLIDO  Presentación:  X KG  Solicitado:  KG</t>
  </si>
  <si>
    <t>CAFE TORRADO</t>
  </si>
  <si>
    <t>Renglón: 47, Código: 890100111.12, Descripción: CAFE EN SAQUITOS  Presentación:  UNIDAD</t>
  </si>
  <si>
    <t>MARCA LA MORENITA</t>
  </si>
  <si>
    <t>SE COTIZA LA UND DE SAQUITO DE CAFE. ENVASE PRESENTACION 
ORIGINAL ES DE 20 SAQUITOS</t>
  </si>
  <si>
    <t>NICASTORE SAS</t>
  </si>
  <si>
    <t>Renglón: 48, Código: 890040011.1, Descripción: HARINA DE TRIGO 000  Presentación:  X KILO  Solicitado:  KILO</t>
  </si>
  <si>
    <t>MARCA MORIXE</t>
  </si>
  <si>
    <t>HARINA DE TRIGO 000 Presentación: X KILO Solicitado: KILO</t>
  </si>
  <si>
    <t xml:space="preserve">COLFE SRL </t>
  </si>
  <si>
    <t>Renglón: 49, Código: 890040011.6, Descripción: HARINA DE TRIGO 0000  Presentación:  X KG  Solicitado:  KG</t>
  </si>
  <si>
    <t>HARINA DE TRIGO 0000 Presentación: X KG Solicitado: KG</t>
  </si>
  <si>
    <t>Renglón: 50, Código: 890040010.1, Descripción: HARINA LEUDANTE  Presentación:  KG.</t>
  </si>
  <si>
    <t>CANEPA</t>
  </si>
  <si>
    <t xml:space="preserve">‘’Cotización destinada a organismos generales’’  Harina de trigo leudante 
canepa, Lo ofertado viene en pack de 10x1kg, a si 
mismo el precio ofertado es por kg </t>
  </si>
  <si>
    <t>Renglón: 51, Código: 890100101.6, Descripción: ARROZ PARBOIL  Presentación:  PAQ. X 1 KG  Solicitado:  PAQUETE</t>
  </si>
  <si>
    <t>MARCA DON MARCOS</t>
  </si>
  <si>
    <t>ARROZ PARBOIL Presentación: PAQ. X 1 KG Solicitado: PAQUETE</t>
  </si>
  <si>
    <t>Renglón: 52, Código: 890100101.1, Descripción: ARROZ  Presentación:  X KG  Solicitado:  KG</t>
  </si>
  <si>
    <t>CAROGRAN</t>
  </si>
  <si>
    <t>ARROZ 5/0 PAQ X 1 KG  Oferta destinada a 
FIDES(compra por volumen)</t>
  </si>
  <si>
    <t>APOSTOLES</t>
  </si>
  <si>
    <t>Renglón: 53, Código: 890130018.2, Descripción: FIDEOS GUISEROS  Presentación:  X 500 GR  Solicitado:  PAQUETE</t>
  </si>
  <si>
    <t>SAN AGUSTIN</t>
  </si>
  <si>
    <t>FIDEOS SECOS</t>
  </si>
  <si>
    <t>VERIZZIA</t>
  </si>
  <si>
    <t>Renglón: 54, Código: 890130001.1, Descripción: FIDEOS SOPEROS  Presentación:  X 1/2 KG  Solicitado:  ENVASE</t>
  </si>
  <si>
    <t>Renglón: 55, Código: 890130019.6, Descripción: FIDEOS TALLARIN  Presentación:  X 1/2 KG  Solicitado:  ENVASE</t>
  </si>
  <si>
    <t>FIDEOS TALLARIN PAQ X 500 GR  Oferta destinada a 
FIDES(compra por volumen)</t>
  </si>
  <si>
    <t>Renglón: 56, Código: 890130004.1, Descripción: RAVIOLES  Presentación:  PAQ. 500GR.</t>
  </si>
  <si>
    <t>LA ITALIANA</t>
  </si>
  <si>
    <t>RAVIOLES VARIOS SABORES</t>
  </si>
  <si>
    <t>Renglón: 57, Código: 890100102.9, Descripción: SEMOLA COCCION RAPIDA  Presentación:  PAQ.500 GR.  Solicitado:  PAQUETE</t>
  </si>
  <si>
    <t>La Baronesa</t>
  </si>
  <si>
    <t>semola coccion rapida 1 min. en paquetes x500grs en packs 
de 10 unidades</t>
  </si>
  <si>
    <t>LA ABADIA</t>
  </si>
  <si>
    <t>Renglón: 58, Código: 890050001.5, Descripción: AZUCAR EN SOBRE  Presentación:  X SOBRE  Solicitado:  SOBRE</t>
  </si>
  <si>
    <t>MARCA AZUCEL</t>
  </si>
  <si>
    <t>SE COTIZA EL SOBRE INDIVIDUAL DE AZUCAR</t>
  </si>
  <si>
    <t>LEDESMA</t>
  </si>
  <si>
    <t>Renglón: 59, Código: 890050001.3, Descripción: AZUCAR  Presentación:  X KG.  Solicitado:  KG.</t>
  </si>
  <si>
    <t>CRISOF</t>
  </si>
  <si>
    <t xml:space="preserve">AZCUAR COMUN TIPO "A", EL PRODUCTO OFERTADO VIENEN EN PACK 
DE 10X1, ASI MISMO EL PRECIO OFERTADO ES POR KG 
</t>
  </si>
  <si>
    <t>Renglón: 60, Código: 890100132.1, Descripción: EDULCORANTE EN SOBRE  Presentación:  UNIDAD</t>
  </si>
  <si>
    <t>SE COTIZA LA UND DE SOBRE (TENER EN CUENTA QUE 
LA CAJA ORIGINAL VIENE X 500 SOBRES)</t>
  </si>
  <si>
    <t>Renglón: 61, Código: 890100132.2, Descripción: EDULCORANTE LIQUIDO  Presentación:  UNIDAD</t>
  </si>
  <si>
    <t>EDULCORANTE SUCRALOSA LIQUIDO ENV X 400 CC</t>
  </si>
  <si>
    <t>Renglón: 62, Código: 890040069.24, Descripción: PAN  Presentación:  X KILO</t>
  </si>
  <si>
    <t>LA FORTUNA</t>
  </si>
  <si>
    <t>PAN FRESCO, SE ENTREGA EN VEHICULO HABILITADO POR SENASA</t>
  </si>
  <si>
    <t>JUAN JOSE AGUIRRE</t>
  </si>
  <si>
    <t>Panadería Garibaldi</t>
  </si>
  <si>
    <t>Renglón: 63, Código: 890040069.24, Descripción: PAN  Presentación:  X KILO</t>
  </si>
  <si>
    <t>Renglón: 64, Código: 890040030.1, Descripción: PAN RALLADO  Presentación:  X KG.  Solicitado:  KILO</t>
  </si>
  <si>
    <t>PAN RALLADO</t>
  </si>
  <si>
    <t>DE PRIMERA CALIDAD</t>
  </si>
  <si>
    <t>Renglón: 65, Código: 890040036.1, Descripción: TORTITAS  Presentación:  X DOCENA  Solicitado:  DOCENA</t>
  </si>
  <si>
    <t xml:space="preserve">Tortitas de primera calidad. Frescas del día. </t>
  </si>
  <si>
    <t>Renglón: 66, Código: 890040021.1, Descripción: MASA PARA EMPANADAS  Presentación:  X DOCENA</t>
  </si>
  <si>
    <t>EL CORDOBES</t>
  </si>
  <si>
    <t>Renglón: 67, Código: 890040022.1, Descripción: MASA PARA PASCUALINA  Presentación:  UNIDAD</t>
  </si>
  <si>
    <t>Renglón: 68, Código: 890040002.2, Descripción: FACTURAS  Presentación:  X DOCENA  Solicitado:  DOCENA</t>
  </si>
  <si>
    <t>Facturas de manteca de 1° calidad. Frescas del día.</t>
  </si>
  <si>
    <t>Renglón: 69, Código: 890100020.4, Descripción: CACAO  Presentación:  ENV. X 180 GR  Solicitado:  ENVASE</t>
  </si>
  <si>
    <t>MARCA JUMACAO</t>
  </si>
  <si>
    <t>ENV 180 GRS</t>
  </si>
  <si>
    <t>EMETH</t>
  </si>
  <si>
    <t>Renglón: 70, Código: 890060019.3, Descripción: MERMELADA  Presentación:  X 500 GR  Solicitado:  500 GR</t>
  </si>
  <si>
    <t>MERMELADA POTE X 420 GR  Oferta destinada a FIDES(compra 
por volumen)</t>
  </si>
  <si>
    <t>ALCO</t>
  </si>
  <si>
    <t>FARES</t>
  </si>
  <si>
    <t>Renglón: 71, Código: 890060019.4, Descripción: MERMELADA  Presentación:  X 20 GR.APROX  Solicitado:  PAQUETE</t>
  </si>
  <si>
    <t>MARCA EL PUELO</t>
  </si>
  <si>
    <t>ENV X 20 GRS</t>
  </si>
  <si>
    <t>Renglón: 72, Código: 890060019.4, Descripción: MERMELADA  Presentación:  X 20 GR.APROX  Solicitado:  PAQUETE</t>
  </si>
  <si>
    <t>MERMELADA PORCION DIET</t>
  </si>
  <si>
    <t>Renglón: 73, Código: 890040006.19, Descripción: GALLETAS DULCES  Presentación:  UNIDAD</t>
  </si>
  <si>
    <t>NOGALI</t>
  </si>
  <si>
    <t>GALLETAS DULCES SURTIDAS GLASEADAS PAQ X 300 GR</t>
  </si>
  <si>
    <t>ZUPAY</t>
  </si>
  <si>
    <t>Renglón: 74, Código: 890040006.19, Descripción: GALLETAS DULCES  Presentación:  UNIDAD</t>
  </si>
  <si>
    <t>DALE</t>
  </si>
  <si>
    <t xml:space="preserve">DE PRIMERA CALIDAD. SEGUN LO SOLICITADO EN PLIEGO. 81 G 
</t>
  </si>
  <si>
    <t>Renglón: 75, Código: 890040006.19, Descripción: GALLETAS DULCES  Presentación:  UNIDAD</t>
  </si>
  <si>
    <t>MARCA MARIA ELENA</t>
  </si>
  <si>
    <t xml:space="preserve">GALLETAS DULCES X 15 GRS  </t>
  </si>
  <si>
    <t>Renglón: 76, Código: 890040004.19, Descripción: GALLETAS DE AGUA  Presentación:  UNIDAD</t>
  </si>
  <si>
    <t>NOGALITAS</t>
  </si>
  <si>
    <t>GALLETAS DE AGUA PAQ X 100 GR</t>
  </si>
  <si>
    <t>Renglón: 77, Código: 890040004.11, Descripción: GALLETAS DE AGUA SIN SAL  Presentación:  UNIDAD</t>
  </si>
  <si>
    <t>MARCA NOGALITAS</t>
  </si>
  <si>
    <t xml:space="preserve">PRESENTACION TRIPACK 300GRS (SE COTIZA EL PAQUETE DE 100 GRS) 
</t>
  </si>
  <si>
    <t>Renglón: 78, Código: 890040008.1, Descripción: GALLETAS DE SALVADO  Presentación:  PAQ.X 250 GR.  Solicitado:  PAQUETE</t>
  </si>
  <si>
    <t>Mauri</t>
  </si>
  <si>
    <t xml:space="preserve">galletas de salvado x 210grs en cajas de 20 unidades 
</t>
  </si>
  <si>
    <t>Renglón: 79, Código: 890060121.1, Descripción: LENTEJAS AL NATURAL  Presentación:  ENV.350 GR.  Solicitado:  ENVASE</t>
  </si>
  <si>
    <t>MARCA CANALE</t>
  </si>
  <si>
    <t>LENTEJAS AL NATURAL 340 GRS</t>
  </si>
  <si>
    <t>INALPA</t>
  </si>
  <si>
    <t>Renglón: 80, Código: 890100012.4, Descripción: LENTEJAS  Presentación:  ENV.400 GR.  Solicitado:  ENVASE</t>
  </si>
  <si>
    <t>DOROTEO</t>
  </si>
  <si>
    <t>Doroteo</t>
  </si>
  <si>
    <t>lenteja seca en paquetes x 400grs. en packs de 10 
unidades</t>
  </si>
  <si>
    <t>Renglón: 81, Código: 890100019.4, Descripción: POROTOS ALUBIA  Presentación:  PAQ.500 GR.  Solicitado:  PAQUTE</t>
  </si>
  <si>
    <t>POROTOS ALUBIA PAQ X 400 GR</t>
  </si>
  <si>
    <t>Renglón: 82, Código: 890060017.2, Descripción: CHOCLO GRANO ENTERO AMARILLO  Presentación:  LATA X 350 GR</t>
  </si>
  <si>
    <t>CHOCLO EN GRANO ARAMARILLO</t>
  </si>
  <si>
    <t>MARCA MONTENEVI</t>
  </si>
  <si>
    <t>Renglón: 83, Código: 890060017.4, Descripción: CHOCLO CREMOSO  Presentación:  LATA x 350grs</t>
  </si>
  <si>
    <t>CHCOCLO CREMOSO ENV 340 GRS</t>
  </si>
  <si>
    <t>Renglón: 84, Código: 890060004.2, Descripción: ARVEJAS VERDES NATURAL  Presentación:  LATA X 350 GR  Solicitado:  LATA</t>
  </si>
  <si>
    <t>Valle de Oro</t>
  </si>
  <si>
    <t xml:space="preserve">arvejas en lata x 350grs. en packs de 24 unidades 
</t>
  </si>
  <si>
    <t>Renglón: 85, Código: 890060007.3, Descripción: LOMITO DE ATUN LATA X 170 GR  Presentación:  LATA X 170 GR  Solicitado:  LATA</t>
  </si>
  <si>
    <t>CARACAS</t>
  </si>
  <si>
    <t>LOMITOS DE ATUN AL NAT O AL ACEITE LATA X 
170 GR</t>
  </si>
  <si>
    <t>Renglón: 86, Código: 890060197.1, Descripción: COCTEL DE FRUTAS  Presentación:  LATA</t>
  </si>
  <si>
    <t>MARCA ALCO</t>
  </si>
  <si>
    <t>COCTEL DE FRUTAS 820 GRS  PRODUCTO MENDOCINO</t>
  </si>
  <si>
    <t>Renglón: 87, Código: 890060025.1, Descripción: DURAZNO AL NATURAL  Presentación:  LATA 820 GR  Solicitado:  LATA</t>
  </si>
  <si>
    <t>DURAZNO AL NATURAL Presentación: LATA 820 GR Solicitado: LATA  
PRODUCTO MENDOCINO</t>
  </si>
  <si>
    <t>Renglón: 88, Código: 890060133.3, Descripción: PURE DE TOMATE  Presentación:  ENV.520 GR.  Solicitado:  ENVASE</t>
  </si>
  <si>
    <t>MARCA VIGENTE</t>
  </si>
  <si>
    <t>PURE DE TOMATE Presentación: ENV.520 GR. Solicitado: ENVASE  PROD 
MENDOCINO</t>
  </si>
  <si>
    <t>Renglón: 89, Código: 890060106.5, Descripción: TOMATE TRITURADO  Presentación:  ENV. 950 GR.  Solicitado:  ENVASE</t>
  </si>
  <si>
    <t>TOMATE TRITURADO ENV X 970 GR MAS / MENOS</t>
  </si>
  <si>
    <t>Renglón: 90, Código: 890060012.10, Descripción: CALDOS EN CUBITOS  Presentación:  CAJA POR 12 U</t>
  </si>
  <si>
    <t>LE BURGUET</t>
  </si>
  <si>
    <t xml:space="preserve">CALDOS EN CUBITOS CAJA DE 12 UNID X 9.5 GR 
</t>
  </si>
  <si>
    <t>Renglón: 91, Código: 890040012.6, Descripción: LEVADURA SECA  Presentación:  X PAQUETE</t>
  </si>
  <si>
    <t>LEVEX</t>
  </si>
  <si>
    <t>LEVADURA SECA INSTANTANEA SOBRE X 10 GR</t>
  </si>
  <si>
    <t>SPOLIANSKY ANDRES y RECABARREN MARIA SOLEDAD SH</t>
  </si>
  <si>
    <t>Renglón: 92, Código: 890020073.5, Descripción: QUESO CUARTIROLO  Presentación:  X KG  Solicitado:  KG</t>
  </si>
  <si>
    <t>CAYELAC</t>
  </si>
  <si>
    <t>CREMOSO X HORMA 4 KILOS APROX</t>
  </si>
  <si>
    <t>MARCA MAKIS</t>
  </si>
  <si>
    <t>Renglón: 93, Código: 890020073.21, Descripción: QUESO MANTECOSO  Presentación:  KILO</t>
  </si>
  <si>
    <t>CREMOSO CAYELAC HORMA X 4 KILOS APROX</t>
  </si>
  <si>
    <t>Renglón: 94, Código: 890020073.14, Descripción: QUESO DE RALLAR SARDO  Presentación:  X KILO  Solicitado:  KILO</t>
  </si>
  <si>
    <t>MARCA BEL SUR</t>
  </si>
  <si>
    <t>QUESO DE RALLAR SARDO Presentación: X KILO Solicitado: KILO</t>
  </si>
  <si>
    <t>Renglón: 95, Código: 890020073.3, Descripción: QUESO BARRA  Presentación:  X KG.  Solicitado:  KG.</t>
  </si>
  <si>
    <t>QUESO BARRA Presentación: X KG. Solicitado: KG.</t>
  </si>
  <si>
    <t>Renglón: 96, Código: 890020073.29, Descripción: QUESO UNTABLE INDIVIDUAL  Presentación:  ENV. X 20 GRS  Solicitado:  ENVASE</t>
  </si>
  <si>
    <t>MARCA ILOLAY</t>
  </si>
  <si>
    <t xml:space="preserve">QUESO UNTABLE INDIVIDUAL Presentación: ENV. X 20 GRS Solicitado: ENVASE 
   </t>
  </si>
  <si>
    <t>ILOLAY</t>
  </si>
  <si>
    <t>Renglón: 97, Código: 890020023.4, Descripción: MANTECA  Presentación:  PAQ.X 200 GR.  Solicitado:  PAQUETE</t>
  </si>
  <si>
    <t>MARCA SYS</t>
  </si>
  <si>
    <t>PAQ X 200 GRS</t>
  </si>
  <si>
    <t>RAMOLAC</t>
  </si>
  <si>
    <t>Renglón: 98, Código: 890020075.8, Descripción: LECHE ENTERA EN POLVO  Presentación:  ENV.X 800 GR.  Solicitado:  ENVASE</t>
  </si>
  <si>
    <t>MAFRALAC S.R.L.</t>
  </si>
  <si>
    <t xml:space="preserve">Franz Lista </t>
  </si>
  <si>
    <t xml:space="preserve">leche modificada-- alimento a base de leche en polco --pouch 
x 800 grs </t>
  </si>
  <si>
    <t>SANTA ELENE</t>
  </si>
  <si>
    <t>herminia</t>
  </si>
  <si>
    <t>Plenty</t>
  </si>
  <si>
    <t>Renglón: 99, Código: 890020075.17, Descripción: LECHE DESCREMADA EN POLVO-EN SOBRE  Presentación:  UNIDAD</t>
  </si>
  <si>
    <t>PURISIMA</t>
  </si>
  <si>
    <t>LECHE DESCREMADA 0% GRASAS Y COLESTEROL - PRESENTACIÓN POR UNIDAD 
STICK X 5 GR - SIN TACC - LIBRE DE 
GLUTEN - VALOR UNITARIO POR SOBRE INDIVIDUAL</t>
  </si>
  <si>
    <t>Renglón: 100, Código: 890020075.1, Descripción: LECHE DESCREMADA EN POLVO  Presentación:  ENV.X 800 G.  Solicitado:  ENVASE</t>
  </si>
  <si>
    <t>LECHE DESCREMADA EN POLVO ENV X 800 GR</t>
  </si>
  <si>
    <t>Renglón: 101, Código: 890020080.24, Descripción: LECHE LIQUIDA ENTERA LARGA VIDA  Presentación:  ENV. X LITRO</t>
  </si>
  <si>
    <t>Leche liquida entera larga vida en tetrapack x 1 litro. 
en caja x 8 unidades</t>
  </si>
  <si>
    <t>Renglón: 102, Código: 890020005.15, Descripción: YOGUR DESCREMADO  Presentación:  Aprox.190 grs</t>
  </si>
  <si>
    <t>VARIOS SABORES</t>
  </si>
  <si>
    <t>Renglón: 103, Código: 890020005.14, Descripción: YOGUR ENTERO  Presentación:  Aprox.190 grs</t>
  </si>
  <si>
    <t>Renglón: 104, Código: 890020080.13, Descripción: LECHE CHOCOLATADA  Presentación:  ENV.X 200 ML.  Solicitado:  ENVASE</t>
  </si>
  <si>
    <t>LECHE CHOCOLATADA PARCIALMENTE DESCREMADA X 200 ML - LIBRE DE 
GLUTEN</t>
  </si>
  <si>
    <t>Renglón: 105, Código: 890040088.1, Descripción: BUDIN DULCE  Presentación:  UNIDAD</t>
  </si>
  <si>
    <t xml:space="preserve">DE PRIMERA CALIDAD. SEGUN LO SOLICITADO EN PLIEGO. 170 G 
</t>
  </si>
  <si>
    <t>Renglón: 106, Código: 890060023.3, Descripción: DULCE DE MEMBRILLO  Presentación:  KG.</t>
  </si>
  <si>
    <t>SE ENTREGA EN 2 BANDEJAS DE 500G C/U. DE PRIMERA 
CALIDAD. SEGUN LO SOLICITADO EN PLIEGO.</t>
  </si>
  <si>
    <t>MARCA DULCOR</t>
  </si>
  <si>
    <t>Renglón: 107, Código: 890060021.4, Descripción: DULCE DE BATATA  Presentación:  KG</t>
  </si>
  <si>
    <t>SE COTIZA EL KG (CONSIDERAR QUE VIENE EN CAJA ORIGINAL 
DE 5 KG)</t>
  </si>
  <si>
    <t>Renglón: 108, Código: 890020004.1, Descripción: DULCE DE LECHE  Presentación:  X KG  Solicitado:  KG.</t>
  </si>
  <si>
    <t>MARCA SANTA MARIA</t>
  </si>
  <si>
    <t>DULCE DE LECHE Presentación: X KG Solicitado: KG.</t>
  </si>
  <si>
    <t>Renglón: 109, Código: 890100099.1, Descripción: GELATINA  Presentación:  X KILO  Solicitado:  KILO</t>
  </si>
  <si>
    <t>MARCA INDIAS</t>
  </si>
  <si>
    <t>SE COTIZA EL KG DE GELATINA</t>
  </si>
  <si>
    <t>INDIAS</t>
  </si>
  <si>
    <t>Renglón: 110, Código: 890100099.1, Descripción: GELATINA  Presentación:  X KILO  Solicitado:  KILO</t>
  </si>
  <si>
    <t>EXQUISITA</t>
  </si>
  <si>
    <t>SE ENTREGA EN ENVASES DE 25 G. DE PRIMERA CALIDAD. 
SEGUN LO SOLICITADO EN EL PLIEGO.</t>
  </si>
  <si>
    <t>Renglón: 111, Código: 890060063.1, Descripción: POLVO PARA POSTRE  Presentación:  X KG.  Solicitado:  KG.</t>
  </si>
  <si>
    <t>SE COTIZA X KG</t>
  </si>
  <si>
    <t>Renglón: 114, Código: 890100062.2, Descripción: AVENA ARROLLADA  Presentación:  X 500 GR  Solicitado:  PAQUETE</t>
  </si>
  <si>
    <t>AVENA INST SIN COCCION PAQ X 400 GR</t>
  </si>
  <si>
    <t>Renglón: 115, Código: 890080023.1, Descripción: OREGANO  Presentación:  ENV.X 25 GR.  Solicitado:  ENVASE</t>
  </si>
  <si>
    <t>Indias</t>
  </si>
  <si>
    <t xml:space="preserve">oregano en sobres de 25grs. en caja x 10 unidades 
</t>
  </si>
  <si>
    <t>Renglón: 116, Código: 890080002.5, Descripción: AJI MOLIDO  Presentación:  ENV. X 25 GRS  Solicitado:  ENVASE</t>
  </si>
  <si>
    <t>aji molido en paquete x 25grs. en caja de 10 
unidades</t>
  </si>
  <si>
    <t>SE ENTREGA EN PAQUETES X 10 UNIDADES. DE PRIMERA CALIDAD. 
SEGUN LO SOLICITADO EN PLIEGO.</t>
  </si>
  <si>
    <t>Renglón: 117, Código: 890080052.1, Descripción: PROVENZAL  Presentación:  SOBRE 50GR.</t>
  </si>
  <si>
    <t>Renglón: 118, Código: 890080027.6, Descripción: PIMIENTA BLANCA  Presentación:  ENV.X 25 GR.  Solicitado:  ENVASE</t>
  </si>
  <si>
    <t>pimienta blanca molida en sobres x 25grs. en caja de 
10 unidades</t>
  </si>
  <si>
    <t>Renglón: 119, Código: 890020075.20, Descripción: LECHE ENTERA EN POLVO SIN T.A.C.C.  Presentación:  X 800 GRS.</t>
  </si>
  <si>
    <t>‘‘Oferta destinada a FIDES (compra por volumen)"  OFERTA LECHE 
HERMINIA SIN TAC EN POUCH X 800G</t>
  </si>
  <si>
    <t>Renglón: 120, Código: 890070006.7, Descripción: ACEITE DE GIRASOL SIN T.A.C.C.  Presentación:  X 900 CC</t>
  </si>
  <si>
    <t>ACEITE DE GIRASOL SIN T.A.C.C. Presentación: X 900 CC</t>
  </si>
  <si>
    <t>Renglón: 121, Código: 890040038.3, Descripción: ALMIDON DE MAIZ SIN TACC  Presentación:  ENV. X 500 GR  Solicitado:  ENVASE</t>
  </si>
  <si>
    <t>GLUTAL</t>
  </si>
  <si>
    <t>ALMIDON DE MAIZ S/TACC ENV X 500 GR  Oferta 
destinada a FIDES(compra por volumen)</t>
  </si>
  <si>
    <t>Renglón: 122, Código: 890130014.9, Descripción: FIDEOS SIN TACC  Presentación:  PAQ. X 500 GR  Solicitado:  PAQUETE</t>
  </si>
  <si>
    <t>MATARAZZO</t>
  </si>
  <si>
    <t>SIN TACC. OBSERVAR QUE EN LA ETIQUETA DEL FIDEO SE 
IMPRIME NUMERO DE EXPEDIENTE CORRESPONDIENTE CON EL CERTIFICADO RNPA</t>
  </si>
  <si>
    <t>Renglón: 123, Código: 890130014.9, Descripción: FIDEOS SIN TACC  Presentación:  PAQ. X 500 GR  Solicitado:  PAQUETE</t>
  </si>
  <si>
    <t>FIDEOS SIN TACC</t>
  </si>
  <si>
    <t>Renglón: 124, Código: 890130014.9, Descripción: FIDEOS SIN TACC  Presentación:  PAQ. X 500 GR  Solicitado:  PAQUETE</t>
  </si>
  <si>
    <t>DE PRIMERA CALIDAD. SEGUN LO SOLICITADO EN PLIEGO. SOPEROS</t>
  </si>
  <si>
    <t>Renglón: 125, Código: 890060205.1, Descripción: CEREAL SIN T.A.C.C.  Presentación:  X 150 a 200 G</t>
  </si>
  <si>
    <t>SMAMS</t>
  </si>
  <si>
    <t xml:space="preserve">Alimento Cereal elaborado en base a harina de arroz y 
harina de maíz.  Variedades: Anillitos frutales y Bolitas de 
Chocolate.  Presentación por 150 gr  </t>
  </si>
  <si>
    <t>Renglón: 126, Código: 890040006.20, Descripción: GALLETAS DULCES SIN TACC  Presentación:  UNIDAD</t>
  </si>
  <si>
    <t>NANI</t>
  </si>
  <si>
    <t>GALLETAS DULCES S/TACC 2 PAQ X 90 GR C/U  
Oferta destinada a FIDES(compra por volumen)</t>
  </si>
  <si>
    <t>Renglón: 127, Código: 890040004.18, Descripción: GALLETAS DE AGUA SIN TACC  Presentación:  UNIDAD</t>
  </si>
  <si>
    <t>GALLETAS DE AGUA CRACKERS SIN TACC PAQ X 150 GR 
 Oferta destinada a FIDES(compra por volumen)</t>
  </si>
  <si>
    <t>Renglón: 128, Código: 890060125.2, Descripción: CEREAL EN BARRA SIN T.A.C.C.  Presentación:  X UNIDAD  Solicitado:  UNIDAD</t>
  </si>
  <si>
    <t>EGRAN</t>
  </si>
  <si>
    <t>BARRA CROCANTE DE ARROZ ENV X 20 GR  Oferta 
destinada a FIDES(compra por volumen)</t>
  </si>
  <si>
    <t>Renglón: 129, Código: 890100119.2, Descripción: HARINA PRE-MEZCLA PARA CELIACOS  Presentación:  POR KG.  Solicitado:  KG.</t>
  </si>
  <si>
    <t>HARINA PRE-MEZCLA SIN TACC 2 PAQ X 500 GR  
Oferta destinada a FIDES(compra por volumen)</t>
  </si>
  <si>
    <t>Renglón: 130, Código: 890040035.3, Descripción: REBOZADOR SIN TACC  Presentación:  PAQ. X 250 GR  Solicitado:  PAQUETE</t>
  </si>
  <si>
    <t>REBOZADOR SIN TACC ENV X 300 GR  Oferta destinada 
a FIDES(compra por volumen)</t>
  </si>
  <si>
    <t>Renglón: 131, Código: 890040039.4, Descripción: GOMA XANTICA SIN TACC  Presentación:  UNIDAD</t>
  </si>
  <si>
    <t>BONWERT</t>
  </si>
  <si>
    <t xml:space="preserve">Ligante para masas Sin Gluten.  Producto elaborado con goma 
xántica y goma guar, libre de Gluten.  Uso Alimentario, 
elaborado en la Pcia. de Mendoza.  Presentación x 40 
gramos (Caja con 4 sobres de 10 gramos cada uno). 
</t>
  </si>
  <si>
    <t>Renglón: 132, Código: 890100062.7, Descripción: AVENA SIN TACC  Presentación:  UNIDAD</t>
  </si>
  <si>
    <t>CUMANA</t>
  </si>
  <si>
    <t xml:space="preserve">Tipo de envase: Bolsa.  Peso de la unidad: 400 
g.  Formato de la avena: Hojuelas.  Sin azúcar 
añadida.  </t>
  </si>
  <si>
    <t>Renglón: 133, Código: 890100130.2, Descripción: MODULO ALIMENTARIO  Presentación:  UNIDAD</t>
  </si>
  <si>
    <t>MODULO COMPLETO. PLANILLA DE COMPOSICION DETALLADO EN ANEXO</t>
  </si>
  <si>
    <t>SEGUN ANEXO II</t>
  </si>
  <si>
    <t>ALTERNATIVA CON VARIANTE EN MARCA DE LECHE ENTERA.  SEGUN 
ESPECIFICACIONES DE ANEXO II  SE ENTREGARA EN CAJA DE 
CARTON SEGUN ESPECIFICACIONES TECNICAS DE PCP.</t>
  </si>
  <si>
    <t>BLOWMAK</t>
  </si>
  <si>
    <t>MÓDULO ALIMENTARIO BASE SEGÚN PLIEGO DE CONDICIONES ESPECIALES</t>
  </si>
  <si>
    <t>MARCAS VARIAS - VER DETALLE EN ANEXO II - MOD 
ALIMENTARIO BASE</t>
  </si>
  <si>
    <t>Oferta destinada a FIDES (compra por volumen)</t>
  </si>
  <si>
    <t>OSCAR DAVID</t>
  </si>
  <si>
    <t>Modulo de alimentos compuesto según adjuntos. Las fotos individuales de 
cada producto están cargadas en el anexo porque por el 
tamaño se hicieron en formato PDF y no se puede 
cargar en la seccion de imagenes.</t>
  </si>
  <si>
    <t>Se incorpora a la caja un QR (como sticker) con 
información básica para el mejor control dentro del deposito, en 
el estaran datos basicos como la fecha de entrega del 
mismo a los efectos del control de vencimientos y también 
el tipo de modulo, se podria agregar otra informacion simple 
que ustedes necesitaran y sea generica para las 2000 unidades 
solicitadas.  Modulo de alimentos compuesto según adjuntos. Las fotos 
individuales de cada producto están cargadas en el anexo porque 
por el tamaño se hicieron en formato PDF y no 
se puede cargar en la seccion de imagenes.</t>
  </si>
  <si>
    <t>MODULO COMPUESTO SEGUN ANEXO II   PROVISTO EN CAJA 
CERRADA DE ACUERDO A LAS ESPECIFICACIONES TECNICAS DEL PCP.</t>
  </si>
  <si>
    <t>MODULO ALIMENTARIO BASE</t>
  </si>
  <si>
    <t xml:space="preserve">COTIZACION PARA EL FIDES. ENTREGA A COORDINAR CON LA REPARTICION 
</t>
  </si>
  <si>
    <t>Renglón: 134, Código: 890100130.2, Descripción: MODULO ALIMENTARIO  Presentación:  UNIDAD</t>
  </si>
  <si>
    <t xml:space="preserve">MODULO NAVIDEÑO. PLANILLA DE COMPOSICION EN ANEXO COMO ALTERNATIVA DICIEMBRE 
</t>
  </si>
  <si>
    <t>MODULO ALIMENTARIO DICIEMBRE ALTERNATIVA</t>
  </si>
  <si>
    <t>MODULO ALAMENTARIO DICIEMBRE QUE CONTEMPLA SOLO LOS TRES ITEM DE 
LOS PRODUCTOS DE FIESTAS (GARRAPIÑADA, PAN DULCE Y TURRON)  
SE CONSIDERA EL MODULO EN UNA CAJA DE TAMAÑO ADECUADO 
PARA LOS TRES PROD</t>
  </si>
  <si>
    <t>MARCAS VARIAS - VER DETALLE EN ANEXO II - MOD 
ALIMENTARIO DICIEMBRE</t>
  </si>
  <si>
    <t xml:space="preserve">PAN DULCE CON FRUTAS ENV X 400GR.(FRUTICOLOR), GARRAPIÑADA ENV X 
80GR.(MANI KING), TURRON CROCANTE DE MANI ENV X 100GR.(GRABICH)  
Observación: Se entrega en una caja de cartón reforzada 20x20x20 
</t>
  </si>
  <si>
    <t>MODULO COMPLETO. PLANILLA DE COMPOSICION EN ANEXO</t>
  </si>
  <si>
    <t>MARCAS VARIAS - VER DETALLE EN ANEXO II - MOD 
ALIMENTARIO-DICIEMBRE</t>
  </si>
  <si>
    <t xml:space="preserve">ACEITE GIRASOL ENV X 900 CC(PREMIER), ARROZ 5/0 PAQ X 
1 KG(CAROGRAN), ARVEJA NAT LATA X 300 GR(INALPA), AZUCAR COMUN 
PAQ X 1 KG(4.13), FIDEOS GUISEROS PAQ X 500GR(VERIZZIA), FIDEOS 
SOPEROS PAQ X 500GR(VERIZZIA), TALLARIN PAQ X 500GR(VERIZZIA), HARINA 3/0 
PAQ X 1 KG(FEDERACION), LECHE ENT EN POLVO ENV X 
800 GR(SANTA ELENE), MERMELADA EN POTE X 420 GR(EMETH), PURE 
DE TOMATE ENV X 520 GR(MORA), SEMOLA C/R ENV X 
500 GR (LA ABADIA), TE DE TE CAJA X 25 
SAQ(LA HOJA), YERBA MATE PAQ X 1 KG(LA HOJA), YERBA 
MATE EN SAQ CAJA X 25 UNID.(LA HOJA), GARRAPIÑADA PAQ 
X 80GR.(MANI KING), PAN DULCE C/FRUTAS PAQ X 400GR(FRUTICOLOR), TURRON 
DE MANI ENV X 20GR.(BILLIKEN)  </t>
  </si>
  <si>
    <t>MÓDULO ALIMENTARIO DICIEMBRE SEGÚN PLIEGO DE CONDICIONES ESPECIALES</t>
  </si>
  <si>
    <t>MODULO ALIMENTARIO DICIEMBRE</t>
  </si>
  <si>
    <t>MODULO ALIMENTARIO BASE ESTA COMPUESTO POR LOS PRODUCTOS SEGUN ANEXO 
II</t>
  </si>
  <si>
    <t>COTIZACION PARA EL FIDES. SE COORDINA CON LA REPARTICION PARA 
SU ENTREGA.</t>
  </si>
  <si>
    <t>Renglón: 135, Código: 890100130.2, Descripción: MODULO ALIMENTARIO  Presentación:  UNIDAD</t>
  </si>
  <si>
    <t>MODULO COMPLETO. PLANILLA DE COMPOSICION EN ANEXOS</t>
  </si>
  <si>
    <t>MODULO MERIENDA ALTERNATIVA SEGUN ANEXO II</t>
  </si>
  <si>
    <t>PRODUTOS Y MARCAS SEGUN ANEXO II  SE CONTEMPLA LA 
PROVISION DE UNA CAJA CONTENEDORA DE 21X21X34</t>
  </si>
  <si>
    <t>MARCAS VARIAS - VER DETALLE EN ANEXO II - MOD 
ALIMENTARIO-MERIENDA</t>
  </si>
  <si>
    <t>ACEITE GIRASOL ENV X 900CC.(PREMIER), AZUCAR BCA COMUN PAQ X 
1 KG.(4.13), HARINA 3/0 PAQ X 1 KG.(FEDERACION), LECHE ENT 
EN POLVO ENV X 800 GR.(SANTA ELENE), MERMELADA EN POTE 
X 420 GR.(EMETH), TE DE TE CAJA X 25 SAQ.(LA 
HOJA), MATE COCIDO CAJA X 25 SAQ.(LA HOJA)</t>
  </si>
  <si>
    <t>Modulos completos de acuerdo a especificaciones, las imagenes de los 
prodcutos individuales están en un pdf en la seccion anexos 
de este renglón.</t>
  </si>
  <si>
    <t>MÓDULO ALIMENTARIO MERIENDA SEGÚN PLIEGO DE CONDICIONES ESPECIALES</t>
  </si>
  <si>
    <t>MODULO MERIENDA SEGUN ANEXO II</t>
  </si>
  <si>
    <t>SEGUN PROD Y MARCAS DE ANEXO II  SE CONTEMPLA 
PROVISION DE CAJA CONTENEDORA 21X21X34</t>
  </si>
  <si>
    <t>MÓDULO ALIMENTARIO MERIENDA</t>
  </si>
  <si>
    <t>SE COTIZA PARA EL FIDES. SE COORDINA CON LA REPARTICION 
PARA SU ENTREGA.</t>
  </si>
  <si>
    <t>Renglón: 136, Código: 890100130.2, Descripción: MODULO ALIMENTARIO  Presentación:  UNIDAD</t>
  </si>
  <si>
    <t xml:space="preserve">MARCAS VARIAS - VER DETALLE EN ANEXO II - MOD 
ALIMENTARIO-PRODUCTOS ALIMENTARIOS SIN TCC </t>
  </si>
  <si>
    <t>LECHE ENT EN POLVO SIN TACC ENV X 800GR.(VIDALAC), ACEITE 
GIRASOL SIN TACC ENV X 900CC.(COSTA DEL SOL), PREMEZCLA SIN 
TACC ENV X 500GR.(NANI), ALMIDON DE MAIZ SIN TACC ENV 
X 500GR.(GLUTAL), REBOZADOR SIN TACC ENV X 300GR.(NANI), FIDEO TIPO 
TALLARIN SIN TACC PAQ X 500GR.(MATARAZZO), FIDEO TIPO GUISERO SIN 
TACC PAQ X 500GR.(MATARAZZO), FIDEO TIPO SOPERO SIN TACC PAQ 
X 500GR.(BLUE PATNA), GALLETAS DE AGUA SIN TACC PAQ X 
150GR.(SMAMS CRACKERS), GALLETAS DULCES SIN TACC PAQ X 90GR.(NANI), CEREAL 
BOLITA CROCANTE SIN TACC PAQ X 150GR.(NANI)</t>
  </si>
  <si>
    <t>Ver detalle en Anexo II</t>
  </si>
  <si>
    <t>Modulo Alimentario SIN TACC</t>
  </si>
  <si>
    <t>Cantidad Solicitada</t>
  </si>
  <si>
    <t>ANEXO I- EVALUACIÓN Y ORDEN DE MÉRITO- AM P/ LA ADQUISIÓN DE ALIMENTOS- VÍVERES SECOS, FRESCOS Y DE ALMACÉN- PROCESO 10606-0024-LPU25</t>
  </si>
  <si>
    <t>Estado registral en el RUP</t>
  </si>
  <si>
    <t>Una sola marca por renglón (Art 4 paso 2)</t>
  </si>
  <si>
    <t>Certificado RNE (Art 4 paso 2)</t>
  </si>
  <si>
    <t>Certificado RNPA (Art 4 paso 2)</t>
  </si>
  <si>
    <t>Certificado SENASA</t>
  </si>
  <si>
    <t>Muestra fotografica</t>
  </si>
  <si>
    <t>REQUISITOS MINIMOS ADMINISTRATIVOS</t>
  </si>
  <si>
    <t>REQUISITOS MINIMOS TÉCNICOS</t>
  </si>
  <si>
    <t>ANEXO I</t>
  </si>
  <si>
    <t>ANTECEDENTES  CONTRACTUALES (10 P)</t>
  </si>
  <si>
    <t>ACREDITACION ODS (10 P)</t>
  </si>
  <si>
    <t>DESARROLLO LOCAL (10 P)</t>
  </si>
  <si>
    <t>OFERTA ECONÓMICA (MÁX. 70 P y MIN. 40 P)</t>
  </si>
  <si>
    <t>TOTAL (MIN. 60 P)</t>
  </si>
  <si>
    <t>ORDEN DE MERITO</t>
  </si>
  <si>
    <t>ADJUDICAR/ RECHAZAR</t>
  </si>
  <si>
    <t>OBSERVACIONES</t>
  </si>
  <si>
    <t>GRILLA DE EVALUACIÓN ART. 7° PCP</t>
  </si>
  <si>
    <t>Precio de referencia</t>
  </si>
  <si>
    <t>Producto elaborado  en Mendoza</t>
  </si>
  <si>
    <t>Inscripto y sin sanciones</t>
  </si>
  <si>
    <t>Inscripto y con sanción de apercibimiento</t>
  </si>
  <si>
    <t>Inscripto y con sanción de suspensión</t>
  </si>
  <si>
    <t>Sí presenta</t>
  </si>
  <si>
    <t>SI</t>
  </si>
  <si>
    <t>NO</t>
  </si>
  <si>
    <t>Si presenta</t>
  </si>
  <si>
    <t>El RNPA esta en tramite</t>
  </si>
  <si>
    <t>No presenta RNPA y el RNE vigura vencido</t>
  </si>
  <si>
    <t>El RNE vigura vencido</t>
  </si>
  <si>
    <t>VER, es importado presenta certificado SENASA</t>
  </si>
  <si>
    <t>No presenta certificados RNE  y RNPA</t>
  </si>
  <si>
    <t>No presenta certificado RNE</t>
  </si>
  <si>
    <t>No presenta</t>
  </si>
  <si>
    <t>No presenta fotos ni certificado RNPA</t>
  </si>
  <si>
    <t>No presenta el RNE y el RNPA esta vencido</t>
  </si>
  <si>
    <t>No presnta los certificados RNE ni RNPA</t>
  </si>
  <si>
    <t>No presenta certificado RNE y RNPA</t>
  </si>
  <si>
    <t>Pedir el certficado RNE</t>
  </si>
  <si>
    <t>https://www.cotodigital3.com.ar/sitios/cdigi/producto/-vacio-del-centro-estancias-coto-x-kg/_/A-00047980-00047980-200</t>
  </si>
  <si>
    <t>https://www.frigorifico90.com.ar/productos/vacio-x-kg/</t>
  </si>
  <si>
    <t>https://atomoconviene.com/atomo-ecommerce/carnes-y-pollos/74032-vacio-de-novillo-1-kg--4402038740327.html</t>
  </si>
  <si>
    <t>.</t>
  </si>
  <si>
    <t>https://www.vea.com.ar/peceto-4/p?gclsrc=aw.ds&amp;gad_source=1&amp;gad_campaignid=22725849049&amp;gbraid=0AAAAADJT3sgei8Wy2KYgxTJ4QpBV-MotQ&amp;gclid=CjwKCAjw_-3GBhAYEiwAjh9fUO0bmiFLD0expoDSLp7OnJXniv0u10-D_cHX5AF1yfJ_d2pOQDiR7BoCP-AQAvD_BwE</t>
  </si>
  <si>
    <t>https://www.carrefour.com.ar/peceto-novillito-x-kg-662866/p?srsltid=AfmBOop2Lzxs_81A4c-EHOCJsojNwU62u5M_59eHvoVxGH1U7RzVUW5k</t>
  </si>
  <si>
    <t>https://www.cotodigital.com.ar/sitios/cdigi/productos/peceto-feteado-x-kg/_/R-00041407-00041407-200?Dy=1</t>
  </si>
  <si>
    <t>https://www.carrefour.com.ar/peceto-novillito-x-kg-662866/p</t>
  </si>
  <si>
    <t>https://www.cotodigital3.com.ar/sitios/cdigi/producto/-peceto--estancias-coto-x-kg/_/A-00047994-00047994-200</t>
  </si>
  <si>
    <t>https://www.cotodigital.com.ar/sitios/cdigi/productos/pechuga-con-piel-x-kg-congelados/_/R-00042218-00042218-200?Dy=1</t>
  </si>
  <si>
    <t>https://www.jumbo.com.ar/pechuga-de-pollo-2/p</t>
  </si>
  <si>
    <t>https://www.carrefour.com.ar/pollo-entero-congelado-x-kg-699692/p?idsku=105063&amp;srsltid=AfmBOopjUDWrL1YK7PuUI1AyZYDodhU3wugmH4azLQ4Xmawr7eWmuHaNxtA</t>
  </si>
  <si>
    <t>https://diaonline.supermercadosdia.com.ar/pata-muslo-x-1-kg-162805/p</t>
  </si>
  <si>
    <t>https://www.cotodigital3.com.ar/sitios/cdigi/producto/-pata-muslo-sin-piel-x-kg-congelados/_/A-00042215-00042215-200</t>
  </si>
  <si>
    <t>https://www.jumbo.com.ar/muslo-de-pollo-cristal/p</t>
  </si>
  <si>
    <t>https://diaonline.supermercadosdia.com.ar/suprema-de-pollo-x-1-kg-162808/p</t>
  </si>
  <si>
    <t>https://www.carrefour.com.ar/suprema-filette-de-pollo-al-vacio-cresta-roja-x-kg-700456/p</t>
  </si>
  <si>
    <t>https://www.briosa.com.ar/productos/suprema-x-kg/</t>
  </si>
  <si>
    <t>https://greenshop.ar/producto/huevos-colorados-maple/</t>
  </si>
  <si>
    <t>https://elarcamendoza.agrojusto.com.ar/productos/maple-de-huevos-0et3cs</t>
  </si>
  <si>
    <t>https://www.almacendelsol.com.ar/producto/espil-huevos-x-maplet/</t>
  </si>
  <si>
    <t>colorados - grande</t>
  </si>
  <si>
    <t>https://www.vea.com.ar/acelga-por-u-4/p</t>
  </si>
  <si>
    <t>https://diaonline.supermercadosdia.com.ar/acelga-x-1-kg-90134/p</t>
  </si>
  <si>
    <t>https://verdepuro.com.ar/producto/acelga-1-atado/</t>
  </si>
  <si>
    <t>Atado</t>
  </si>
  <si>
    <t>https://www.carrefour.com.ar/banana-seleccion-x-kg-719074/p</t>
  </si>
  <si>
    <t>https://www.jumbo.com.ar/banana-ecuador-x-kg/p</t>
  </si>
  <si>
    <t>https://motegreenmarket.com.ar/shop/frutas-y-verduras/frutas/banana-ecuadorx-kg/</t>
  </si>
  <si>
    <t>Cavendish</t>
  </si>
  <si>
    <t>https://diaonline.supermercadosdia.com.ar/batata-x-1-kg-90062/p</t>
  </si>
  <si>
    <t>https://www.carrefour.com.ar/batata-x-kg/p</t>
  </si>
  <si>
    <t>https://www.vea.com.ar/batata-por-kg/p?srsltid=AfmBOopR9w1CMu8qHm6c8r9zAu7XliN75V-Y5TjkJGqypy7hh3jvcxHb</t>
  </si>
  <si>
    <t>Arapey - Primera</t>
  </si>
  <si>
    <t>https://diaonline.supermercadosdia.com.ar/berenjena-x-1-kg-90179/p</t>
  </si>
  <si>
    <t>https://www.disco.com.ar/berenjena-negra-por-kg-3/p</t>
  </si>
  <si>
    <t>https://www.laanonima.com.ar/art_0370708</t>
  </si>
  <si>
    <t>Violeta Media Larga</t>
  </si>
  <si>
    <t>https://www.jumbo.com.ar/cebolla-superior-por-kg-2/p</t>
  </si>
  <si>
    <t>https://www.carrefour.com.ar/cebolla-x-kg/p</t>
  </si>
  <si>
    <t>https://www.cordiez.com.ar/cebolla-x-kg/p</t>
  </si>
  <si>
    <t>Blanca (precios 1 y 2), Valencianita (precio 3)</t>
  </si>
  <si>
    <t>https://www.disco.com.ar/chaucha-por-kg-2/p</t>
  </si>
  <si>
    <t>https://www.jumbo.com.ar/chaucha-rolliza-por-kg-2/p</t>
  </si>
  <si>
    <t>https://www.carrefour.com.ar/chaucha-ballina-x-kg/p?idsku=9094&amp;srsltid=AfmBOoosIrqX-I-ZMePiIpwSUeDbbB88u56rihcgZA5Crx1PSQYOS-5GDkY</t>
  </si>
  <si>
    <t>Ancha verde (precio 1 y 2), rolliza verde (precio 3)</t>
  </si>
  <si>
    <t>https://www.toledodigital.com.ar/lechuga-repollada-x-kg-318/p?srsltid=AfmBOoovXdJPo2pG9Uk9a9kzpwrBlYB0mMGETiA8zq3a0HaBCC3PKi8JsMw</t>
  </si>
  <si>
    <t>https://www.tuchanguito.com.ar/productos/lechuga-mantecosa-x-kg-venta-x-planta-al-peso/</t>
  </si>
  <si>
    <t>https://www.cotodigital3.com.ar/sitios/cdigi/producto/_/A-00000651-00000651-200/</t>
  </si>
  <si>
    <t>Morada de verano</t>
  </si>
  <si>
    <t>https://diaonline.supermercadosdia.com.ar/limon-x-1-kg-90114/p</t>
  </si>
  <si>
    <t>https://api.cotodigital.com.ar/sitios/cdigi/productos/limon-comercia-xkg/_/R-00061007-00061007-200?Dy=1</t>
  </si>
  <si>
    <t>https://www.vea.com.ar/limon-x-kg-2/p</t>
  </si>
  <si>
    <t>Eureka - Comercial</t>
  </si>
  <si>
    <t>https://www.vea.com.ar/mandarina-murcot-por-kg/p</t>
  </si>
  <si>
    <t>https://diaonline.supermercadosdia.com.ar/mandarina-x-1-kg-90119/p</t>
  </si>
  <si>
    <t>https://www.cotodigital3.com.ar/sitios/cdigi/producto/-mandarina-murcot---xkg/_/A-00000516-00000516-200</t>
  </si>
  <si>
    <t>Okitsu Comercial</t>
  </si>
  <si>
    <t>https://www.cotodigital3.com.ar/sitios/cdigi/producto/-manzana-comercial-x-kg/_/A-00061002-00061002-200</t>
  </si>
  <si>
    <t>https://diaonline.supermercadosdia.com.ar/manzana-roja-comercial-en-bolsa-malla-x-kg-90111/p</t>
  </si>
  <si>
    <t>https://www.vea.com.ar/manzana-roja-por-kg-2/p</t>
  </si>
  <si>
    <t>Delicious - Comercial - Grande</t>
  </si>
  <si>
    <t>https://www.carrefour.com.ar/naranja-de-jugo-x-kg-8314/p</t>
  </si>
  <si>
    <t>https://diaonline.supermercadosdia.com.ar/naranja-ombligo-x-1-kg-90118/p</t>
  </si>
  <si>
    <t>https://www.cotodigital3.com.ar/sitios/cdigi/producto/-naranja-jugo---xkg/_/A-00061005-00061005-200</t>
  </si>
  <si>
    <t>Valencia - Comercial- Mediano</t>
  </si>
  <si>
    <t>https://www.carrefour.com.ar/papa-x-kg-9278/p</t>
  </si>
  <si>
    <t>https://diaonline.supermercadosdia.com.ar/papa-negra-x-1-kg-90094/p</t>
  </si>
  <si>
    <t>https://api.cotodigital.com.ar/sitios/cdigi/productos/papa-blanca-xkg/_/R-00000695-00000695-200?Dy=1</t>
  </si>
  <si>
    <t>spunta - Primera - Grande (precio 1 y 2), Spunta - Primera - Mediano (precio 3)</t>
  </si>
  <si>
    <t>https://www.carrefour.com.ar/pera-x-kg/p</t>
  </si>
  <si>
    <t>https://api.cotodigital.com.ar/sitios/cdigi/productos/pera-packams-x-kg/_/R-00000544-00000544-200?Dy=1</t>
  </si>
  <si>
    <t>https://www.vea.com.ar/pera-por-kg/p</t>
  </si>
  <si>
    <t>William´s Comercial - mediano</t>
  </si>
  <si>
    <t>https://www.carrefour.com.ar/zanahoria-x-kg-630573/p</t>
  </si>
  <si>
    <t>https://diaonline.supermercadosdia.com.ar/zanahoria-x-1-kg-90122/p</t>
  </si>
  <si>
    <t>https://www.cotodigital3.com.ar/sitios/cdigi/producto/-zanahoria-seleccion---xkg/_/A-00000686-00000686-200</t>
  </si>
  <si>
    <t>Flakkee - Primera</t>
  </si>
  <si>
    <t>https://www.cotodigital3.com.ar/sitios/cdigi/producto/-zapallito-largo-x-kg/_/A-00000690-00000690-200</t>
  </si>
  <si>
    <t>https://diaonline.supermercadosdia.com.ar/zapallito-redondo-x-1-kg-90121/p?idsku=90121</t>
  </si>
  <si>
    <t>https://www.jumbo.com.ar/zapallito-largo-por-kg/p?srsltid=AfmBOopydjIVuYNCnuOzZCJeS41Sir24L2-Q9EMbkw2G-3jxz9womkgLXa4</t>
  </si>
  <si>
    <t>https://www.masonline.com.ar/zapallito-redondo-500g/p?srsltid=AfmBOooLmebnVWfkKY7eyn2ewMbr_jc0cPMO5aTkxxXIEG68P9wQZCjD7F4</t>
  </si>
  <si>
    <t>https://diaonline.supermercadosdia.com.ar/zapallito-redondo-x-1-kg-90121/p</t>
  </si>
  <si>
    <t>https://www.cordiez.com.ar/zapallito-redondo-especial-x-kg/p</t>
  </si>
  <si>
    <t>https://www.jumbo.com.ar/zapallo-coreano-por-kg-3/p</t>
  </si>
  <si>
    <t>https://www.vea.com.ar/zapallo-coreano-por-kg-3/p</t>
  </si>
  <si>
    <t>https://diaonline.supermercadosdia.com.ar/anco-x-kg-90120/p</t>
  </si>
  <si>
    <t>Anquito</t>
  </si>
  <si>
    <t>https://www.vea.com.ar/remolacha-por-kg-2/p</t>
  </si>
  <si>
    <t>https://www.cotodigital3.com.ar/sitios/cdigi/producto/-remolacha-x-kg/_/A-00000677-00000677-200</t>
  </si>
  <si>
    <t>https://www.carrefour.com.ar/remolacha-x-kg/p</t>
  </si>
  <si>
    <t>https://www.disco.com.ar/pimiento-verde-por-kg-4/p</t>
  </si>
  <si>
    <t>https://www.cotodigital3.com.ar/sitios/cdigi/producto/-pimiento-verde---xkg/_/A-00000672-00000672-200</t>
  </si>
  <si>
    <t>https://www.carrefour.com.ar/pimiento-amarillo-x-kg/p</t>
  </si>
  <si>
    <t>Cuatro cascos - Primera - Verde- Grande</t>
  </si>
  <si>
    <t>https://www.jumbo.com.ar/tomate-cherry-por-kg/p</t>
  </si>
  <si>
    <t>https://diaonline.supermercadosdia.com.ar/tomate-perita-x-1-kg-90074/p</t>
  </si>
  <si>
    <t>https://www.cotodigital3.com.ar/sitios/cdigi/producto/-tomate-perit----xkg/_/A-00000683-00000683-200</t>
  </si>
  <si>
    <t>Perita - Mediano - rojo (precio 1 y 2), Perita- Grande (precio 3)</t>
  </si>
  <si>
    <t>https://diaonline.supermercadosdia.com.ar/tomate-redondo-x-1-kg-90127/p</t>
  </si>
  <si>
    <t>https://www.jumbo.com.ar/tomate-redondo-grande-por-kg/p</t>
  </si>
  <si>
    <t>https://api.cotodigital.com.ar/sitios/cdigi/productos/tomate-red-x-kg/_/R-00000684-00000684-200?Dy=1</t>
  </si>
  <si>
    <t>Redondo - Grande- Rojo (precio 1 y 2), Redondo- Mediano (precio 3)</t>
  </si>
  <si>
    <t>https://atomoconviene.com/atomo-ecommerce/aceite-girasol-y-mezcla/11295-aceite-girasol-lagrimas-d-sol---900-cc---7793377000317.html</t>
  </si>
  <si>
    <t>https://www.jumbo.com.ar/aceite-de-girasol-canuelas-900-ml/p</t>
  </si>
  <si>
    <t>https://api.cotodigital.com.ar/sitios/cdigi/productos/aceite-girasol-legitimo-900-cmq/_/R-00102866-00102866-200?Dy=1</t>
  </si>
  <si>
    <t>https://diaonline.supermercadosdia.com.ar/aceite-de-girasol-dia-15-lt-24114/p</t>
  </si>
  <si>
    <t>https://maxiconsumo.com/sucursal_loma_hermosa/aceite-marolio-mezcla-pvc-1-5-lt-10.html</t>
  </si>
  <si>
    <t>https://www.carrefour.com.ar/aceite-de-girasol-legitimo-15-lt-700952/p?idsku=97472&amp;gad_source=4&amp;gclid=CjwKCAjw9cCyBhBzEiwAJTUWNRe8zZM25b5kLtWBUL0XDlUm_dfP8iOm4H7tf_KVqZId0w3bCv5NhxoCXtAQAvD_BwE</t>
  </si>
  <si>
    <t>https://www.carrefour.com.ar/aceite-de-maiz-lira-900-cc/p</t>
  </si>
  <si>
    <t>https://www.cotodigital3.com.ar/sitios/cdigi/browse/_/N-bvj4bf?Dy=1&amp;Nf=product.startDate%7CLTEQ%2B1.6829856E12%7C%7Cproduct.endDate%7CGTEQ%2B1.6829856E12&amp;Nr=AND(product.sDisp_200%3A1004%2Cproduct.language%3Aespa%C3%B1ol%2COR(product.siteId%3ACotoDigital))</t>
  </si>
  <si>
    <t>https://www.hiperlibertad.com.ar/aceite-mazola-de-maiz-900-cc/p</t>
  </si>
  <si>
    <t>https://www.modomarket.com/vinagre-puruvin-de-vino-x-1-lt/p</t>
  </si>
  <si>
    <t>https://maxiconsumo.com/sucursal_loma_hermosa/vinagre-dos-anclas-vino-1-lt-11345.html</t>
  </si>
  <si>
    <t>https://www.carrefour.com.ar/vinagre-de-vino-menoyo-1-l/p</t>
  </si>
  <si>
    <t>https://articulo.mercadolibre.com.ar/MLA-618361864-sal-fina-sobres-individuales-05-g-x-1000-abedul-aderezos-_JM#reco_item_pos=1&amp;reco_backend=machinalis-v2p-pdp-boost-v2_ranker&amp;reco_backend_type=low_level&amp;reco_client=vip-v2p&amp;reco_id=90f530c9-69f3-4da3-bb23-8052437c8e7f</t>
  </si>
  <si>
    <t>https://articulo.mercadolibre.com.ar/MLA-1133550197-sal-fina-abedul-en-sobrecitos-caja-x1000u-05-gr-sin-tacc-_JM?variation=#reco_item_pos=1&amp;reco_backend=ranker_v2-vip-v2p_marketplace&amp;reco_backend_type=low_level&amp;reco_client=vip-v2p&amp;reco_id=fb7d8176-03df-4005-aa64-7dd685835ef3</t>
  </si>
  <si>
    <t>https://www.mercadolibre.com.ar/sal-fina-individual-abedul-caja-x-1000-sobres/p/MLA22209533?pdp_filters=item_id%3AMLA1451904780&amp;from=gshop&amp;matt_tool=56716608&amp;matt_word=&amp;matt_source=google&amp;matt_campaign_id=22107887211&amp;matt_ad_group_id=173357542476&amp;matt_match_type=&amp;matt_network=g&amp;matt_device=c&amp;matt_creative=729634817189&amp;matt_keyword=&amp;matt_ad_position=&amp;matt_ad_type=pla&amp;matt_merchant_id=735114561&amp;matt_product_id=MLA22209533-product&amp;matt_product_partition_id=2387501131827&amp;matt_target_id=aud-2418879680145:pla-2387501131827&amp;cq_src=google_ads&amp;cq_cmp=22107887211&amp;cq_net=g&amp;cq_plt=gp&amp;cq_med=pla&amp;gad_source=1&amp;gad_campaignid=22107887211&amp;gbraid=0AAAAAD01zQb8BwW6paXhQf5MWN9gUrBYh&amp;gclid=CjwKCAjw_-3GBhAYEiwAjh9fUE7VwIAcUDMBTJhZt70bKHfa2t_ohfUxjuKEHPAwpAv9NT6_SrJFzBoC-PQQAvD_BwE</t>
  </si>
  <si>
    <t>https://www.vea.com.ar/sal-fina-dos-anclas-500-gr-3/p</t>
  </si>
  <si>
    <t>https://atomoconviene.com/atomo-ecommerce/sal/6881-sal-fina-tresal-yodad-pqt-lamin-500-grs--7790936000061.html?fast_search=fs</t>
  </si>
  <si>
    <t>https://maxiconsumo.com/sucursal_loma_hermosa/sal-marolio-fina-estuche-500-gr-19645.html</t>
  </si>
  <si>
    <t>https://diaonline.supermercadosdia.com.ar/sal-gruesa-celusal-1-kg-15147/p</t>
  </si>
  <si>
    <t>https://maxiconsumo.com/sucursal_loma_hermosa/sal-celusal-gruesa-estuche-1-kg-1984.html</t>
  </si>
  <si>
    <t>https://www.cotodigital.com.ar/sitios/cdigi/productos/sal-gruesa-celusal-paq-1-kgm/_/R-00011354-00011354-200?Dy=1&amp;idSucursal=200</t>
  </si>
  <si>
    <t>https://www.rimoldimayorista.com.ar/categorias/la-posadena-yerba-1-kg-27948.html</t>
  </si>
  <si>
    <t>https://maxiconsumo.com/sucursal_loma_hermosa/yerba-la-tranquera-liviana-1-kg-14831.html</t>
  </si>
  <si>
    <t>https://www.carrefour.com.ar/yerba-mate-amanda-tradicional-1-kg/p</t>
  </si>
  <si>
    <t>https://atomoconviene.com/atomo-ecommerce/yerba-mate/60495-yerba-comp--verdeflor-hierbas-500-grs--7793670000052.html</t>
  </si>
  <si>
    <t>https://diaonline.supermercadosdia.com.ar/yerba-mate-nory-500-gr-288328/p</t>
  </si>
  <si>
    <t>https://www.carrefour.com.ar/yerba-mate-verdeflor-con-hierbas-serranas-500-g/p</t>
  </si>
  <si>
    <t>https://maxiconsumo.com/sucursal_loma_hermosa/yerba-en-saquitos-nobleza-gaucha-25-un-27412.html</t>
  </si>
  <si>
    <t>https://www.cotodigital3.com.ar/sitios/cdigi/producto/-mate-cocido-tradicional-x25-saquitos-la-tranquera-625g/_/A-00561737-00561737-200</t>
  </si>
  <si>
    <t>https://atomoconviene.com/atomo-ecommerce/te-y-mate-cocido-/83803-yerba-infusion-la-tranquera-selec-suave-25-saquitos--7790480090099.html</t>
  </si>
  <si>
    <t>https://www.carrefour.com.ar/te-en-saquitos-green-hills-clasica-100-u/p?idsku=8215&amp;gclid=Cj0KCQjw9MCnBhCYARIsAB1WQVUyptV9DjKOu4c-gD7rVa7ujgyHmwg1YJzC-aITJNpFNQugRO5EdnIaAorLEALw_wcB</t>
  </si>
  <si>
    <t>https://tam.com.ar/ficha-1068-te-green-hills100-saquitos-ens?gad_source=1&amp;gclid=CjwKCAjwupGyBhBBEiwA0UcqaARUeBQvzCVZKWtgXKYeWhPI2dikVmyg2feMiskH2t8v6WBPX0xT2hoCGysQAvD_BwE</t>
  </si>
  <si>
    <t>https://www.mercadolibre.com.ar/te-negro-clasico-x-100-saquitos-en-sobres-green-hills-200-gr/up/MLAU3235535103?pdp_filters=item_id:MLA2116805826</t>
  </si>
  <si>
    <t>https://www.mercadolibre.com.ar/cafe-arlistan-sustentable-170gr/p/MLA19754817?matt_tool=73015101&amp;matt_word=&amp;matt_source=google&amp;matt_campaign_id=14508401210&amp;matt_ad_group_id=127259817352&amp;matt_match_type=&amp;matt_network=g&amp;matt_device=c&amp;matt_creative=543325948534&amp;matt_keyword=&amp;matt_ad_position=&amp;matt_ad_type=pla&amp;matt_merchant_id=455190242&amp;matt_product_id=MLA19754817-product&amp;matt_product_partition_id=1730803161262&amp;matt_target_id=aud-415044759576:pla-1730803161262&amp;gclid=CjwKCAiAvK2bBhB8EiwAZUbP1C7x8opuDVrEpHzDmTCteBVXkDyGYTPxfGEXhyrRL8OwZa5wVSGopRoCId0QAvD_BwE</t>
  </si>
  <si>
    <t>https://www.carrefour.com.ar/infusion-a-base-de-cafe-arlistan-pet-170-g-727998/p</t>
  </si>
  <si>
    <t>https://maxiconsumo.com/sucursal_salta/catalog/product/view/id/9601/s/cafe-arlistan-suave-170-gr-502/category/85/</t>
  </si>
  <si>
    <t>https://www.masonline.com.ar/cafe-molido-la-planta-de-cafe-torrado-1-kg-2/p</t>
  </si>
  <si>
    <t>https://www.carrefour.com.ar/cafe-torrado-molido-la-planta-de-cafe-cabrales-1-kg/p</t>
  </si>
  <si>
    <t>https://www.supersimple.com.ar/Cabrales-cafe-torrado-molido-x-1-kg.html</t>
  </si>
  <si>
    <t>https://www.hiperlibertad.com.ar/harina-000-canuelas-ultra-refinada-x-1kg/p</t>
  </si>
  <si>
    <t>https://diaonline.supermercadosdia.com.ar/harina-000-canuelas-ultra-refinada-1-kg-273445/p</t>
  </si>
  <si>
    <t>https://www.cotodigital3.com.ar/sitios/cdigi/producto/-harina-trigo-000-morixe-paq-1-kgm/_/A-00480051-00480051-200</t>
  </si>
  <si>
    <t>https://www.hiperlibertad.com.ar/harina-chacabuco-0000-x-1-kg/p</t>
  </si>
  <si>
    <t>https://atomoconviene.com/atomo-ecommerce/harinas-y-premezclas/21952-harina-de-trigo-morixe-4-0-1000-grs--7790199000020.html</t>
  </si>
  <si>
    <t>https://maxiconsumo.com/sucursal_loma_hermosa/harina-morixe-0000-1-kg-44148.html</t>
  </si>
  <si>
    <t>https://maxiconsumo.com/sucursal_loma_hermosa/harina-morixe-leudante-1-kg-44149.html</t>
  </si>
  <si>
    <t>https://www.cotodigital3.com.ar/sitios/cdigi/producto/-harina-leudante--morixe-paq-1-kgm/_/A-00480053-00480053-200</t>
  </si>
  <si>
    <t>https://diaonline.supermercadosdia.com.ar/harina-leudante-dia-1-kg-24274/p</t>
  </si>
  <si>
    <t>https://diaonline.supermercadosdia.com.ar/arroz-parboil-gallo-1-kg-295459/p</t>
  </si>
  <si>
    <t>https://maxiconsumo.com/sucursal_capital/arroz-lucchetti-parbolado-bolsa-1-kg-18160.html</t>
  </si>
  <si>
    <t>https://www.modomarket.com/arroz-dos-hermanos-parboil-bolsa-1-k/p</t>
  </si>
  <si>
    <t>https://www.cordiez.com.ar/arroz-largo-fino-dos-hermanos-1-kg/p</t>
  </si>
  <si>
    <t>https://www.carrefour.com.ar/arroz-largo-fino-00000-dos-hermanos-bolsa-1-kg/p</t>
  </si>
  <si>
    <t>https://atomoconviene.com/atomo-ecommerce/arroz/32852-arroz-l-fino-tio-carlos-00000-1000-grs--7792006000124.html</t>
  </si>
  <si>
    <t>https://www.vea.com.ar/fideos-tirabuzon-500-grs-cuisine-co/p</t>
  </si>
  <si>
    <t>https://atomoconviene.com/atomo-ecommerce/pastas-secas-guiseras/48173-fideos-guiseros-la-prov--codo-500-grs--7798141970391.html</t>
  </si>
  <si>
    <t>https://www.hiperlibertad.com.ar/fideos-ricatto-coditos-x-500gr/p</t>
  </si>
  <si>
    <t>https://atomoconviene.com/atomo-ecommerce/pastas-secas-guiseras/55747-fideos-soperos-la-prov--dedalito-500-grs--7798141970421.html</t>
  </si>
  <si>
    <t>https://www.carrefour.com.ar/fideos-tirabuzon-n28-lucchetti-500-g-726310/p</t>
  </si>
  <si>
    <t>https://maxiconsumo.com/sucursal_loma_hermosa/fideos-favorita-mostachol-rayado-500-gr-141665.html</t>
  </si>
  <si>
    <t>https://www.vea.com.ar/fideos-lucchetti-tallarin-n5-x500g-2/p</t>
  </si>
  <si>
    <t>https://maxiconsumo.com/sucursal_loma_hermosa/fideos-favorita-tallarines-500-gr-141741.html</t>
  </si>
  <si>
    <t>https://www.carrefour.com.ar/fideos-tallarin-n5-lucchetti-500-g-726311/p</t>
  </si>
  <si>
    <t>https://www.hiperlibertad.com.ar/ravioles-la-salte-a-de-carne-y-verdura-x-450-gr/p?idsku=44113&amp;gad_source=1&amp;gclid=Cj0KCQjwiuC2BhDSARIsALOVfBLYZCKXJFMnkqxs81-eN5ZiIvdSIwtmNbaD8LyGJfDal7egnJgAWcEaAm3MEALw_wcB</t>
  </si>
  <si>
    <t>https://atomoconviene.com/atomo-ecommerce/pastas-y-rellenas/94774-ravioles-fresc--la-italiana-de-ricota-500-grs--7791664000286.html</t>
  </si>
  <si>
    <t>https://www.laanonima.com.ar/art_0497472</t>
  </si>
  <si>
    <t>https://www.cotodigital3.com.ar/sitios/cdigi/browse/_/N-jhpgcb?Dy=1&amp;Nf=product.endDate%7CGTEQ%2B1.7157312E12%7C%7Cproduct.startDate%7CLTEQ%2B1.7157312E12&amp;Nr=AND(product.sDisp_200%3A1004%2Cproduct.language%3Aespa%C3%B1ol%2COR(product.siteId%3ACotoDigital))</t>
  </si>
  <si>
    <t>https://www.cordiez.com.ar/harina-de-maiz-1-minuto-egran-500-gr/p</t>
  </si>
  <si>
    <t>https://diaonline.supermercadosdia.com.ar/polenta-coccion-rapida-dia-500-gr-264675/p</t>
  </si>
  <si>
    <t>https://articulo.mercadolibre.com.ar/MLA-905683166-azucar-en-sobres-individuales-sticks-5-g-x-400-unidades-cafe-_JM?matt_tool=68741995&amp;matt_word=&amp;matt_source=google&amp;matt_campaign_id=22107887214&amp;matt_ad_group_id=173357537716&amp;matt_match_type=&amp;matt_network=g&amp;matt_device=c&amp;matt_creative=729634817225&amp;matt_keyword=&amp;matt_ad_position=&amp;matt_ad_type=pla&amp;matt_merchant_id=143083119&amp;matt_product_id=MLA905683166&amp;matt_product_partition_id=2389907716476&amp;matt_target_id=aud-2418879680145:pla-2389907716476&amp;cq_src=google_ads&amp;cq_cmp=22107887214&amp;cq_net=g&amp;cq_plt=gp&amp;cq_med=pla&amp;gad_source=1&amp;gad_campaignid=22107887214&amp;gbraid=0AAAAAD01zQa4EueCOnxg1-Tz9cLr2v64l&amp;gclid=Cj0KCQjwovPGBhDxARIsAFhgkwQXRJP9wzrhQWrIbiFsO5M4BtZUuQGg0Jzsq7_mfoZLP9vrZqWGArQaAgnTEALw_wcB</t>
  </si>
  <si>
    <t>https://masivos.mercadoshops.com.ar/blanca-refinada-pack-1000-5-g/p/MLA29666896?pdp_filters=category%3AMLA389312%7Cseller_id%3A273864798%7Citem_id%3AMLA1629372090</t>
  </si>
  <si>
    <t>https://www.mercadolibre.com.ar/azucar-individual-chango-de-1000-sobres/p/MLA21049595#reco_item_pos=1&amp;reco_backend=ranker_v2-vip-v2p_marketplace&amp;reco_backend_type=low_level&amp;reco_client=vip-v2p&amp;reco_id=37c93f70-5d68-43f3-8fc5-1ee39ddf8c50</t>
  </si>
  <si>
    <t>https://www.carrefour.com.ar/azucar-comun-carrefour-classic-tipo-a-en-bolsa-1-kg-723266/p</t>
  </si>
  <si>
    <t>https://maxiconsumo.com/sucursal_loma_hermosa/azucar-marolio-1-kg-322.html</t>
  </si>
  <si>
    <t>https://www.modomarket.com/azucar-ledesma-clasica-x-1-kg/p</t>
  </si>
  <si>
    <t>https://www.modomarket.com/edulcorante-equal-sweet-sucralosa-400-sobres/p</t>
  </si>
  <si>
    <t>https://maxiconsumo.com/sucursal_loma_hermosa/edulcorante-equalsweet-400-sobres-1936.html</t>
  </si>
  <si>
    <t>https://www.mercadolibre.com.ar/edulcorante-hileret-sweet-forte-400-sobres/p/MLA19934930?pdp_filters=category:MLA413215#searchVariation=MLA19934930&amp;position=13&amp;search_layout=stack&amp;type=product&amp;tracking_id=5078c0ac-2d78-4460-b524-43ad70b0199e</t>
  </si>
  <si>
    <t>https://www.mercadolibre.com.ar/edulcorante-hileret-clasico-liquido-500ml-sin-tacc-0-cal/p/MLA20003830?pdp_filters=category:MLA194315#searchVariation=MLA20003830&amp;position=3&amp;search_layout=stack&amp;type=product&amp;tracking_id=d88c007e-e808-48f1-8d72-cdb690bb79d9</t>
  </si>
  <si>
    <t>https://atomoconviene.com/atomo-ecommerce/azucar-y-edulcorantes/26390-edulcorante-liq-barny-s-sodio-500-cc---7790490001788.html</t>
  </si>
  <si>
    <t>https://maxiconsumo.com/sucursal_loma_hermosa/edulcorante-semble-liquido-400-cc-2261.html</t>
  </si>
  <si>
    <t>https://www.carrefour.com.ar/pan-mignon-x-kg-22935/p</t>
  </si>
  <si>
    <t>https://diaonline.supermercadosdia.com.ar/pan-mignon-x-1-ud-259356/p</t>
  </si>
  <si>
    <t>https://www.cotodigital3.com.ar/sitios/cdigi/producto/-mignon-coto-x-kg/_/A-00044672-00044672-200</t>
  </si>
  <si>
    <t>https://www.cotodigital3.com.ar/sitios/cdigi/producto/-criollitos-x-uni/_/A-00046045-00046045-200</t>
  </si>
  <si>
    <t>quiosco ala central casa de gobierno</t>
  </si>
  <si>
    <t>quiosco ala este Casa de gobierno</t>
  </si>
  <si>
    <t>https://atomoconviene.com/atomo-ecommerce/tapas/95328-disco-empanada-atomo-criollas-12-unid---7798159940140.html</t>
  </si>
  <si>
    <t>https://www.carrefour.com.ar/tapas-para-empanadas-bellaterra-12-u/p?idsku=3539&amp;gad_source=1&amp;gad_campaignid=22060140196&amp;gbraid=0AAAAADunTUGPZ-5F_7qfOWg3Uf1AWKOOt&amp;gclid=Cj0KCQjwovPGBhDxARIsAFhgkwSQIQnlc5kmGZpq0-5pekwrL-bS_xrwsKI3VYzxv71MYy5A3tk67PIaAn22EALw_wcB</t>
  </si>
  <si>
    <t>https://www.cotodigital3.com.ar/sitios/cdigi/producto/-tapas-para-empanada-horno-ciudad-del-lago-300g/_/A-00024171-00024171-200</t>
  </si>
  <si>
    <t>https://api.cotodigital.com.ar/sitios/cdigi/productos/medialuna-de-grasa/_/R-00043606-00043606-200?Dy=1</t>
  </si>
  <si>
    <t>https://www.supermami.com.ar/super/producto/facturas-surtidas-pugliese-x-12-un/_/A-3411705-3411705-s</t>
  </si>
  <si>
    <t>https://diaonline.supermercadosdia.com.ar/medialuna-de-manteca-x-1-ud-259747/p</t>
  </si>
  <si>
    <t>https://diaonline.supermercadosdia.com.ar/cacao-en-polvo-toddy-extremo-180-gr-174818/p</t>
  </si>
  <si>
    <t>https://www.jumbo.com.ar/cacao-chocolino-180-gr-2/p?srsltid=AfmBOorMyLhWe1isN7Hsx6cLNzSp3ofIu-C6WzerLm1fnrU8bY7l-uro</t>
  </si>
  <si>
    <t>https://www.jumbo.com.ar/cacao-original-toddy-180-gr/p</t>
  </si>
  <si>
    <t>https://diaonline.supermercadosdia.com.ar/mermelada-dulcor-durazno-454-gr-266687/p</t>
  </si>
  <si>
    <t>https://www.carrefour.com.ar/mermelada-arcor-de-durazno-454-g/p</t>
  </si>
  <si>
    <t>https://atomoconviene.com/atomo-ecommerce/mermelas-y-jaleas/56915-mermelada-dulcor-p-frutilla-500-grs--7793046008095.html</t>
  </si>
  <si>
    <t>p1 y p2 x 454 gr, p3 x 500 gr</t>
  </si>
  <si>
    <t>https://articulo.mercadolibre.com.ar/MLA-866779755-mermelada-individual-mini-x-20-unidades-desayunos-bandejas-_JM?matt_tool=18503622&amp;matt_word=&amp;matt_source=google&amp;matt_campaign_id=11615439084&amp;matt_ad_group_id=113657846872&amp;matt_match_type=&amp;matt_network=g&amp;matt_device=c&amp;matt_creative=479785064079&amp;matt_keyword=&amp;matt_ad_position=&amp;matt_ad_type=pla&amp;matt_merchant_id=135373479&amp;matt_product_id=MLA866779755&amp;matt_product_partition_id=324505042224&amp;matt_target_id=pla-324505042224&amp;gclid=EAIaIQobChMIroGigPvV7wIVxQeICR3uRAE5EAYYASABEgLNVPD_BwE</t>
  </si>
  <si>
    <t>https://articulo.mercadolibre.com.ar/MLA-817262878-mermelada-individual-mini-oferta-x-50-_JM#reco_item_pos=0&amp;reco_backend=machinalis-seller-items-pdp&amp;reco_backend_type=low_level&amp;reco_client=vip-seller_items-above&amp;reco_id=3d3323a7-2c2a-47c9-89d2-08800aa0ca30</t>
  </si>
  <si>
    <t>https://www.mercadolibre.com.ar/mermelada-de-durazno-individual-abedul-caja-x108-u-x-20-g/p/MLA20008821?matt_tool=79223494&amp;matt_word=&amp;matt_source=google&amp;matt_campaign_id=19551928966&amp;matt_ad_group_id=146222375698&amp;matt_match_type=&amp;matt_network=g&amp;matt_device=c&amp;matt_creative=644528088682&amp;matt_keyword=&amp;matt_ad_position=&amp;matt_ad_type=pla&amp;matt_merchant_id=735111307&amp;matt_product_id=MLA20008821-product&amp;matt_product_partition_id=1935749459641&amp;matt_target_id=aud-1967389572605:pla-1935749459641&amp;gad=1&amp;gclid=Cj0KCQjwu-KiBhCsARIsAPztUF0t6M48LKdWvAUCf2n2SZbFk7EQJoX0A-3nQuZrQBnWjBcNe_ToU-caAg1ZEALw_wcB</t>
  </si>
  <si>
    <t>-</t>
  </si>
  <si>
    <t>https://www.hiperlibertad.com.ar/galletas-pepas-trio-x-500g-2/p</t>
  </si>
  <si>
    <t>https://maxiconsumo.com/sucursal_loma_hermosa/galletitas-festiva-max-surtida-300-gr-12986.html</t>
  </si>
  <si>
    <t>https://www.modomarket.com/galletas-granix-fiesta-surtida-x-350-gr/p</t>
  </si>
  <si>
    <t>https://www.mercader.com.ar/alimentos-galletas-galletas-dulces/galletas-livianas/gall-maria-elena-x-15g-x-30un-x-1un</t>
  </si>
  <si>
    <t>https://angelitagolosinas.com.ar/Gallmaria_Elena_30x15gr_4_-124.shtml</t>
  </si>
  <si>
    <t>https://blowmax.com.ar/producto/galleta-maria-elena-x-30u/</t>
  </si>
  <si>
    <t>https://ezdstore.com/tienda-online/galletas/saladas/agua/galletas-mediatarde-x-110gr/</t>
  </si>
  <si>
    <t>https://www.modomarket.com/galletas-media-tarde-tripack-x-315-gr/p</t>
  </si>
  <si>
    <t>https://www.cotodigital.com.ar/sitios/cdigi/productos/galletitas-crackers-criollitas-300g/_/R-00099168-00099168-200?Dy=1&amp;idSucursal=200</t>
  </si>
  <si>
    <t>https://www.jumbo.com.ar/lentejas-300-grs-cuisine-co/p</t>
  </si>
  <si>
    <t>https://www.cotodigital.com.ar/sitios/cdigi/productos/lentejas-secas-inalpa-300-grm/_/R-00535796-00535796-200?Dy=1&amp;idSucursal=200</t>
  </si>
  <si>
    <t>https://maxiconsumo.com/sucursal_azul/lenteja-molto-350-gr-19782.html</t>
  </si>
  <si>
    <t>https://maxiconsumo.com/sucursal_loma_hermosa/lenteja-marolio-400-gr-19005.html</t>
  </si>
  <si>
    <t>https://www.cotodigital.com.ar/sitios/cdigi/productos/lentejas-la-espa%C3%B1ola-400g/_/R-00603680-00603680-200?gad_campaignid=755736711&amp;gad_source=1&amp;gbraid=0AAAAADgefHgpNHozjJ0dzjOXeqAoWIflz&amp;gclid=Cj0KCQjwovPGBhDxARIsAFhgkwTQ0WnVc60g63UJ83XTxkwcW4Be5zPO7eGnz1hobIbjx0vfb6TofucaAhagEALw_wcB&amp;suc=091</t>
  </si>
  <si>
    <t>https://www.modomarket.com/lentejas-la-abadia-x-400-gr/p</t>
  </si>
  <si>
    <t>https://www.masonline.com.ar/legumbres-porotos-colorados-egran-x-500-gr-2/p</t>
  </si>
  <si>
    <t>https://www.elgranerodigital.com.ar/productos/porotos-alubia-x-500-gr/</t>
  </si>
  <si>
    <t>https://api.cotodigital.com.ar/sitios/cdigi/productos/porotos-alubia-la-egipciana-bolsa-500-gr/_/R-00107861-00107861-200?Dy=1</t>
  </si>
  <si>
    <t>https://www.vea.com.ar/choclo-arcor-entero-x300g-2/p</t>
  </si>
  <si>
    <t>https://www.disco.com.ar/choclo-arcor-entero-x300g-2/p</t>
  </si>
  <si>
    <t>https://www.rappi.com.ar/p/inalpa-choclo-amarillo-en-granos-448128?retailer_id=1302&amp;store_id=141880&amp;store_type=market&amp;market_type=jumbo&amp;product_id=2111737863&amp;show_detail=true&amp;region_id=541300&amp;utm_source=google&amp;pid=google&amp;utm_medium=cpc&amp;af_channel=cpc&amp;utm_campaign=CX_AR_PR_SE_PL_PLA_ALL_CPG_RAP_ALL_NA_00000&amp;c=CX_AR_PR_SE_PL_PLA_ALL_CPG_RAP_ALL_NA_00000&amp;utm_id=18321765504&amp;af_c_id=18321765504&amp;utm_term=&amp;af_keywords=&amp;utm_content=&amp;af_ad=&amp;gclid=Cj0KCQiAgaGgBhC8ARIsAAAyLfGygWjMwq7CKeX0VKN4DB-dHnB_jH_PNzoUZew9_VUWHVUozls-XvEaAu4tEALw_wcB</t>
  </si>
  <si>
    <t>https://www.carrefour.com.ar/choclo-cremoso-amarillo-carrefour-classic-en-lata-300-g-731393/p</t>
  </si>
  <si>
    <t>https://www.modomarket.com/choclo-cremoso-amarillo-inalpa-x-300-gr/p</t>
  </si>
  <si>
    <t>https://maxiconsumo.com/sucursal_loma_hermosa/choclo-molto-cremoso-amarillo-350-gr-25206.html</t>
  </si>
  <si>
    <t>https://www.cotodigital3.com.ar/sitios/cdigi/producto/-arveja-seca-rem-inca-lat-350-gr/_/A-00128955-00128955-200</t>
  </si>
  <si>
    <t>https://www.disco.com.ar/arvejas-inalpa-secas-remojadas-x300gr-2/p</t>
  </si>
  <si>
    <t>https://maxiconsumo.com/sucursal_loma_hermosa/arvejas-molto-350-gr-19780.html</t>
  </si>
  <si>
    <t>https://chitza.com.ar/product/atun-aceite-caracas-x-170-gr/</t>
  </si>
  <si>
    <t>https://maxiconsumo.com/sucursal_loma_hermosa/atun-gomes-da-costa-aceite-trozo-170-gr-14010.html</t>
  </si>
  <si>
    <t>https://www.cotodigital3.com.ar/sitios/cdigi/producto/-atun-al-natural-lomitos-con-caldo-vegetal-coto-165g/_/A-00179550-00179550-200</t>
  </si>
  <si>
    <t>https://www.cordiez.com.ar/coctel-de-4-frutas-primer-precio-820-gr/p</t>
  </si>
  <si>
    <t>https://maxiconsumo.com/sucursal_loma_hermosa/coctel-de-frutas-marolio-820-gr-19176.html</t>
  </si>
  <si>
    <t>https://www.modomarket.com/copa-de-oro-coctel-4-frutas-x-820-gr/p</t>
  </si>
  <si>
    <t>https://www.modomarket.com/copa-de-oro-durazno-en-trozo-820-grs/p</t>
  </si>
  <si>
    <t>https://atomoconviene.com/atomo-ecommerce/conservas-de-fruta/68243-durazno-natural-alco-en-mitades-820-grs--7798132920398.html</t>
  </si>
  <si>
    <t>https://www.carrefour.com.ar/duraznos-en-mitades-bulnez-en-lata-820-g-737479/p</t>
  </si>
  <si>
    <t>https://maxiconsumo.com/sucursal_salta/pure-marolio-520-gr-2616.html</t>
  </si>
  <si>
    <t>https://api.cotodigital.com.ar/sitios/cdigi/productos/pure-de-tomate-salsati-tetrabrik-520-gr/_/R-00169714-00169714-200?Dy=1</t>
  </si>
  <si>
    <t>https://maxiconsumo.com/sucursal_loma_hermosa/pure-arcor-520-gr-28223.html</t>
  </si>
  <si>
    <t>https://atomoconviene.com/atomo-ecommerce/salsas/57750-tomate-triturad-abeto--1-kg--7790696000011.html</t>
  </si>
  <si>
    <t>https://www.disco.com.ar/tomate-triturado-botella-970-gr-maxima-mp/p</t>
  </si>
  <si>
    <t>https://www.modomarket.com/tomate-triturado-ballesta-x-1-kg/p</t>
  </si>
  <si>
    <t>https://atomoconviene.com/atomo-ecommerce/caldos/80885-caldos-en-cubo-knorr-verdura-con-vegetales-12-unidades--7794000008557.html</t>
  </si>
  <si>
    <t>https://www.modomarket.com/caldo-maggi-verdura-x-12-cubitos/p</t>
  </si>
  <si>
    <t>https://maxiconsumo.com/sucursal_loma_hermosa/caldo-knorr-verdura-12-un-728.html</t>
  </si>
  <si>
    <t>https://www.cocinaconvalentino.com.ar/levaduras/12504-levadura-seca-levex-display-2-sobres-caja-50-10grs-c-u-0000000000000.html</t>
  </si>
  <si>
    <t>https://diaonline.supermercadosdia.com.ar/levadura-seca-levex-20-gr-47618/p</t>
  </si>
  <si>
    <t>https://miserdiet.com.ar/producto/levadura-levex-por-unidad/</t>
  </si>
  <si>
    <t>https://www.jumbo.com.ar/queso-cremoso-la-paulina-minimo-1-kg/p</t>
  </si>
  <si>
    <t>https://www.modomarket.com/queso-cremoso-punta-del-agua-horma-completa/p</t>
  </si>
  <si>
    <t>https://diaonline.supermercadosdia.com.ar/queso-cremoso-dia-x-kg-297684/p</t>
  </si>
  <si>
    <t>https://articulo.mercadolibre.com.ar/MLA-900041877-sardo-punta-del-agua-sin-tacc-_JM#polycard_client=search-nordic&amp;position=19&amp;search_layout=stack&amp;type=item&amp;tracking_id=345d5670-73db-4669-9820-e43fa8c70bea</t>
  </si>
  <si>
    <t>https://www.carrefour.com.ar/queso-sardo-lucrecia-x-kg-684069/p</t>
  </si>
  <si>
    <t>https://www.distribuidorasabatini.com/app/?action=detail&amp;itemId=7874</t>
  </si>
  <si>
    <t>https://provifood.com/productos/10707/</t>
  </si>
  <si>
    <t>https://www.equipeshop.com.ar/productos/queso-untable-ilolay-en-mini-porc-individuales-20-gr-x-108/</t>
  </si>
  <si>
    <t>https://xpallet.com.ar/veronica-queso-untable-entero-20-g-108-potes/</t>
  </si>
  <si>
    <t>https://shop.nestle.com.ar/products/la-lechera-softpack-800gr?variant=39530795761739&amp;currency=ARS&amp;utm_medium=product_sync&amp;utm_source=google&amp;utm_content=sag_organic&amp;utm_campaign=sag_organic&amp;gclid=Cj0KCQiApKagBhC1ARIsAFc7Mc6SUaCgozps7Hp57VxECfm3O9lDr_f92437zAjP6QXlugqzsSOG0pAaAkr5EALw_wcB</t>
  </si>
  <si>
    <t>https://www.disco.com.ar/leche-en-polvo-entera-800-grs-cuisine-co/p</t>
  </si>
  <si>
    <t>https://www.jumbo.com.ar/leche-en-polvo-entera-800-grs-cuisine-co/p</t>
  </si>
  <si>
    <t>https://articulo.mercadolibre.com.ar/MLA-1106559181-purisima-leche-en-polvo-descremada-sticks-5gr-x30-sobres-_JM#polycard_client=search-categories&amp;tracking_id=1e57a299-d725-4994-b4a2-11f11fdfa6fb&amp;wid=MLA1106559181&amp;sid=search</t>
  </si>
  <si>
    <t>https://www.mercadolibre.com.ar/leche-en-polvo-sobres-descremada-ilolay-x-30u-5g-sin-tacc/p/MLA24750643?from=gshop&amp;matt_tool=79223494&amp;matt_word=&amp;matt_source=google&amp;matt_campaign_id=19551928966&amp;matt_ad_group_id=146222375458&amp;matt_match_type=&amp;matt_network=g&amp;matt_device=c&amp;matt_creative=644528088673&amp;matt_keyword=&amp;matt_ad_position=&amp;matt_ad_type=pla&amp;matt_merchant_id=735078350&amp;matt_product_id=MLA24750643-product&amp;matt_product_partition_id=1965499112844&amp;matt_target_id=aud-1930507555320:pla-1965499112844&amp;gclid=Cj0KCQjwgNanBhDUARIsAAeIcAsd8ovT3W_C8ODyyjlHnR0N7VIH9EbFPqQ23fGVPZPnTvmt4yFhp6kaAmooEALw_wcB</t>
  </si>
  <si>
    <t>https://articulo.mercadolibre.com.ar/MLA-614621563-leche-en-polvo-descremada-sachets-individuales-5-grs-ilolay-_JM</t>
  </si>
  <si>
    <t>https://tam.com.ar/ficha-1102-leche-polvo-descremada-purisima-x-800?gad_source=1&amp;gclid=CjwKCAiArLyuBhA7EiwA-qo80EKvg_c1_JJOSCuNnLcPSkzDuZGx3ezWS1EDatPD7qtXNDCF5loZCxoCFA8QAvD_BwE</t>
  </si>
  <si>
    <t>https://www.hiperlibertad.com.ar/leche-en-polvo-manfrey-descremada/p?gad_source=1&amp;gclid=Cj0KCQiA_NC9BhCkARIsABSnSTaahCd6ymZf5J9qWqqwoD1ZjAYu_VmJWbvfpEAvBqWHO93m6taAasIaAmjCEALw_wcB&amp;idsku=15484&amp;sc=6</t>
  </si>
  <si>
    <t>https://diaonline.supermercadosdia.com.ar/leche-en-polvo-descremada-dia-800-gr-161510/p</t>
  </si>
  <si>
    <t>https://www.jumbo.com.ar/leche-entera-la-serenisima-3sachet-1lt/p</t>
  </si>
  <si>
    <t>https://maxiconsumo.com/sucursal_loma_hermosa/leche-la-serenisima-clasica-3-1-lt-20849.html</t>
  </si>
  <si>
    <t>https://www.carrefour.com.ar/leche-entera-uat-carrefour-classic-tetra-1-lt-721388/p</t>
  </si>
  <si>
    <t>https://www.lacoopeencasa.coop/producto/yogurdescremado-ilolay-vainilla-pote-190grs/947512</t>
  </si>
  <si>
    <t>https://www.disco.com.ar/yogur-descremado-ilolay-vita-f-vainilla-pote-200-g/p</t>
  </si>
  <si>
    <t>https://www.cotodigital.com.ar/sitios/cdigi/productos/yogur-descremado-ilolay-vainilla-firme-190-gr/_/R-00005250-00005250-200</t>
  </si>
  <si>
    <t>https://www.dinoonline.com.ar/super/producto/yogur-ilolay-firme-entero-frutilla-pote-x-190-gr/_/A-3260702-3260702-s</t>
  </si>
  <si>
    <t>https://api.cotodigital.com.ar/sitios/cdigi/productos/yogur-entero-firme-sabor-frutilla-ilolay-190g/_/R-00573026-00573026-200?Dy=1&amp;showMoreIds=10093</t>
  </si>
  <si>
    <t>https://articulo.mercadolibre.com.ar/MLA-1396054617-chocolatada-baggio-x200ml-x-18-unidades-delipop-_JM?matt_tool=38087446&amp;utm_source=google_shopping&amp;utm_medium=organic</t>
  </si>
  <si>
    <t>https://supercristian.com.ar/producto/sancor-leche-chocolatada-x200ml/</t>
  </si>
  <si>
    <t>https://atomoconviene.com/atomo-ecommerce/leches-saborizadas/30550-leche-chocolata-nesquik-liviano-200-cc---8445290848932.html</t>
  </si>
  <si>
    <t>https://maxiconsumo.com/sucursal_capital/budin-condesa-con-frutas-170-gr-27800.html</t>
  </si>
  <si>
    <t>https://www.masonline.com.ar/budin-check-marmolado-170-g-2/p</t>
  </si>
  <si>
    <t>https://diaonline.supermercadosdia.com.ar/budin-marmolado-dia-160-gr-304775/p</t>
  </si>
  <si>
    <t>https://www.hiperlibertad.com.ar/dulce-membrillo-la-campagnola-500-gr/p</t>
  </si>
  <si>
    <t>https://www.carrefour.com.ar/dulce-de-membrillo-fernero-x-kg-707027/p</t>
  </si>
  <si>
    <t>https://www.mercadolibre.com.ar/dulce-de-membrillo-esnaola-lata-x-5-kg/p/MLA20020275?pdp_filters=category:MLA410897#searchVariation=MLA20020275&amp;position=1&amp;search_layout=stack&amp;type=product&amp;tracking_id=2a38b6ee-edfd-4a23-a57b-297f55c24a5e</t>
  </si>
  <si>
    <t>https://articulo.mercadolibre.com.ar/MLA-775815311-gelatina-sabor-frutilla-1kg-c-azucar-orloc-kenko-almagro-_JM#reco_item_pos=4&amp;reco_backend=machinalis-v2p-pdp-boost-v2_ranker&amp;reco_backend_type=low_level&amp;reco_client=vip-v2p&amp;reco_id=eaf5b5e1-a38f-43fa-96ce-5851876592ad</t>
  </si>
  <si>
    <t>https://articulo.mercadolibre.com.ar/MLA-1384901979-gelatina-durazno-x-1-kg-orloc-_JM#polycard_client=recommendations_vip-v2p&amp;reco_backend=ranker_retrieval_system_vpp_v2p&amp;reco_client=vip-v2p&amp;reco_item_pos=3&amp;reco_backend_type=low_level&amp;reco_id=ac4f0293-0679-44fe-9e1f-1859e7e8a266</t>
  </si>
  <si>
    <t>https://articulo.mercadolibre.com.ar/MLA-779269716-gelatina-1kg-sabor-manzana-con-azucar-orloc-kenko-almagro-_JM#polycard_client=recommendations_vip-v2p&amp;reco_backend=ranker_retrieval_system_vpp_v2p&amp;reco_client=vip-v2p&amp;reco_item_pos=1&amp;reco_backend_type=low_level&amp;reco_id=074de3bd-4cf2-4f1d-a182-d5af648344e9</t>
  </si>
  <si>
    <t>https://www.olivadonmateo.com.ar/productos/avena-instantanea-x-500-gs/?gclid=Cj0KCQiA37KbBhDgARIsAIzce14t65JwA_d2l-KKIZVBug2yZwtbhHk-5uZ5odDsnMzfxMpC2U9430MaAkp4EALw_wcB</t>
  </si>
  <si>
    <t>https://maxiconsumo.com/sucursal_loma_hermosa/avena-morixe-tradicional-400-gr-26125.html</t>
  </si>
  <si>
    <t>https://newgarden.com.ar/avena-arrollada-instantanea-500-gr-ying-yang.html?gad_source=1&amp;gclid=Cj0KCQiA8fW9BhC8ARIsACwHqYoyAwKKY8WUvn3Go1yjHrrCY-cDsHW8piOVCveAKMc_aJUtpFJCMxsaAj7rEALw_wcB</t>
  </si>
  <si>
    <t>https://www.carrefour.com.ar/leche-en-polvo-franciscana-pouch-800-g-715359/p</t>
  </si>
  <si>
    <t>https://www.cotodigital3.com.ar/sitios/cdigi/producto/-aceite-girasol--pureza---botella-900-ml/_/A-00497065-00497065-200</t>
  </si>
  <si>
    <t>https://newgarden.com.ar/almidon-de-maiz-glutal-x-500-g-sin-tacc.html?gclid=CjwKCAjwxo6IBhBKEiwAXSYBs6JKK-LESsVqqSqwvHlUU3W8ti_5PG6lZ5QvIHAdNBU-UyxcZk7ZgBoCmnsQAvD_BwE</t>
  </si>
  <si>
    <t>https://distribuidoraliliana.com.ar/comestible/857-almidon-de-maiz-bolsita-glutal.html</t>
  </si>
  <si>
    <t>https://www.modomarket.com/almidon-de-maiz-chango-x-500-g/p</t>
  </si>
  <si>
    <t>https://www.farmacity.com/barra-de-cereal-light-frutilla-con-yogurth-x-23-gr/p?idsku=129574&amp;utm_source=google&amp;utm_medium=cpc&amp;utm_campaign=&amp;keyword=&amp;gclid=Cj0KCQiApKagBhC1ARIsAFc7Mc6FjFp_eaulsMt5g24S8g2vy4Z72RkbgC3RSPQR1wsHQk6xt2fJXnIaAjDkEALw_wcB</t>
  </si>
  <si>
    <t>https://elbanquito.com.ar/productos/integra-barra-sin-tacc-27-grs/</t>
  </si>
  <si>
    <t>https://arcorencasa.com/producto/barra-cereal-mix-original/</t>
  </si>
  <si>
    <t>https://rojasglutenfree.com/productos/galletitas-dulces-sabor-vainilla-santa-maria/</t>
  </si>
  <si>
    <t>https://www.alternativanatural.com.ar/productos/galletitas-dulces-x-200-gr-vainilla-santa-maria/?variant=125127885&amp;pf=mc</t>
  </si>
  <si>
    <t>https://almacencamposverdes.com.ar/producto/galletitas-coco-200-gr-santa-mara/</t>
  </si>
  <si>
    <t>https://newgarden.com.ar/premezcla-panaderia-y-reposteria-natuzen-x-1-kg-sin-tacc.html?gclid=Cj0KCQiA37KbBhDgARIsAIzce14GrMSgTONx-1AL5L5CwMM3sToPAcEnEdjb7rqGoAjDDs4P5V4p6DcaAlZ6EALw_wcB</t>
  </si>
  <si>
    <t>https://rojasglutenfree.com/productos/premezcla-base-multiple-dimax/</t>
  </si>
  <si>
    <t>https://newgarden.com.ar/harina-de-maiz-celidarina-x-500-g-sin-tacc-kosher.html</t>
  </si>
  <si>
    <t>https://articulo.mercadolibre.com.ar/MLA-898699446-rebozador-de-arroz-natuzen-sin-tacc-240gr-x1u-_JM?matt_tool=68741995&amp;matt_word=&amp;matt_source=google&amp;matt_campaign_id=22107887214&amp;matt_ad_group_id=173357539636&amp;matt_match_type=&amp;matt_network=g&amp;matt_device=c&amp;matt_creative=729634817249&amp;matt_keyword=&amp;matt_ad_position=&amp;matt_ad_type=pla&amp;matt_merchant_id=317283948&amp;matt_product_id=MLA898699446&amp;matt_product_partition_id=2391110771410&amp;matt_target_id=aud-2418879680145:pla-2391110771410&amp;cq_src=google_ads&amp;cq_cmp=22107887214&amp;cq_net=g&amp;cq_plt=gp&amp;cq_med=pla&amp;gad_source=1&amp;gad_campaignid=22107887214&amp;gbraid=0AAAAAD01zQa4EueCOnxg1-Tz9cLr2v64l&amp;gclid=Cj0KCQjwovPGBhDxARIsAFhgkwTKH4pNYMIhw9W-YsmeSG9bQoeXexs85tjKT4T1XfIDLh8ldPTk9yYaAjZKEALw_wcB</t>
  </si>
  <si>
    <t>https://elbanquito.com.ar/productos/natuzen-rebozador-de-arroz-sin-tacc/</t>
  </si>
  <si>
    <t>https://newgarden.com.ar/rebozador-de-arroz-natuzen-x-240-g-sin-tacc.html</t>
  </si>
  <si>
    <t>https://www.comodinencasa.com.ar/perejil-x-1-kg/p</t>
  </si>
  <si>
    <t>https://www.dinoonline.com.ar/super/producto/perejil-x-kg/_/A-3390019-3390019-s?addToCard=1</t>
  </si>
  <si>
    <t>https://www.carrefour.com.ar/ajo-suelto-x-kg/p</t>
  </si>
  <si>
    <t>https://www.cotodigital.com.ar/sitios/cdigi/productos/-choclo-especial-x-kg---xkg/_/A-00035090-00035090-200?srsltid=AfmBOorMZ2tjuZrIhJ6Zr33koZBDwz_lxiZhg6KWyFX7snf4urVBrtPg</t>
  </si>
  <si>
    <t>https://www.carrefour.com.ar/choclo-en-chala-x-kg-38247/p?srsltid=AfmBOoo-etRAT161Q4E7ZRRp4sfQL9mbQu2P30ryF3JcUYEBxu94Zt2g</t>
  </si>
  <si>
    <t>https://www.cotodigital.com.ar/sitios/cdigi/productos/repollo-blanco-x-kg/_/R-00000678-00000678-200%3F?srsltid=AfmBOopPt4jGvXjdm-pOGhxVE8KhN6fwGX6vLByCNy34lO-cq4IKF1w0</t>
  </si>
  <si>
    <t>https://www.carrefour.com.ar/repollo-blanco-x-kg/p?srsltid=AfmBOor1Z2FIS1FXfXxfMEEJlU9tplq40hxvJst4A1Pa8wUfiYnEVvoT</t>
  </si>
  <si>
    <t>https://www.carrefour.com.ar/durazno-x-kg-10732/p?srsltid=AfmBOoow9SENbX8C__SfnJ9LitCTYOWYn56AfB4cp_Aa44rkvSNs0brh</t>
  </si>
  <si>
    <t>https://www.jumbo.com.ar/durazno-amarillo-por-kg/p?srsltid=AfmBOooJpx-4mnOe1eXoQCHRdDbIuV20uT-5n6LjJv00EjCUvVp3vXCl</t>
  </si>
  <si>
    <t>https://maxiconsumo.com/sucursal_loma_hermosa/cafe-la-morenita-en-saquitos-20-un-814.html</t>
  </si>
  <si>
    <t>https://www.hiperlibertad.com.ar/cafe-la-morenta-intenso-20-saquitos/p?idsku=24523&amp;srsltid=AfmBOoqJmAkHDUHm_FB64oU1LnsMPs1tdatxCmVPq8dZtZKJk9QOeAQmkV8</t>
  </si>
  <si>
    <t>https://www.hiperlibertad.com.ar/pan-rallado-preferido-fortificado-x-1-kg/p</t>
  </si>
  <si>
    <t>https://maxiconsumo.com/sucursal_loma_hermosa/pan-rallado-morixe-1-kg-26119.html</t>
  </si>
  <si>
    <t>https://www.carrefour.com.ar/tapas-para-pascualina-mediana-carrefour-classic-hojaldre-230-g-738885/p</t>
  </si>
  <si>
    <t>https://www.cotodigital.com.ar/sitios/cdigi/productos/tapa-para-pascualina-criolla-ciudad-del-lago-400g/_/R-00589076-00589076-200?Dy=1&amp;idSucursal=200</t>
  </si>
  <si>
    <t>https://maxiconsumo.com/sucursal_loma_hermosa/galletitas-bagley-salvado-fibra-familiar-214-gr-3025.html</t>
  </si>
  <si>
    <t>https://www.carrefour.com.ar/galletitas-salvado-hogarenas-200-g/p</t>
  </si>
  <si>
    <t>https://maxiconsumo.com/sucursal_loma_hermosa/queso-barraza-barra-tybo-1-kg-27572.html</t>
  </si>
  <si>
    <t>https://distribuidoradonjusto.com/producto/queso-barra-orcovi-x-kg/?srsltid=AfmBOopbgYKlVfXpPJr3xAdUdoaEm7V0Ml4MTwOKqYKnpD3xj8FLOWEhCo8</t>
  </si>
  <si>
    <t>https://maxiconsumo.com/sucursal_loma_hermosa/manteca-primer-premio-200-gr-14266.html</t>
  </si>
  <si>
    <t>https://www.modomarket.com/manteca-sys-x-200-gr/p</t>
  </si>
  <si>
    <t>https://maxiconsumo.com/sucursal_loma_hermosa/dulce-dulcor-batata-2-kg-23044.html</t>
  </si>
  <si>
    <t>https://www.modomarket.com/dulce-de-batata-dulcor-vainilla-x-2-kg/p</t>
  </si>
  <si>
    <t>https://maxiconsumo.com/sucursal_loma_hermosa/dulce-de-leche-ilolay-repostero-1-kg-24923.html</t>
  </si>
  <si>
    <t>https://www.descartablesnorte.com.ar/productos/dulce-de-leche-familiar-x-1-kg-santa-maria/?srsltid=AfmBOoq2OdtUgaQmpVNDbbMMVCEjV_uLYVrgrDAS3DiuCX_3BOW4-3aQv08</t>
  </si>
  <si>
    <t>https://maxiconsumo.com/sucursal_chaco/gastronomico/polvo-para-postres-y-reposteria/postre-orloc-vainilla-5-kg-3334.html</t>
  </si>
  <si>
    <t>https://tienda.celinda.com.ar/productos/postre-de-vainilla-fortificado-en-polvo-procal-x-1kg/</t>
  </si>
  <si>
    <t>https://maxiconsumo.com/sucursal_chaco/oregano-marolio-25-gr-19319.html</t>
  </si>
  <si>
    <t>https://www.modomarket.com/oregano-dos-anclas-x-25-gr/p</t>
  </si>
  <si>
    <t>https://www.modomarket.com/aji-molido-dos-anclas-x-25-g/p</t>
  </si>
  <si>
    <t>https://maxiconsumo.com/sucursal_chaco/aji-molido-marolio-25-gr-19312.html</t>
  </si>
  <si>
    <t>https://maxiconsumo.com/sucursal_chaco/provenzal-marolio-25-gr-19323.html</t>
  </si>
  <si>
    <t>https://www.modomarket.com/provenzal-alicante-x-25-gr/p</t>
  </si>
  <si>
    <t>https://www.modomarket.com/pimienta-blanca-molida-alicante-x-25-gr/p</t>
  </si>
  <si>
    <t>https://www.carrefour.com.ar/pimienta-blanca-carrefour-classic-en-sobre-25-g-735137/p</t>
  </si>
  <si>
    <t>https://maxiconsumo.com/sucursal_chaco/fideos-matarazzo-tallarin-500-gr-15807.html</t>
  </si>
  <si>
    <t>https://www.modomarket.com/fideos-matarazzo-spaghetti-x-500-g/p</t>
  </si>
  <si>
    <t>https://www.jumbo.com.ar/galletitas-crackers-de-agua-150-gr-smams/p?srsltid=AfmBOorl4vdINS4pULoAWrIQCWgSm8bS_NJAdWAg6Qdm7jShy-8pRA1v</t>
  </si>
  <si>
    <t>https://www.vea.com.ar/galletitas-crackers-de-agua-150-gr-smams/p?srsltid=AfmBOoriAWRXTcFMHe4XhYh_6Q7yOAfeW6YXAFOCYB3CxZ46_9pesvSz</t>
  </si>
  <si>
    <t>https://www.mercadolibre.com.ar/goma-xantica-procal-x-40-gr-certificada-sin-tacc/up/MLAU230654718</t>
  </si>
  <si>
    <t>https://tienda.celinda.com.ar/productos/goma-xantica-sin-tacc-x-40g-procal/?variant=329611315&amp;pf=mc</t>
  </si>
  <si>
    <t>https://goipat.com.ar/productos/procal-goma-xantica-x-40g/?variant=1221909079&amp;pf=mc&amp;srsltid=AfmBOooaNJ8ZMmF96vfDEeIQUCuaHyU3YUYp4DvdGVQTHX6QajsnpDcy1PU</t>
  </si>
  <si>
    <t>https://boticadelpastelero.com.ar/productos/avena-tradicional-sin-gluten-x-400-gr-cumana/?srsltid=AfmBOoodeHAgA86pqVWcThPIxCAvXLGN6IZlX3n_sRA-9bhDqOCEME0o</t>
  </si>
  <si>
    <t>https://www.viviorganicomarket.com/productos/avena-instantanea-sin-tacc-cumana-400g/</t>
  </si>
  <si>
    <t>https://almacenaurelia.mitiendanube.com/productos/avena-instantanea-sin-gluten-cumana-400-gr/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</si>
</sst>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 #,##0.00_-;\-&quot;$&quot;\ * #,##0.00_-;_-&quot;$&quot;\ * &quot;-&quot;??_-;_-@_-"/>
    <numFmt numFmtId="164" formatCode="&quot;$&quot;\ #,##0.00"/>
  </numFmts>
  <fonts count="13" x14ac:knownFonts="1">
    <font>
      <sz val="11"/>
      <color rgb="FF000000"/>
      <name val="Calibri"/>
      <family val="2"/>
    </font>
    <font>
      <sz val="11"/>
      <color rgb="FF000000"/>
      <name val="Calibri"/>
      <family val="2"/>
    </font>
    <font>
      <sz val="9"/>
      <color rgb="FF000000"/>
      <name val="Calibri"/>
      <family val="2"/>
      <scheme val="minor"/>
    </font>
    <font>
      <b/>
      <sz val="10"/>
      <color rgb="FF000000"/>
      <name val="Calibri"/>
      <family val="2"/>
      <scheme val="minor"/>
    </font>
    <font>
      <b/>
      <sz val="10"/>
      <color rgb="FF000000"/>
      <name val="Calibri"/>
      <family val="2"/>
    </font>
    <font>
      <b/>
      <sz val="8"/>
      <color rgb="FF000000"/>
      <name val="Calibri"/>
      <family val="2"/>
      <scheme val="minor"/>
    </font>
    <font>
      <b/>
      <sz val="14"/>
      <color rgb="FF000000"/>
      <name val="Calibri"/>
      <family val="2"/>
    </font>
    <font>
      <sz val="11"/>
      <color rgb="FFFF0000"/>
      <name val="Calibri"/>
      <family val="2"/>
      <scheme val="minor"/>
    </font>
    <font>
      <u/>
      <sz val="11"/>
      <color theme="10"/>
      <name val="Calibri"/>
      <family val="2"/>
      <scheme val="minor"/>
    </font>
    <font>
      <sz val="10"/>
      <color theme="1"/>
      <name val="Calibri"/>
      <family val="2"/>
      <scheme val="minor"/>
    </font>
    <font>
      <sz val="10"/>
      <name val="Calibri"/>
      <family val="2"/>
      <scheme val="minor"/>
    </font>
    <font>
      <sz val="9"/>
      <color rgb="FFFF0000"/>
      <name val="Calibri"/>
      <family val="2"/>
      <scheme val="minor"/>
    </font>
    <font>
      <sz val="11"/>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9" tint="0.39997558519241921"/>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pplyBorder="0"/>
    <xf numFmtId="44" fontId="1" fillId="0" borderId="0" applyFont="0" applyFill="0" applyBorder="0" applyAlignment="0" applyProtection="0"/>
    <xf numFmtId="0" fontId="8" fillId="0" borderId="0" applyNumberFormat="0" applyFill="0" applyBorder="0" applyAlignment="0" applyProtection="0"/>
  </cellStyleXfs>
  <cellXfs count="41">
    <xf numFmtId="0" fontId="0" fillId="0" borderId="0" xfId="0" applyNumberFormat="1" applyFill="1" applyAlignment="1" applyProtection="1"/>
    <xf numFmtId="0" fontId="2" fillId="0" borderId="0" xfId="0" applyNumberFormat="1" applyFont="1" applyFill="1" applyAlignment="1" applyProtection="1"/>
    <xf numFmtId="0" fontId="0" fillId="0" borderId="0" xfId="0" applyNumberFormat="1" applyFill="1" applyAlignment="1" applyProtection="1">
      <alignment wrapText="1"/>
    </xf>
    <xf numFmtId="0" fontId="2" fillId="0" borderId="0" xfId="0" applyNumberFormat="1" applyFont="1" applyFill="1" applyAlignment="1" applyProtection="1">
      <alignment wrapText="1"/>
    </xf>
    <xf numFmtId="44" fontId="0" fillId="0" borderId="0" xfId="1" applyFont="1" applyFill="1" applyAlignment="1" applyProtection="1"/>
    <xf numFmtId="44" fontId="2" fillId="0" borderId="0" xfId="1" applyFont="1" applyFill="1" applyAlignment="1" applyProtection="1"/>
    <xf numFmtId="0" fontId="3" fillId="0" borderId="0" xfId="0" applyNumberFormat="1" applyFont="1" applyFill="1" applyAlignment="1" applyProtection="1">
      <alignment horizontal="center" vertical="center" wrapText="1"/>
    </xf>
    <xf numFmtId="0" fontId="4" fillId="0" borderId="0" xfId="0" applyNumberFormat="1" applyFont="1" applyFill="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44" fontId="3" fillId="0" borderId="1" xfId="1" applyFont="1" applyFill="1" applyBorder="1" applyAlignment="1" applyProtection="1">
      <alignment horizontal="center" vertical="center" wrapText="1"/>
    </xf>
    <xf numFmtId="0" fontId="2" fillId="0" borderId="1" xfId="0" applyNumberFormat="1" applyFont="1" applyFill="1" applyBorder="1" applyAlignment="1" applyProtection="1">
      <alignment wrapText="1"/>
    </xf>
    <xf numFmtId="0" fontId="2" fillId="0" borderId="1" xfId="0" applyNumberFormat="1" applyFont="1" applyFill="1" applyBorder="1" applyAlignment="1" applyProtection="1"/>
    <xf numFmtId="44" fontId="2" fillId="0" borderId="1" xfId="1" applyFont="1" applyFill="1" applyBorder="1" applyAlignment="1" applyProtection="1"/>
    <xf numFmtId="0" fontId="5" fillId="2" borderId="1" xfId="0" applyNumberFormat="1" applyFont="1" applyFill="1" applyBorder="1" applyAlignment="1" applyProtection="1">
      <alignment horizontal="center" vertical="top" wrapText="1"/>
    </xf>
    <xf numFmtId="0" fontId="3" fillId="2" borderId="1" xfId="0" applyNumberFormat="1" applyFont="1" applyFill="1" applyBorder="1" applyAlignment="1" applyProtection="1">
      <alignment horizontal="center" vertical="center" wrapText="1"/>
    </xf>
    <xf numFmtId="0" fontId="3" fillId="3" borderId="1" xfId="0" applyNumberFormat="1" applyFont="1" applyFill="1" applyBorder="1" applyAlignment="1" applyProtection="1">
      <alignment horizontal="center" vertical="center" wrapText="1"/>
    </xf>
    <xf numFmtId="0" fontId="3" fillId="4"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vertical="top" wrapText="1"/>
    </xf>
    <xf numFmtId="164" fontId="0" fillId="5" borderId="1" xfId="0" applyNumberFormat="1" applyFill="1" applyBorder="1"/>
    <xf numFmtId="164" fontId="0" fillId="6" borderId="1" xfId="0" applyNumberFormat="1" applyFill="1" applyBorder="1"/>
    <xf numFmtId="0" fontId="8" fillId="0" borderId="1" xfId="2" applyBorder="1"/>
    <xf numFmtId="0" fontId="0" fillId="0" borderId="1" xfId="0" applyBorder="1" applyAlignment="1">
      <alignment horizontal="center"/>
    </xf>
    <xf numFmtId="0" fontId="0" fillId="0" borderId="1" xfId="0" applyBorder="1" applyAlignment="1">
      <alignment horizontal="center" vertical="top"/>
    </xf>
    <xf numFmtId="0" fontId="8" fillId="0" borderId="1" xfId="2" applyFill="1" applyBorder="1"/>
    <xf numFmtId="164" fontId="9" fillId="0" borderId="1" xfId="0" applyNumberFormat="1" applyFont="1" applyFill="1" applyBorder="1" applyAlignment="1">
      <alignment wrapText="1"/>
    </xf>
    <xf numFmtId="164" fontId="10" fillId="0" borderId="1" xfId="0" applyNumberFormat="1" applyFont="1" applyFill="1" applyBorder="1" applyAlignment="1">
      <alignment horizontal="center" wrapText="1"/>
    </xf>
    <xf numFmtId="164" fontId="8" fillId="0" borderId="1" xfId="2" applyNumberFormat="1" applyFill="1" applyBorder="1"/>
    <xf numFmtId="164" fontId="9" fillId="0" borderId="1" xfId="0" applyNumberFormat="1" applyFont="1" applyFill="1" applyBorder="1" applyAlignment="1">
      <alignment horizontal="center" wrapText="1"/>
    </xf>
    <xf numFmtId="0" fontId="11" fillId="0" borderId="1" xfId="0" applyNumberFormat="1" applyFont="1" applyFill="1" applyBorder="1" applyAlignment="1" applyProtection="1">
      <alignment wrapText="1"/>
    </xf>
    <xf numFmtId="0" fontId="7" fillId="0" borderId="1" xfId="0" applyFont="1" applyBorder="1" applyAlignment="1">
      <alignment horizontal="center"/>
    </xf>
    <xf numFmtId="0" fontId="7" fillId="0" borderId="1" xfId="0" applyFont="1" applyFill="1" applyBorder="1" applyAlignment="1">
      <alignment horizontal="justify" vertical="top"/>
    </xf>
    <xf numFmtId="164" fontId="0" fillId="6" borderId="1" xfId="0" applyNumberFormat="1" applyFill="1" applyBorder="1" applyAlignment="1"/>
    <xf numFmtId="0" fontId="7" fillId="0" borderId="1" xfId="0" applyFont="1" applyBorder="1" applyAlignment="1">
      <alignment horizontal="justify" vertical="top"/>
    </xf>
    <xf numFmtId="0" fontId="7" fillId="0" borderId="1" xfId="0" applyFont="1" applyFill="1" applyBorder="1" applyAlignment="1">
      <alignment horizontal="center" wrapText="1"/>
    </xf>
    <xf numFmtId="0" fontId="12" fillId="0" borderId="1" xfId="0" applyFont="1" applyBorder="1" applyAlignment="1">
      <alignment horizontal="center" vertical="top"/>
    </xf>
    <xf numFmtId="0" fontId="0" fillId="0" borderId="1" xfId="0" applyFill="1" applyBorder="1" applyAlignment="1">
      <alignment horizontal="center" vertical="top"/>
    </xf>
    <xf numFmtId="0" fontId="0" fillId="0" borderId="1" xfId="0" applyFill="1" applyBorder="1" applyAlignment="1">
      <alignment horizontal="center"/>
    </xf>
    <xf numFmtId="164" fontId="0" fillId="6" borderId="1" xfId="0" applyNumberFormat="1" applyFont="1" applyFill="1" applyBorder="1"/>
    <xf numFmtId="0" fontId="3" fillId="3" borderId="1" xfId="0" applyNumberFormat="1" applyFont="1" applyFill="1" applyBorder="1" applyAlignment="1" applyProtection="1">
      <alignment horizontal="center" vertical="center" wrapText="1"/>
    </xf>
    <xf numFmtId="0" fontId="3" fillId="4" borderId="1" xfId="0" applyNumberFormat="1" applyFont="1" applyFill="1" applyBorder="1" applyAlignment="1" applyProtection="1">
      <alignment horizontal="center" vertical="center" wrapText="1"/>
    </xf>
    <xf numFmtId="0" fontId="6" fillId="0" borderId="0" xfId="0" applyNumberFormat="1" applyFont="1" applyFill="1" applyAlignment="1" applyProtection="1">
      <alignment horizontal="center"/>
    </xf>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mercadolibre.com.ar/edulcorante-hileret-clasico-liquido-500ml-sin-tacc-0-cal/p/MLA20003830?pdp_filters=category:MLA194315" TargetMode="External"/><Relationship Id="rId21" Type="http://schemas.openxmlformats.org/officeDocument/2006/relationships/hyperlink" Target="https://diaonline.supermercadosdia.com.ar/polenta-coccion-rapida-dia-500-gr-264675/p" TargetMode="External"/><Relationship Id="rId42" Type="http://schemas.openxmlformats.org/officeDocument/2006/relationships/hyperlink" Target="https://atomoconviene.com/atomo-ecommerce/mermelas-y-jaleas/56915-mermelada-dulcor-p-frutilla-500-grs--7793046008095.html" TargetMode="External"/><Relationship Id="rId47" Type="http://schemas.openxmlformats.org/officeDocument/2006/relationships/hyperlink" Target="https://ezdstore.com/tienda-online/galletas/saladas/agua/galletas-mediatarde-x-110gr/" TargetMode="External"/><Relationship Id="rId63" Type="http://schemas.openxmlformats.org/officeDocument/2006/relationships/hyperlink" Target="https://atomoconviene.com/atomo-ecommerce/caldos/80885-caldos-en-cubo-knorr-verdura-con-vegetales-12-unidades--7794000008557.html" TargetMode="External"/><Relationship Id="rId68" Type="http://schemas.openxmlformats.org/officeDocument/2006/relationships/hyperlink" Target="https://diaonline.supermercadosdia.com.ar/queso-cremoso-dia-x-kg-297684/p" TargetMode="External"/><Relationship Id="rId84" Type="http://schemas.openxmlformats.org/officeDocument/2006/relationships/hyperlink" Target="https://maxiconsumo.com/sucursal_capital/budin-condesa-con-frutas-170-gr-27800.html" TargetMode="External"/><Relationship Id="rId89" Type="http://schemas.openxmlformats.org/officeDocument/2006/relationships/hyperlink" Target="https://www.cotodigital3.com.ar/sitios/cdigi/producto/-aceite-girasol--pureza---botella-900-ml/_/A-00497065-00497065-200" TargetMode="External"/><Relationship Id="rId7" Type="http://schemas.openxmlformats.org/officeDocument/2006/relationships/hyperlink" Target="https://www.carrefour.com.ar/vinagre-de-vino-menoyo-1-l/p" TargetMode="External"/><Relationship Id="rId71" Type="http://schemas.openxmlformats.org/officeDocument/2006/relationships/hyperlink" Target="https://www.modomarket.com/queso-cremoso-punta-del-agua-horma-completa/p" TargetMode="External"/><Relationship Id="rId92" Type="http://schemas.openxmlformats.org/officeDocument/2006/relationships/hyperlink" Target="https://distribuidoraliliana.com.ar/comestible/857-almidon-de-maiz-bolsita-glutal.html" TargetMode="External"/><Relationship Id="rId2" Type="http://schemas.openxmlformats.org/officeDocument/2006/relationships/hyperlink" Target="https://www.cotodigital3.com.ar/sitios/cdigi/producto/-peceto--estancias-coto-x-kg/_/A-00047994-00047994-200" TargetMode="External"/><Relationship Id="rId16" Type="http://schemas.openxmlformats.org/officeDocument/2006/relationships/hyperlink" Target="https://www.cotodigital3.com.ar/sitios/cdigi/producto/-harina-trigo-000-morixe-paq-1-kgm/_/A-00480051-00480051-200" TargetMode="External"/><Relationship Id="rId29" Type="http://schemas.openxmlformats.org/officeDocument/2006/relationships/hyperlink" Target="https://diaonline.supermercadosdia.com.ar/pan-mignon-x-1-ud-259356/p" TargetMode="External"/><Relationship Id="rId11" Type="http://schemas.openxmlformats.org/officeDocument/2006/relationships/hyperlink" Target="https://www.cotodigital3.com.ar/sitios/cdigi/producto/-mate-cocido-tradicional-x25-saquitos-la-tranquera-625g/_/A-00561737-00561737-200" TargetMode="External"/><Relationship Id="rId24" Type="http://schemas.openxmlformats.org/officeDocument/2006/relationships/hyperlink" Target="https://www.modomarket.com/azucar-ledesma-clasica-x-1-kg/p" TargetMode="External"/><Relationship Id="rId32" Type="http://schemas.openxmlformats.org/officeDocument/2006/relationships/hyperlink" Target="https://diaonline.supermercadosdia.com.ar/pan-mignon-x-1-ud-259356/p" TargetMode="External"/><Relationship Id="rId37" Type="http://schemas.openxmlformats.org/officeDocument/2006/relationships/hyperlink" Target="https://api.cotodigital.com.ar/sitios/cdigi/productos/medialuna-de-grasa/_/R-00043606-00043606-200?Dy=1" TargetMode="External"/><Relationship Id="rId40" Type="http://schemas.openxmlformats.org/officeDocument/2006/relationships/hyperlink" Target="https://www.jumbo.com.ar/cacao-original-toddy-180-gr/p" TargetMode="External"/><Relationship Id="rId45" Type="http://schemas.openxmlformats.org/officeDocument/2006/relationships/hyperlink" Target="https://blowmax.com.ar/producto/galleta-maria-elena-x-30u/" TargetMode="External"/><Relationship Id="rId53" Type="http://schemas.openxmlformats.org/officeDocument/2006/relationships/hyperlink" Target="https://www.modomarket.com/choclo-cremoso-amarillo-inalpa-x-300-gr/p" TargetMode="External"/><Relationship Id="rId58" Type="http://schemas.openxmlformats.org/officeDocument/2006/relationships/hyperlink" Target="https://www.modomarket.com/copa-de-oro-durazno-en-trozo-820-grs/p" TargetMode="External"/><Relationship Id="rId66" Type="http://schemas.openxmlformats.org/officeDocument/2006/relationships/hyperlink" Target="https://miserdiet.com.ar/producto/levadura-levex-por-unidad/" TargetMode="External"/><Relationship Id="rId74" Type="http://schemas.openxmlformats.org/officeDocument/2006/relationships/hyperlink" Target="https://articulo.mercadolibre.com.ar/MLA-614621563-leche-en-polvo-descremada-sachets-individuales-5-grs-ilolay-_JM" TargetMode="External"/><Relationship Id="rId79" Type="http://schemas.openxmlformats.org/officeDocument/2006/relationships/hyperlink" Target="https://www.carrefour.com.ar/leche-entera-uat-carrefour-classic-tetra-1-lt-721388/p" TargetMode="External"/><Relationship Id="rId87" Type="http://schemas.openxmlformats.org/officeDocument/2006/relationships/hyperlink" Target="https://www.olivadonmateo.com.ar/productos/avena-instantanea-x-500-gs/?gclid=Cj0KCQiA37KbBhDgARIsAIzce14t65JwA_d2l-KKIZVBug2yZwtbhHk-5uZ5odDsnMzfxMpC2U9430MaAkp4EALw_wcB" TargetMode="External"/><Relationship Id="rId102" Type="http://schemas.openxmlformats.org/officeDocument/2006/relationships/hyperlink" Target="https://newgarden.com.ar/rebozador-de-arroz-natuzen-x-240-g-sin-tacc.html" TargetMode="External"/><Relationship Id="rId5" Type="http://schemas.openxmlformats.org/officeDocument/2006/relationships/hyperlink" Target="https://www.briosa.com.ar/productos/suprema-x-kg/" TargetMode="External"/><Relationship Id="rId61" Type="http://schemas.openxmlformats.org/officeDocument/2006/relationships/hyperlink" Target="https://atomoconviene.com/atomo-ecommerce/salsas/57750-tomate-triturad-abeto--1-kg--7790696000011.html" TargetMode="External"/><Relationship Id="rId82" Type="http://schemas.openxmlformats.org/officeDocument/2006/relationships/hyperlink" Target="https://articulo.mercadolibre.com.ar/MLA-1396054617-chocolatada-baggio-x200ml-x-18-unidades-delipop-_JM?matt_tool=38087446&amp;utm_source=google_shopping&amp;utm_medium=organic" TargetMode="External"/><Relationship Id="rId90" Type="http://schemas.openxmlformats.org/officeDocument/2006/relationships/hyperlink" Target="https://atomoconviene.com/atomo-ecommerce/aceite-girasol-y-mezcla/11295-aceite-girasol-lagrimas-d-sol---900-cc---7793377000317.html" TargetMode="External"/><Relationship Id="rId95" Type="http://schemas.openxmlformats.org/officeDocument/2006/relationships/hyperlink" Target="https://www.alternativanatural.com.ar/productos/galletitas-dulces-x-200-gr-vainilla-santa-maria/?variant=125127885&amp;pf=mc" TargetMode="External"/><Relationship Id="rId19" Type="http://schemas.openxmlformats.org/officeDocument/2006/relationships/hyperlink" Target="https://atomoconviene.com/atomo-ecommerce/pastas-secas-guiseras/55747-fideos-soperos-la-prov--dedalito-500-grs--7798141970421.html" TargetMode="External"/><Relationship Id="rId14" Type="http://schemas.openxmlformats.org/officeDocument/2006/relationships/hyperlink" Target="https://www.supersimple.com.ar/Cabrales-cafe-torrado-molido-x-1-kg.html" TargetMode="External"/><Relationship Id="rId22" Type="http://schemas.openxmlformats.org/officeDocument/2006/relationships/hyperlink" Target="https://www.mercadolibre.com.ar/azucar-individual-chango-de-1000-sobres/p/MLA21049595" TargetMode="External"/><Relationship Id="rId27" Type="http://schemas.openxmlformats.org/officeDocument/2006/relationships/hyperlink" Target="https://atomoconviene.com/atomo-ecommerce/azucar-y-edulcorantes/26390-edulcorante-liq-barny-s-sodio-500-cc---7790490001788.html" TargetMode="External"/><Relationship Id="rId30" Type="http://schemas.openxmlformats.org/officeDocument/2006/relationships/hyperlink" Target="https://www.cotodigital3.com.ar/sitios/cdigi/producto/-mignon-coto-x-kg/_/A-00044672-00044672-200" TargetMode="External"/><Relationship Id="rId35" Type="http://schemas.openxmlformats.org/officeDocument/2006/relationships/hyperlink" Target="https://atomoconviene.com/atomo-ecommerce/tapas/95328-disco-empanada-atomo-criollas-12-unid---7798159940140.html" TargetMode="External"/><Relationship Id="rId43" Type="http://schemas.openxmlformats.org/officeDocument/2006/relationships/hyperlink" Target="https://www.modomarket.com/galletas-granix-fiesta-surtida-x-350-gr/p" TargetMode="External"/><Relationship Id="rId48" Type="http://schemas.openxmlformats.org/officeDocument/2006/relationships/hyperlink" Target="https://www.modomarket.com/galletas-media-tarde-tripack-x-315-gr/p" TargetMode="External"/><Relationship Id="rId56" Type="http://schemas.openxmlformats.org/officeDocument/2006/relationships/hyperlink" Target="https://www.cotodigital3.com.ar/sitios/cdigi/producto/-atun-al-natural-lomitos-con-caldo-vegetal-coto-165g/_/A-00179550-00179550-200" TargetMode="External"/><Relationship Id="rId64" Type="http://schemas.openxmlformats.org/officeDocument/2006/relationships/hyperlink" Target="https://www.modomarket.com/caldo-maggi-verdura-x-12-cubitos/p" TargetMode="External"/><Relationship Id="rId69" Type="http://schemas.openxmlformats.org/officeDocument/2006/relationships/hyperlink" Target="https://www.modomarket.com/queso-cremoso-punta-del-agua-horma-completa/p" TargetMode="External"/><Relationship Id="rId77" Type="http://schemas.openxmlformats.org/officeDocument/2006/relationships/hyperlink" Target="https://www.hiperlibertad.com.ar/leche-en-polvo-manfrey-descremada/p?gad_source=1&amp;gclid=Cj0KCQiA_NC9BhCkARIsABSnSTaahCd6ymZf5J9qWqqwoD1ZjAYu_VmJWbvfpEAvBqWHO93m6taAasIaAmjCEALw_wcB&amp;idsku=15484&amp;sc=6" TargetMode="External"/><Relationship Id="rId100" Type="http://schemas.openxmlformats.org/officeDocument/2006/relationships/hyperlink" Target="https://rojasglutenfree.com/productos/premezcla-base-multiple-dimax/" TargetMode="External"/><Relationship Id="rId8" Type="http://schemas.openxmlformats.org/officeDocument/2006/relationships/hyperlink" Target="https://diaonline.supermercadosdia.com.ar/sal-gruesa-celusal-1-kg-15147/p" TargetMode="External"/><Relationship Id="rId51" Type="http://schemas.openxmlformats.org/officeDocument/2006/relationships/hyperlink" Target="https://www.elgranerodigital.com.ar/productos/porotos-alubia-x-500-gr/" TargetMode="External"/><Relationship Id="rId72" Type="http://schemas.openxmlformats.org/officeDocument/2006/relationships/hyperlink" Target="https://www.distribuidorasabatini.com/app/?action=detail&amp;itemId=7874" TargetMode="External"/><Relationship Id="rId80" Type="http://schemas.openxmlformats.org/officeDocument/2006/relationships/hyperlink" Target="https://www.dinoonline.com.ar/super/producto/yogur-ilolay-firme-entero-frutilla-pote-x-190-gr/_/A-3260702-3260702-s" TargetMode="External"/><Relationship Id="rId85" Type="http://schemas.openxmlformats.org/officeDocument/2006/relationships/hyperlink" Target="https://www.mercadolibre.com.ar/dulce-de-membrillo-esnaola-lata-x-5-kg/p/MLA20020275?pdp_filters=category:MLA410897" TargetMode="External"/><Relationship Id="rId93" Type="http://schemas.openxmlformats.org/officeDocument/2006/relationships/hyperlink" Target="https://www.farmacity.com/barra-de-cereal-light-frutilla-con-yogurth-x-23-gr/p?idsku=129574&amp;utm_source=google&amp;utm_medium=cpc&amp;utm_campaign=&amp;keyword=&amp;gclid=Cj0KCQiApKagBhC1ARIsAFc7Mc6FjFp_eaulsMt5g24S8g2vy4Z72RkbgC3RSPQR1wsHQk6xt2fJXnIaAjDkEALw_wcB" TargetMode="External"/><Relationship Id="rId98" Type="http://schemas.openxmlformats.org/officeDocument/2006/relationships/hyperlink" Target="https://elbanquito.com.ar/productos/integra-barra-sin-tacc-27-grs/" TargetMode="External"/><Relationship Id="rId3" Type="http://schemas.openxmlformats.org/officeDocument/2006/relationships/hyperlink" Target="https://www.jumbo.com.ar/pechuga-de-pollo-2/p" TargetMode="External"/><Relationship Id="rId12" Type="http://schemas.openxmlformats.org/officeDocument/2006/relationships/hyperlink" Target="https://www.carrefour.com.ar/te-en-saquitos-green-hills-clasica-100-u/p?idsku=8215&amp;gclid=Cj0KCQjw9MCnBhCYARIsAB1WQVUyptV9DjKOu4c-gD7rVa7ujgyHmwg1YJzC-aITJNpFNQugRO5EdnIaAorLEALw_wcB" TargetMode="External"/><Relationship Id="rId17" Type="http://schemas.openxmlformats.org/officeDocument/2006/relationships/hyperlink" Target="https://atomoconviene.com/atomo-ecommerce/harinas-y-premezclas/21952-harina-de-trigo-morixe-4-0-1000-grs--7790199000020.html" TargetMode="External"/><Relationship Id="rId25" Type="http://schemas.openxmlformats.org/officeDocument/2006/relationships/hyperlink" Target="https://www.mercadolibre.com.ar/edulcorante-hileret-sweet-forte-400-sobres/p/MLA19934930?pdp_filters=category:MLA413215" TargetMode="External"/><Relationship Id="rId33" Type="http://schemas.openxmlformats.org/officeDocument/2006/relationships/hyperlink" Target="https://www.cotodigital3.com.ar/sitios/cdigi/producto/-mignon-coto-x-kg/_/A-00044672-00044672-200" TargetMode="External"/><Relationship Id="rId38" Type="http://schemas.openxmlformats.org/officeDocument/2006/relationships/hyperlink" Target="https://www.supermami.com.ar/super/producto/facturas-surtidas-pugliese-x-12-un/_/A-3411705-3411705-s" TargetMode="External"/><Relationship Id="rId46" Type="http://schemas.openxmlformats.org/officeDocument/2006/relationships/hyperlink" Target="https://www.mercader.com.ar/alimentos-galletas-galletas-dulces/galletas-livianas/gall-maria-elena-x-15g-x-30un-x-1un" TargetMode="External"/><Relationship Id="rId59" Type="http://schemas.openxmlformats.org/officeDocument/2006/relationships/hyperlink" Target="https://www.carrefour.com.ar/duraznos-en-mitades-bulnez-en-lata-820-g-737479/p" TargetMode="External"/><Relationship Id="rId67" Type="http://schemas.openxmlformats.org/officeDocument/2006/relationships/hyperlink" Target="https://diaonline.supermercadosdia.com.ar/levadura-seca-levex-20-gr-47618/p" TargetMode="External"/><Relationship Id="rId103" Type="http://schemas.openxmlformats.org/officeDocument/2006/relationships/hyperlink" Target="https://elbanquito.com.ar/productos/natuzen-rebozador-de-arroz-sin-tacc/" TargetMode="External"/><Relationship Id="rId20" Type="http://schemas.openxmlformats.org/officeDocument/2006/relationships/hyperlink" Target="https://www.carrefour.com.ar/fideos-tallarin-n5-lucchetti-500-g-726311/p" TargetMode="External"/><Relationship Id="rId41" Type="http://schemas.openxmlformats.org/officeDocument/2006/relationships/hyperlink" Target="https://www.carrefour.com.ar/mermelada-arcor-de-durazno-454-g/p" TargetMode="External"/><Relationship Id="rId54" Type="http://schemas.openxmlformats.org/officeDocument/2006/relationships/hyperlink" Target="https://www.cotodigital3.com.ar/sitios/cdigi/producto/-arveja-seca-rem-inca-lat-350-gr/_/A-00128955-00128955-200" TargetMode="External"/><Relationship Id="rId62" Type="http://schemas.openxmlformats.org/officeDocument/2006/relationships/hyperlink" Target="https://www.modomarket.com/tomate-triturado-ballesta-x-1-kg/p" TargetMode="External"/><Relationship Id="rId70" Type="http://schemas.openxmlformats.org/officeDocument/2006/relationships/hyperlink" Target="https://diaonline.supermercadosdia.com.ar/queso-cremoso-dia-x-kg-297684/p" TargetMode="External"/><Relationship Id="rId75" Type="http://schemas.openxmlformats.org/officeDocument/2006/relationships/hyperlink" Target="https://tam.com.ar/ficha-1102-leche-polvo-descremada-purisima-x-800?gad_source=1&amp;gclid=CjwKCAiArLyuBhA7EiwA-qo80EKvg_c1_JJOSCuNnLcPSkzDuZGx3ezWS1EDatPD7qtXNDCF5loZCxoCFA8QAvD_BwE" TargetMode="External"/><Relationship Id="rId83" Type="http://schemas.openxmlformats.org/officeDocument/2006/relationships/hyperlink" Target="https://atomoconviene.com/atomo-ecommerce/leches-saborizadas/30550-leche-chocolata-nesquik-liviano-200-cc---8445290848932.html" TargetMode="External"/><Relationship Id="rId88" Type="http://schemas.openxmlformats.org/officeDocument/2006/relationships/hyperlink" Target="https://newgarden.com.ar/avena-arrollada-instantanea-500-gr-ying-yang.html?gad_source=1&amp;gclid=Cj0KCQiA8fW9BhC8ARIsACwHqYoyAwKKY8WUvn3Go1yjHrrCY-cDsHW8piOVCveAKMc_aJUtpFJCMxsaAj7rEALw_wcB" TargetMode="External"/><Relationship Id="rId91" Type="http://schemas.openxmlformats.org/officeDocument/2006/relationships/hyperlink" Target="https://newgarden.com.ar/almidon-de-maiz-glutal-x-500-g-sin-tacc.html?gclid=CjwKCAjwxo6IBhBKEiwAXSYBs6JKK-LESsVqqSqwvHlUU3W8ti_5PG6lZ5QvIHAdNBU-UyxcZk7ZgBoCmnsQAvD_BwE" TargetMode="External"/><Relationship Id="rId96" Type="http://schemas.openxmlformats.org/officeDocument/2006/relationships/hyperlink" Target="https://almacencamposverdes.com.ar/producto/galletitas-coco-200-gr-santa-mara/" TargetMode="External"/><Relationship Id="rId1" Type="http://schemas.openxmlformats.org/officeDocument/2006/relationships/hyperlink" Target="https://www.cotodigital3.com.ar/sitios/cdigi/producto/-vacio-del-centro-estancias-coto-x-kg/_/A-00047980-00047980-200" TargetMode="External"/><Relationship Id="rId6" Type="http://schemas.openxmlformats.org/officeDocument/2006/relationships/hyperlink" Target="https://www.cotodigital3.com.ar/sitios/cdigi/browse/_/N-bvj4bf?Dy=1&amp;Nf=product.startDate%7CLTEQ%2B1.6829856E12%7C%7Cproduct.endDate%7CGTEQ%2B1.6829856E12&amp;Nr=AND(product.sDisp_200%3A1004%2Cproduct.language%3Aespa%C3%B1ol%2COR(product.siteId%3ACotoDigital))" TargetMode="External"/><Relationship Id="rId15" Type="http://schemas.openxmlformats.org/officeDocument/2006/relationships/hyperlink" Target="https://diaonline.supermercadosdia.com.ar/harina-000-canuelas-ultra-refinada-1-kg-273445/p" TargetMode="External"/><Relationship Id="rId23" Type="http://schemas.openxmlformats.org/officeDocument/2006/relationships/hyperlink" Target="https://www.carrefour.com.ar/azucar-comun-carrefour-classic-tipo-a-en-bolsa-1-kg-723266/p" TargetMode="External"/><Relationship Id="rId28" Type="http://schemas.openxmlformats.org/officeDocument/2006/relationships/hyperlink" Target="https://www.carrefour.com.ar/pan-mignon-x-kg-22935/p" TargetMode="External"/><Relationship Id="rId36" Type="http://schemas.openxmlformats.org/officeDocument/2006/relationships/hyperlink" Target="https://www.cotodigital3.com.ar/sitios/cdigi/producto/-tapas-para-empanada-horno-ciudad-del-lago-300g/_/A-00024171-00024171-200" TargetMode="External"/><Relationship Id="rId49" Type="http://schemas.openxmlformats.org/officeDocument/2006/relationships/hyperlink" Target="https://www.modomarket.com/galletas-media-tarde-tripack-x-315-gr/p" TargetMode="External"/><Relationship Id="rId57" Type="http://schemas.openxmlformats.org/officeDocument/2006/relationships/hyperlink" Target="https://www.modomarket.com/copa-de-oro-coctel-4-frutas-x-820-gr/p" TargetMode="External"/><Relationship Id="rId10" Type="http://schemas.openxmlformats.org/officeDocument/2006/relationships/hyperlink" Target="https://diaonline.supermercadosdia.com.ar/yerba-mate-nory-500-gr-288328/p" TargetMode="External"/><Relationship Id="rId31" Type="http://schemas.openxmlformats.org/officeDocument/2006/relationships/hyperlink" Target="https://www.carrefour.com.ar/pan-mignon-x-kg-22935/p" TargetMode="External"/><Relationship Id="rId44" Type="http://schemas.openxmlformats.org/officeDocument/2006/relationships/hyperlink" Target="https://www.mercader.com.ar/alimentos-galletas-galletas-dulces/galletas-livianas/gall-maria-elena-x-15g-x-30un-x-1un" TargetMode="External"/><Relationship Id="rId52" Type="http://schemas.openxmlformats.org/officeDocument/2006/relationships/hyperlink" Target="https://api.cotodigital.com.ar/sitios/cdigi/productos/porotos-alubia-la-egipciana-bolsa-500-gr/_/R-00107861-00107861-200?Dy=1" TargetMode="External"/><Relationship Id="rId60" Type="http://schemas.openxmlformats.org/officeDocument/2006/relationships/hyperlink" Target="https://api.cotodigital.com.ar/sitios/cdigi/productos/pure-de-tomate-salsati-tetrabrik-520-gr/_/R-00169714-00169714-200?Dy=1" TargetMode="External"/><Relationship Id="rId65" Type="http://schemas.openxmlformats.org/officeDocument/2006/relationships/hyperlink" Target="https://www.cocinaconvalentino.com.ar/levaduras/12504-levadura-seca-levex-display-2-sobres-caja-50-10grs-c-u-0000000000000.html" TargetMode="External"/><Relationship Id="rId73" Type="http://schemas.openxmlformats.org/officeDocument/2006/relationships/hyperlink" Target="https://www.equipeshop.com.ar/productos/queso-untable-ilolay-en-mini-porc-individuales-20-gr-x-108/" TargetMode="External"/><Relationship Id="rId78" Type="http://schemas.openxmlformats.org/officeDocument/2006/relationships/hyperlink" Target="https://www.jumbo.com.ar/leche-entera-la-serenisima-3sachet-1lt/p" TargetMode="External"/><Relationship Id="rId81" Type="http://schemas.openxmlformats.org/officeDocument/2006/relationships/hyperlink" Target="https://api.cotodigital.com.ar/sitios/cdigi/productos/yogur-entero-firme-sabor-frutilla-ilolay-190g/_/R-00573026-00573026-200?Dy=1&amp;showMoreIds=10093" TargetMode="External"/><Relationship Id="rId86" Type="http://schemas.openxmlformats.org/officeDocument/2006/relationships/hyperlink" Target="https://www.carrefour.com.ar/dulce-de-membrillo-fernero-x-kg-707027/p" TargetMode="External"/><Relationship Id="rId94" Type="http://schemas.openxmlformats.org/officeDocument/2006/relationships/hyperlink" Target="https://elbanquito.com.ar/productos/integra-barra-sin-tacc-27-grs/" TargetMode="External"/><Relationship Id="rId99" Type="http://schemas.openxmlformats.org/officeDocument/2006/relationships/hyperlink" Target="https://newgarden.com.ar/premezcla-panaderia-y-reposteria-natuzen-x-1-kg-sin-tacc.html?gclid=Cj0KCQiA37KbBhDgARIsAIzce14GrMSgTONx-1AL5L5CwMM3sToPAcEnEdjb7rqGoAjDDs4P5V4p6DcaAlZ6EALw_wcB" TargetMode="External"/><Relationship Id="rId101" Type="http://schemas.openxmlformats.org/officeDocument/2006/relationships/hyperlink" Target="https://newgarden.com.ar/harina-de-maiz-celidarina-x-500-g-sin-tacc-kosher.html" TargetMode="External"/><Relationship Id="rId4" Type="http://schemas.openxmlformats.org/officeDocument/2006/relationships/hyperlink" Target="https://www.cotodigital3.com.ar/sitios/cdigi/producto/-pata-muslo-sin-piel-x-kg-congelados/_/A-00042215-00042215-200" TargetMode="External"/><Relationship Id="rId9" Type="http://schemas.openxmlformats.org/officeDocument/2006/relationships/hyperlink" Target="https://www.rimoldimayorista.com.ar/categorias/la-posadena-yerba-1-kg-27948.html" TargetMode="External"/><Relationship Id="rId13" Type="http://schemas.openxmlformats.org/officeDocument/2006/relationships/hyperlink" Target="https://maxiconsumo.com/sucursal_salta/catalog/product/view/id/9601/s/cafe-arlistan-suave-170-gr-502/category/85/" TargetMode="External"/><Relationship Id="rId18" Type="http://schemas.openxmlformats.org/officeDocument/2006/relationships/hyperlink" Target="https://www.carrefour.com.ar/arroz-largo-fino-00000-dos-hermanos-bolsa-1-kg/p" TargetMode="External"/><Relationship Id="rId39" Type="http://schemas.openxmlformats.org/officeDocument/2006/relationships/hyperlink" Target="https://diaonline.supermercadosdia.com.ar/medialuna-de-manteca-x-1-ud-259747/p" TargetMode="External"/><Relationship Id="rId34" Type="http://schemas.openxmlformats.org/officeDocument/2006/relationships/hyperlink" Target="https://www.cotodigital3.com.ar/sitios/cdigi/producto/-criollitos-x-uni/_/A-00046045-00046045-200" TargetMode="External"/><Relationship Id="rId50" Type="http://schemas.openxmlformats.org/officeDocument/2006/relationships/hyperlink" Target="https://www.modomarket.com/lentejas-la-abadia-x-400-gr/p" TargetMode="External"/><Relationship Id="rId55" Type="http://schemas.openxmlformats.org/officeDocument/2006/relationships/hyperlink" Target="https://chitza.com.ar/product/atun-aceite-caracas-x-170-gr/" TargetMode="External"/><Relationship Id="rId76" Type="http://schemas.openxmlformats.org/officeDocument/2006/relationships/hyperlink" Target="https://diaonline.supermercadosdia.com.ar/leche-en-polvo-descremada-dia-800-gr-161510/p" TargetMode="External"/><Relationship Id="rId97" Type="http://schemas.openxmlformats.org/officeDocument/2006/relationships/hyperlink" Target="https://www.farmacity.com/barra-de-cereal-light-frutilla-con-yogurth-x-23-gr/p?idsku=129574&amp;utm_source=google&amp;utm_medium=cpc&amp;utm_campaign=&amp;keyword=&amp;gclid=Cj0KCQiApKagBhC1ARIsAFc7Mc6FjFp_eaulsMt5g24S8g2vy4Z72RkbgC3RSPQR1wsHQk6xt2fJXnIaAjDkEALw_wcB" TargetMode="External"/><Relationship Id="rId10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N166"/>
  <sheetViews>
    <sheetView tabSelected="1" zoomScale="80" zoomScaleNormal="80" workbookViewId="0"/>
  </sheetViews>
  <sheetFormatPr baseColWidth="10" defaultRowHeight="15" x14ac:dyDescent="0.25"/>
  <cols>
    <col min="1" max="1" width="40.7109375" style="2" customWidth="1"/>
    <col min="3" max="3" width="15.42578125" style="4" customWidth="1"/>
    <col min="4" max="4" width="11.42578125" style="4" customWidth="1"/>
    <col min="5" max="6" width="20.7109375" style="2" customWidth="1"/>
    <col min="7" max="9" width="15.7109375" hidden="1" customWidth="1"/>
    <col min="10" max="10" width="40.7109375" style="2" customWidth="1"/>
    <col min="11" max="25" width="15.7109375" hidden="1" customWidth="1"/>
    <col min="26" max="26" width="30.7109375" hidden="1" customWidth="1"/>
  </cols>
  <sheetData>
    <row r="2" spans="1:66" ht="18.75" x14ac:dyDescent="0.3">
      <c r="A2" s="40" t="s">
        <v>413</v>
      </c>
      <c r="B2" s="40"/>
      <c r="C2" s="40"/>
      <c r="D2" s="40"/>
      <c r="E2" s="40"/>
      <c r="F2" s="40"/>
      <c r="G2" s="40"/>
      <c r="H2" s="40"/>
      <c r="I2" s="40"/>
      <c r="J2" s="40"/>
      <c r="K2" s="40"/>
      <c r="L2" s="40"/>
      <c r="M2" s="40"/>
      <c r="N2" s="40"/>
      <c r="O2" s="40"/>
      <c r="P2" s="40"/>
      <c r="Q2" s="40"/>
      <c r="R2" s="40"/>
      <c r="S2" s="40"/>
      <c r="T2" s="40"/>
      <c r="U2" s="40"/>
      <c r="V2" s="40"/>
      <c r="W2" s="40"/>
      <c r="X2" s="40"/>
      <c r="Y2" s="40"/>
      <c r="Z2" s="40"/>
    </row>
    <row r="3" spans="1:66" x14ac:dyDescent="0.25">
      <c r="A3"/>
    </row>
    <row r="4" spans="1:66" ht="26.25" customHeight="1" x14ac:dyDescent="0.25">
      <c r="M4" s="6"/>
      <c r="N4" s="6"/>
      <c r="O4" s="13" t="s">
        <v>420</v>
      </c>
      <c r="P4" s="38" t="s">
        <v>421</v>
      </c>
      <c r="Q4" s="38"/>
      <c r="R4" s="38"/>
      <c r="S4" s="39" t="s">
        <v>431</v>
      </c>
      <c r="T4" s="39"/>
      <c r="U4" s="39"/>
      <c r="V4" s="39"/>
      <c r="W4" s="39"/>
      <c r="X4" s="39"/>
    </row>
    <row r="5" spans="1:66" s="7" customFormat="1" ht="45.75" customHeight="1" x14ac:dyDescent="0.25">
      <c r="A5" s="8" t="s">
        <v>1</v>
      </c>
      <c r="B5" s="8" t="s">
        <v>2</v>
      </c>
      <c r="C5" s="9" t="s">
        <v>3</v>
      </c>
      <c r="D5" s="9" t="s">
        <v>432</v>
      </c>
      <c r="E5" s="8" t="s">
        <v>4</v>
      </c>
      <c r="F5" s="8" t="s">
        <v>5</v>
      </c>
      <c r="G5" s="8" t="s">
        <v>412</v>
      </c>
      <c r="H5" s="8" t="s">
        <v>6</v>
      </c>
      <c r="I5" s="8" t="s">
        <v>7</v>
      </c>
      <c r="J5" s="8" t="s">
        <v>8</v>
      </c>
      <c r="K5" s="8" t="s">
        <v>414</v>
      </c>
      <c r="L5" s="8" t="s">
        <v>415</v>
      </c>
      <c r="M5" s="8" t="s">
        <v>419</v>
      </c>
      <c r="N5" s="8" t="s">
        <v>433</v>
      </c>
      <c r="O5" s="14" t="s">
        <v>422</v>
      </c>
      <c r="P5" s="15" t="s">
        <v>416</v>
      </c>
      <c r="Q5" s="15" t="s">
        <v>417</v>
      </c>
      <c r="R5" s="15" t="s">
        <v>418</v>
      </c>
      <c r="S5" s="16" t="s">
        <v>423</v>
      </c>
      <c r="T5" s="16" t="s">
        <v>424</v>
      </c>
      <c r="U5" s="16" t="s">
        <v>425</v>
      </c>
      <c r="V5" s="16" t="s">
        <v>426</v>
      </c>
      <c r="W5" s="16" t="s">
        <v>427</v>
      </c>
      <c r="X5" s="16" t="s">
        <v>428</v>
      </c>
      <c r="Y5" s="8" t="s">
        <v>429</v>
      </c>
      <c r="Z5" s="8" t="s">
        <v>430</v>
      </c>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row>
    <row r="6" spans="1:66" ht="39.950000000000003" customHeight="1" x14ac:dyDescent="0.25">
      <c r="A6" s="10" t="s">
        <v>0</v>
      </c>
      <c r="B6" s="11" t="s">
        <v>9</v>
      </c>
      <c r="C6" s="12">
        <v>11900</v>
      </c>
      <c r="D6" s="12"/>
      <c r="E6" s="10" t="s">
        <v>10</v>
      </c>
      <c r="F6" s="10" t="s">
        <v>11</v>
      </c>
      <c r="G6" s="11">
        <v>4680</v>
      </c>
      <c r="H6" s="11">
        <v>1200</v>
      </c>
      <c r="I6" s="11">
        <v>14280000</v>
      </c>
      <c r="J6" s="10" t="s">
        <v>12</v>
      </c>
      <c r="K6" s="10" t="s">
        <v>434</v>
      </c>
      <c r="L6" s="11"/>
      <c r="M6" s="11"/>
      <c r="N6" s="11"/>
      <c r="O6" s="11"/>
      <c r="P6" s="11"/>
      <c r="Q6" s="11"/>
      <c r="R6" s="11"/>
      <c r="S6" s="11">
        <v>10</v>
      </c>
      <c r="T6" s="11">
        <v>0</v>
      </c>
      <c r="U6" s="11"/>
      <c r="V6" s="11"/>
      <c r="W6" s="11"/>
      <c r="X6" s="11"/>
      <c r="Y6" s="11"/>
      <c r="Z6" s="11"/>
      <c r="AA6" s="18">
        <f t="shared" ref="AA6" si="0">+(AB6+AD6+AF6)/3</f>
        <v>16236</v>
      </c>
      <c r="AB6" s="19">
        <v>18109</v>
      </c>
      <c r="AC6" s="20" t="s">
        <v>457</v>
      </c>
      <c r="AD6" s="19">
        <v>15500</v>
      </c>
      <c r="AE6" s="20" t="s">
        <v>458</v>
      </c>
      <c r="AF6" s="19">
        <v>15099</v>
      </c>
      <c r="AG6" s="20" t="s">
        <v>459</v>
      </c>
      <c r="AH6" s="21" t="s">
        <v>456</v>
      </c>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row>
    <row r="7" spans="1:66" ht="39.950000000000003" customHeight="1" x14ac:dyDescent="0.25">
      <c r="A7" s="10" t="s">
        <v>15</v>
      </c>
      <c r="B7" s="11" t="s">
        <v>9</v>
      </c>
      <c r="C7" s="12">
        <v>11500</v>
      </c>
      <c r="D7" s="12"/>
      <c r="E7" s="10" t="s">
        <v>10</v>
      </c>
      <c r="F7" s="10" t="s">
        <v>11</v>
      </c>
      <c r="G7" s="11">
        <v>235</v>
      </c>
      <c r="H7" s="11">
        <v>235</v>
      </c>
      <c r="I7" s="11">
        <v>2702500</v>
      </c>
      <c r="J7" s="10" t="s">
        <v>17</v>
      </c>
      <c r="K7" s="10" t="s">
        <v>434</v>
      </c>
      <c r="L7" s="11"/>
      <c r="M7" s="11"/>
      <c r="N7" s="11"/>
      <c r="O7" s="11"/>
      <c r="P7" s="11"/>
      <c r="Q7" s="11"/>
      <c r="R7" s="11"/>
      <c r="S7" s="11">
        <v>10</v>
      </c>
      <c r="T7" s="11">
        <v>0</v>
      </c>
      <c r="U7" s="11"/>
      <c r="V7" s="11"/>
      <c r="W7" s="11"/>
      <c r="X7" s="11"/>
      <c r="Y7" s="11"/>
      <c r="Z7" s="11"/>
      <c r="AA7" s="18">
        <f t="shared" ref="AA7" si="1">+(AB7+AD7+AF7)/3</f>
        <v>14499.666666666666</v>
      </c>
      <c r="AB7" s="19">
        <v>12599</v>
      </c>
      <c r="AC7" s="20" t="s">
        <v>453</v>
      </c>
      <c r="AD7" s="19">
        <v>14900</v>
      </c>
      <c r="AE7" s="20" t="s">
        <v>454</v>
      </c>
      <c r="AF7" s="19">
        <v>16000</v>
      </c>
      <c r="AG7" s="20" t="s">
        <v>455</v>
      </c>
      <c r="AH7" s="21" t="s">
        <v>456</v>
      </c>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row>
    <row r="8" spans="1:66" ht="39.950000000000003" customHeight="1" x14ac:dyDescent="0.25">
      <c r="A8" s="10" t="s">
        <v>18</v>
      </c>
      <c r="B8" s="11" t="s">
        <v>9</v>
      </c>
      <c r="C8" s="12">
        <v>11900</v>
      </c>
      <c r="D8" s="12"/>
      <c r="E8" s="10" t="s">
        <v>10</v>
      </c>
      <c r="F8" s="10" t="s">
        <v>11</v>
      </c>
      <c r="G8" s="11">
        <v>200</v>
      </c>
      <c r="H8" s="11">
        <v>200</v>
      </c>
      <c r="I8" s="11">
        <v>2380000</v>
      </c>
      <c r="J8" s="10" t="s">
        <v>17</v>
      </c>
      <c r="K8" s="10" t="s">
        <v>434</v>
      </c>
      <c r="L8" s="11"/>
      <c r="M8" s="11"/>
      <c r="N8" s="11"/>
      <c r="O8" s="11"/>
      <c r="P8" s="11"/>
      <c r="Q8" s="11"/>
      <c r="R8" s="11"/>
      <c r="S8" s="11">
        <v>10</v>
      </c>
      <c r="T8" s="11">
        <v>0</v>
      </c>
      <c r="U8" s="11"/>
      <c r="V8" s="11"/>
      <c r="W8" s="11"/>
      <c r="X8" s="11"/>
      <c r="Y8" s="11"/>
      <c r="Z8" s="11"/>
      <c r="AA8" s="18">
        <f t="shared" ref="AA8" si="2">+(AB8+AD8+AF8)/3</f>
        <v>16002.666666666666</v>
      </c>
      <c r="AB8" s="19">
        <v>18109</v>
      </c>
      <c r="AC8" s="20" t="s">
        <v>457</v>
      </c>
      <c r="AD8" s="19">
        <v>15500</v>
      </c>
      <c r="AE8" s="20" t="s">
        <v>460</v>
      </c>
      <c r="AF8" s="19">
        <v>14399</v>
      </c>
      <c r="AG8" s="20" t="s">
        <v>461</v>
      </c>
      <c r="AH8" s="21" t="s">
        <v>456</v>
      </c>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row>
    <row r="9" spans="1:66" ht="39.950000000000003" customHeight="1" x14ac:dyDescent="0.25">
      <c r="A9" s="10" t="s">
        <v>20</v>
      </c>
      <c r="B9" s="11" t="s">
        <v>9</v>
      </c>
      <c r="C9" s="12">
        <v>4526</v>
      </c>
      <c r="D9" s="12"/>
      <c r="E9" s="10" t="s">
        <v>21</v>
      </c>
      <c r="F9" s="10" t="s">
        <v>22</v>
      </c>
      <c r="G9" s="11">
        <v>4500</v>
      </c>
      <c r="H9" s="11">
        <v>4500</v>
      </c>
      <c r="I9" s="11">
        <v>20367000</v>
      </c>
      <c r="J9" s="10" t="s">
        <v>23</v>
      </c>
      <c r="K9" s="10" t="s">
        <v>434</v>
      </c>
      <c r="L9" s="11"/>
      <c r="M9" s="11"/>
      <c r="N9" s="11"/>
      <c r="O9" s="11"/>
      <c r="P9" s="11"/>
      <c r="Q9" s="11"/>
      <c r="R9" s="11"/>
      <c r="S9" s="11">
        <v>10</v>
      </c>
      <c r="T9" s="11">
        <v>0</v>
      </c>
      <c r="U9" s="11"/>
      <c r="V9" s="11"/>
      <c r="W9" s="11"/>
      <c r="X9" s="11"/>
      <c r="Y9" s="11"/>
      <c r="Z9" s="11"/>
      <c r="AA9" s="18">
        <f t="shared" ref="AA9" si="3">+(AB9+AD9+AF9)/3</f>
        <v>5571.333333333333</v>
      </c>
      <c r="AB9" s="19">
        <v>6999</v>
      </c>
      <c r="AC9" s="20" t="s">
        <v>462</v>
      </c>
      <c r="AD9" s="19">
        <v>6726</v>
      </c>
      <c r="AE9" s="20" t="s">
        <v>463</v>
      </c>
      <c r="AF9" s="19">
        <v>2989</v>
      </c>
      <c r="AG9" s="20" t="s">
        <v>464</v>
      </c>
      <c r="AH9" s="21" t="s">
        <v>456</v>
      </c>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row>
    <row r="10" spans="1:66" ht="39.950000000000003" customHeight="1" x14ac:dyDescent="0.25">
      <c r="A10" s="10" t="s">
        <v>25</v>
      </c>
      <c r="B10" s="11" t="s">
        <v>9</v>
      </c>
      <c r="C10" s="12">
        <v>4900</v>
      </c>
      <c r="D10" s="12"/>
      <c r="E10" s="10" t="s">
        <v>14</v>
      </c>
      <c r="F10" s="10" t="s">
        <v>24</v>
      </c>
      <c r="G10" s="11">
        <v>1270</v>
      </c>
      <c r="H10" s="11">
        <v>1000</v>
      </c>
      <c r="I10" s="11">
        <v>4900000</v>
      </c>
      <c r="J10" s="10" t="s">
        <v>26</v>
      </c>
      <c r="K10" s="10" t="s">
        <v>434</v>
      </c>
      <c r="L10" s="11"/>
      <c r="M10" s="11"/>
      <c r="N10" s="11"/>
      <c r="O10" s="11"/>
      <c r="P10" s="11"/>
      <c r="Q10" s="11"/>
      <c r="R10" s="11"/>
      <c r="S10" s="11">
        <v>10</v>
      </c>
      <c r="T10" s="11">
        <v>0</v>
      </c>
      <c r="U10" s="11"/>
      <c r="V10" s="11"/>
      <c r="W10" s="11"/>
      <c r="X10" s="11"/>
      <c r="Y10" s="11"/>
      <c r="Z10" s="11"/>
      <c r="AA10" s="18">
        <f t="shared" ref="AA10" si="4">+(AB10+AD10+AF10)/3</f>
        <v>7352.666666666667</v>
      </c>
      <c r="AB10" s="19">
        <v>6550</v>
      </c>
      <c r="AC10" s="20" t="s">
        <v>465</v>
      </c>
      <c r="AD10" s="19">
        <v>4599</v>
      </c>
      <c r="AE10" s="20" t="s">
        <v>466</v>
      </c>
      <c r="AF10" s="19">
        <v>10909</v>
      </c>
      <c r="AG10" s="20" t="s">
        <v>467</v>
      </c>
      <c r="AH10" s="22" t="s">
        <v>456</v>
      </c>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row>
    <row r="11" spans="1:66" ht="39.950000000000003" customHeight="1" x14ac:dyDescent="0.25">
      <c r="A11" s="10" t="s">
        <v>27</v>
      </c>
      <c r="B11" s="11" t="s">
        <v>9</v>
      </c>
      <c r="C11" s="12">
        <v>9999</v>
      </c>
      <c r="D11" s="12"/>
      <c r="E11" s="10" t="s">
        <v>10</v>
      </c>
      <c r="F11" s="10" t="s">
        <v>11</v>
      </c>
      <c r="G11" s="11">
        <v>680</v>
      </c>
      <c r="H11" s="11">
        <v>680</v>
      </c>
      <c r="I11" s="11">
        <v>6799320</v>
      </c>
      <c r="J11" s="10" t="s">
        <v>17</v>
      </c>
      <c r="K11" s="10" t="s">
        <v>434</v>
      </c>
      <c r="L11" s="11"/>
      <c r="M11" s="11"/>
      <c r="N11" s="11"/>
      <c r="O11" s="11"/>
      <c r="P11" s="11"/>
      <c r="Q11" s="11"/>
      <c r="R11" s="11"/>
      <c r="S11" s="11">
        <v>10</v>
      </c>
      <c r="T11" s="11">
        <v>0</v>
      </c>
      <c r="U11" s="11"/>
      <c r="V11" s="11"/>
      <c r="W11" s="11"/>
      <c r="X11" s="11"/>
      <c r="Y11" s="11"/>
      <c r="Z11" s="11"/>
      <c r="AA11" s="18">
        <f t="shared" ref="AA11" si="5">+(AB11+AD11+AF11)/3</f>
        <v>14463</v>
      </c>
      <c r="AB11" s="19">
        <v>13490</v>
      </c>
      <c r="AC11" s="20" t="s">
        <v>468</v>
      </c>
      <c r="AD11" s="19">
        <v>17900</v>
      </c>
      <c r="AE11" s="20" t="s">
        <v>469</v>
      </c>
      <c r="AF11" s="19">
        <v>11999</v>
      </c>
      <c r="AG11" s="20" t="s">
        <v>470</v>
      </c>
      <c r="AH11" s="22" t="s">
        <v>456</v>
      </c>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row>
    <row r="12" spans="1:66" ht="39.950000000000003" customHeight="1" x14ac:dyDescent="0.25">
      <c r="A12" s="10" t="s">
        <v>28</v>
      </c>
      <c r="B12" s="11" t="s">
        <v>16</v>
      </c>
      <c r="C12" s="12">
        <v>6800</v>
      </c>
      <c r="D12" s="12"/>
      <c r="E12" s="10" t="s">
        <v>29</v>
      </c>
      <c r="F12" s="10" t="s">
        <v>30</v>
      </c>
      <c r="G12" s="11">
        <v>595</v>
      </c>
      <c r="H12" s="11">
        <v>595</v>
      </c>
      <c r="I12" s="11">
        <v>4046000</v>
      </c>
      <c r="J12" s="10" t="s">
        <v>31</v>
      </c>
      <c r="K12" s="10" t="s">
        <v>434</v>
      </c>
      <c r="L12" s="11"/>
      <c r="M12" s="11"/>
      <c r="N12" s="11"/>
      <c r="O12" s="11"/>
      <c r="P12" s="11"/>
      <c r="Q12" s="11"/>
      <c r="R12" s="11"/>
      <c r="S12" s="11">
        <v>10</v>
      </c>
      <c r="T12" s="11">
        <v>0</v>
      </c>
      <c r="U12" s="11"/>
      <c r="V12" s="11"/>
      <c r="W12" s="11"/>
      <c r="X12" s="11"/>
      <c r="Y12" s="11"/>
      <c r="Z12" s="11"/>
      <c r="AA12" s="18">
        <f t="shared" ref="AA12" si="6">+(AB12+AD12+AF12)/3</f>
        <v>7103.333333333333</v>
      </c>
      <c r="AB12" s="19">
        <v>7990</v>
      </c>
      <c r="AC12" s="20" t="s">
        <v>471</v>
      </c>
      <c r="AD12" s="19">
        <v>6600</v>
      </c>
      <c r="AE12" s="23" t="s">
        <v>472</v>
      </c>
      <c r="AF12" s="19">
        <v>6720</v>
      </c>
      <c r="AG12" s="23" t="s">
        <v>473</v>
      </c>
      <c r="AH12" s="24" t="s">
        <v>474</v>
      </c>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row>
    <row r="13" spans="1:66" ht="39.950000000000003" customHeight="1" x14ac:dyDescent="0.25">
      <c r="A13" s="10" t="s">
        <v>35</v>
      </c>
      <c r="B13" s="11" t="s">
        <v>16</v>
      </c>
      <c r="C13" s="12">
        <v>450</v>
      </c>
      <c r="D13" s="12"/>
      <c r="E13" s="10" t="s">
        <v>36</v>
      </c>
      <c r="F13" s="10" t="s">
        <v>37</v>
      </c>
      <c r="G13" s="11">
        <v>930</v>
      </c>
      <c r="H13" s="11">
        <v>930</v>
      </c>
      <c r="I13" s="11">
        <v>418500</v>
      </c>
      <c r="J13" s="10" t="s">
        <v>38</v>
      </c>
      <c r="K13" s="10" t="s">
        <v>434</v>
      </c>
      <c r="L13" s="11"/>
      <c r="M13" s="11"/>
      <c r="N13" s="11"/>
      <c r="O13" s="11"/>
      <c r="P13" s="11"/>
      <c r="Q13" s="11"/>
      <c r="R13" s="11"/>
      <c r="S13" s="11">
        <v>10</v>
      </c>
      <c r="T13" s="11">
        <v>0</v>
      </c>
      <c r="U13" s="11"/>
      <c r="V13" s="11"/>
      <c r="W13" s="11"/>
      <c r="X13" s="11"/>
      <c r="Y13" s="11"/>
      <c r="Z13" s="11"/>
      <c r="AA13" s="18">
        <f>+(AB13+AD13+AF13)/3</f>
        <v>2293.3333333333335</v>
      </c>
      <c r="AB13" s="19">
        <v>1690</v>
      </c>
      <c r="AC13" s="23" t="s">
        <v>475</v>
      </c>
      <c r="AD13" s="19">
        <v>3690</v>
      </c>
      <c r="AE13" s="23" t="s">
        <v>476</v>
      </c>
      <c r="AF13" s="19">
        <v>1500</v>
      </c>
      <c r="AG13" s="23" t="s">
        <v>477</v>
      </c>
      <c r="AH13" s="24" t="s">
        <v>478</v>
      </c>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row>
    <row r="14" spans="1:66" ht="39.950000000000003" customHeight="1" x14ac:dyDescent="0.25">
      <c r="A14" s="10" t="s">
        <v>43</v>
      </c>
      <c r="B14" s="11" t="s">
        <v>16</v>
      </c>
      <c r="C14" s="12">
        <v>1395</v>
      </c>
      <c r="D14" s="12"/>
      <c r="E14" s="10" t="s">
        <v>21</v>
      </c>
      <c r="F14" s="10" t="s">
        <v>44</v>
      </c>
      <c r="G14" s="11">
        <v>3920</v>
      </c>
      <c r="H14" s="11">
        <v>3920</v>
      </c>
      <c r="I14" s="11">
        <v>5468400</v>
      </c>
      <c r="J14" s="10" t="s">
        <v>45</v>
      </c>
      <c r="K14" s="10" t="s">
        <v>434</v>
      </c>
      <c r="L14" s="11"/>
      <c r="M14" s="11"/>
      <c r="N14" s="11"/>
      <c r="O14" s="11"/>
      <c r="P14" s="11"/>
      <c r="Q14" s="11"/>
      <c r="R14" s="11"/>
      <c r="S14" s="11">
        <v>10</v>
      </c>
      <c r="T14" s="11">
        <v>0</v>
      </c>
      <c r="U14" s="11"/>
      <c r="V14" s="11"/>
      <c r="W14" s="11"/>
      <c r="X14" s="11"/>
      <c r="Y14" s="11"/>
      <c r="Z14" s="11"/>
      <c r="AA14" s="18">
        <f t="shared" ref="AA14" si="7">+(AB14+AD14+AF14)/3</f>
        <v>3228</v>
      </c>
      <c r="AB14" s="19">
        <v>2999</v>
      </c>
      <c r="AC14" s="23" t="s">
        <v>479</v>
      </c>
      <c r="AD14" s="19">
        <v>2999</v>
      </c>
      <c r="AE14" s="23" t="s">
        <v>480</v>
      </c>
      <c r="AF14" s="19">
        <v>3686</v>
      </c>
      <c r="AG14" s="23" t="s">
        <v>481</v>
      </c>
      <c r="AH14" s="24" t="s">
        <v>482</v>
      </c>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row>
    <row r="15" spans="1:66" ht="39.950000000000003" customHeight="1" x14ac:dyDescent="0.25">
      <c r="A15" s="10" t="s">
        <v>46</v>
      </c>
      <c r="B15" s="11" t="s">
        <v>16</v>
      </c>
      <c r="C15" s="12">
        <v>350</v>
      </c>
      <c r="D15" s="12"/>
      <c r="E15" s="10" t="s">
        <v>36</v>
      </c>
      <c r="F15" s="10" t="s">
        <v>37</v>
      </c>
      <c r="G15" s="11">
        <v>1625</v>
      </c>
      <c r="H15" s="11">
        <v>1625</v>
      </c>
      <c r="I15" s="11">
        <v>568750</v>
      </c>
      <c r="J15" s="10" t="s">
        <v>47</v>
      </c>
      <c r="K15" s="10" t="s">
        <v>434</v>
      </c>
      <c r="L15" s="11"/>
      <c r="M15" s="11"/>
      <c r="N15" s="11"/>
      <c r="O15" s="11"/>
      <c r="P15" s="11"/>
      <c r="Q15" s="11"/>
      <c r="R15" s="11"/>
      <c r="S15" s="11">
        <v>10</v>
      </c>
      <c r="T15" s="11">
        <v>0</v>
      </c>
      <c r="U15" s="11"/>
      <c r="V15" s="11"/>
      <c r="W15" s="11"/>
      <c r="X15" s="11"/>
      <c r="Y15" s="11"/>
      <c r="Z15" s="11"/>
      <c r="AA15" s="18">
        <f t="shared" ref="AA15" si="8">+(AB15+AD15+AF15)/3</f>
        <v>1362.6666666666667</v>
      </c>
      <c r="AB15" s="19">
        <v>1390</v>
      </c>
      <c r="AC15" s="23" t="s">
        <v>483</v>
      </c>
      <c r="AD15" s="19">
        <v>1299</v>
      </c>
      <c r="AE15" s="23" t="s">
        <v>484</v>
      </c>
      <c r="AF15" s="19">
        <v>1399</v>
      </c>
      <c r="AG15" s="23" t="s">
        <v>485</v>
      </c>
      <c r="AH15" s="24" t="s">
        <v>486</v>
      </c>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row>
    <row r="16" spans="1:66" ht="39.950000000000003" customHeight="1" x14ac:dyDescent="0.25">
      <c r="A16" s="10" t="s">
        <v>49</v>
      </c>
      <c r="B16" s="11" t="s">
        <v>9</v>
      </c>
      <c r="C16" s="12">
        <v>1200</v>
      </c>
      <c r="D16" s="12"/>
      <c r="E16" s="10" t="s">
        <v>36</v>
      </c>
      <c r="F16" s="10" t="s">
        <v>37</v>
      </c>
      <c r="G16" s="11">
        <v>595</v>
      </c>
      <c r="H16" s="11">
        <v>595</v>
      </c>
      <c r="I16" s="11">
        <v>714000</v>
      </c>
      <c r="J16" s="10" t="s">
        <v>48</v>
      </c>
      <c r="K16" s="10" t="s">
        <v>434</v>
      </c>
      <c r="L16" s="11"/>
      <c r="M16" s="11"/>
      <c r="N16" s="11"/>
      <c r="O16" s="11"/>
      <c r="P16" s="11"/>
      <c r="Q16" s="11"/>
      <c r="R16" s="11"/>
      <c r="S16" s="11">
        <v>10</v>
      </c>
      <c r="T16" s="11">
        <v>0</v>
      </c>
      <c r="U16" s="11"/>
      <c r="V16" s="11"/>
      <c r="W16" s="11"/>
      <c r="X16" s="11"/>
      <c r="Y16" s="11"/>
      <c r="Z16" s="11"/>
      <c r="AA16" s="18">
        <f t="shared" ref="AA16" si="9">+(AB16+AD16+AF16)/3</f>
        <v>3129.3333333333335</v>
      </c>
      <c r="AB16" s="19">
        <v>3490</v>
      </c>
      <c r="AC16" s="23" t="s">
        <v>487</v>
      </c>
      <c r="AD16" s="19">
        <v>2899</v>
      </c>
      <c r="AE16" s="23" t="s">
        <v>488</v>
      </c>
      <c r="AF16" s="19">
        <v>2999</v>
      </c>
      <c r="AG16" s="23" t="s">
        <v>489</v>
      </c>
      <c r="AH16" s="24" t="s">
        <v>490</v>
      </c>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row>
    <row r="17" spans="1:66" ht="39.950000000000003" customHeight="1" x14ac:dyDescent="0.25">
      <c r="A17" s="10" t="s">
        <v>51</v>
      </c>
      <c r="B17" s="11" t="s">
        <v>16</v>
      </c>
      <c r="C17" s="12">
        <v>250</v>
      </c>
      <c r="D17" s="12"/>
      <c r="E17" s="10" t="s">
        <v>36</v>
      </c>
      <c r="F17" s="10" t="s">
        <v>37</v>
      </c>
      <c r="G17" s="11">
        <v>1625</v>
      </c>
      <c r="H17" s="11">
        <v>1625</v>
      </c>
      <c r="I17" s="11">
        <v>406250</v>
      </c>
      <c r="J17" s="10" t="s">
        <v>52</v>
      </c>
      <c r="K17" s="10" t="s">
        <v>434</v>
      </c>
      <c r="L17" s="11"/>
      <c r="M17" s="11"/>
      <c r="N17" s="11"/>
      <c r="O17" s="11"/>
      <c r="P17" s="11"/>
      <c r="Q17" s="11"/>
      <c r="R17" s="11"/>
      <c r="S17" s="11">
        <v>10</v>
      </c>
      <c r="T17" s="11">
        <v>0</v>
      </c>
      <c r="U17" s="11"/>
      <c r="V17" s="11"/>
      <c r="W17" s="11"/>
      <c r="X17" s="11"/>
      <c r="Y17" s="11"/>
      <c r="Z17" s="11"/>
      <c r="AA17" s="18">
        <f t="shared" ref="AA17" si="10">+(AB17+AD17+AF17)/3</f>
        <v>1005.6666666666666</v>
      </c>
      <c r="AB17" s="19">
        <v>999</v>
      </c>
      <c r="AC17" s="23" t="s">
        <v>491</v>
      </c>
      <c r="AD17" s="19">
        <v>799</v>
      </c>
      <c r="AE17" s="23" t="s">
        <v>492</v>
      </c>
      <c r="AF17" s="19">
        <v>1219</v>
      </c>
      <c r="AG17" s="23" t="s">
        <v>493</v>
      </c>
      <c r="AH17" s="24" t="s">
        <v>494</v>
      </c>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row>
    <row r="18" spans="1:66" ht="39.950000000000003" customHeight="1" x14ac:dyDescent="0.25">
      <c r="A18" s="10" t="s">
        <v>53</v>
      </c>
      <c r="B18" s="11" t="s">
        <v>9</v>
      </c>
      <c r="C18" s="12">
        <v>4780</v>
      </c>
      <c r="D18" s="12"/>
      <c r="E18" s="10" t="s">
        <v>29</v>
      </c>
      <c r="F18" s="10" t="s">
        <v>42</v>
      </c>
      <c r="G18" s="11">
        <v>115</v>
      </c>
      <c r="H18" s="11">
        <v>115</v>
      </c>
      <c r="I18" s="11">
        <v>549700</v>
      </c>
      <c r="J18" s="10" t="s">
        <v>54</v>
      </c>
      <c r="K18" s="10" t="s">
        <v>434</v>
      </c>
      <c r="L18" s="11"/>
      <c r="M18" s="11"/>
      <c r="N18" s="11"/>
      <c r="O18" s="11"/>
      <c r="P18" s="11"/>
      <c r="Q18" s="11"/>
      <c r="R18" s="11"/>
      <c r="S18" s="11">
        <v>10</v>
      </c>
      <c r="T18" s="11">
        <v>0</v>
      </c>
      <c r="U18" s="11"/>
      <c r="V18" s="11"/>
      <c r="W18" s="11"/>
      <c r="X18" s="11"/>
      <c r="Y18" s="11"/>
      <c r="Z18" s="11"/>
      <c r="AA18" s="18">
        <f t="shared" ref="AA18" si="11">+(AB18+AD18+AF18)/3</f>
        <v>6852.333333333333</v>
      </c>
      <c r="AB18" s="19">
        <v>6599</v>
      </c>
      <c r="AC18" s="23" t="s">
        <v>495</v>
      </c>
      <c r="AD18" s="19">
        <v>6599</v>
      </c>
      <c r="AE18" s="23" t="s">
        <v>496</v>
      </c>
      <c r="AF18" s="19">
        <v>7359</v>
      </c>
      <c r="AG18" s="23" t="s">
        <v>497</v>
      </c>
      <c r="AH18" s="24" t="s">
        <v>498</v>
      </c>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row>
    <row r="19" spans="1:66" ht="39.950000000000003" customHeight="1" x14ac:dyDescent="0.25">
      <c r="A19" s="10" t="s">
        <v>55</v>
      </c>
      <c r="B19" s="11" t="s">
        <v>9</v>
      </c>
      <c r="C19" s="12">
        <v>1200</v>
      </c>
      <c r="D19" s="12"/>
      <c r="E19" s="10" t="s">
        <v>36</v>
      </c>
      <c r="F19" s="10" t="s">
        <v>37</v>
      </c>
      <c r="G19" s="11">
        <v>820</v>
      </c>
      <c r="H19" s="11">
        <v>820</v>
      </c>
      <c r="I19" s="11">
        <v>984000</v>
      </c>
      <c r="J19" s="10" t="s">
        <v>48</v>
      </c>
      <c r="K19" s="10" t="s">
        <v>434</v>
      </c>
      <c r="L19" s="11"/>
      <c r="M19" s="11"/>
      <c r="N19" s="11"/>
      <c r="O19" s="11"/>
      <c r="P19" s="11"/>
      <c r="Q19" s="11"/>
      <c r="R19" s="11"/>
      <c r="S19" s="11">
        <v>10</v>
      </c>
      <c r="T19" s="11">
        <v>0</v>
      </c>
      <c r="U19" s="11"/>
      <c r="V19" s="11"/>
      <c r="W19" s="11"/>
      <c r="X19" s="11"/>
      <c r="Y19" s="11"/>
      <c r="Z19" s="11"/>
      <c r="AA19" s="18">
        <f t="shared" ref="AA19" si="12">+(AB19+AD19+AF19)/3</f>
        <v>2288.3333333333335</v>
      </c>
      <c r="AB19" s="19">
        <v>2490</v>
      </c>
      <c r="AC19" s="23" t="s">
        <v>499</v>
      </c>
      <c r="AD19" s="19">
        <v>2375</v>
      </c>
      <c r="AE19" s="23" t="s">
        <v>500</v>
      </c>
      <c r="AF19" s="19">
        <v>2000</v>
      </c>
      <c r="AG19" s="23" t="s">
        <v>501</v>
      </c>
      <c r="AH19" s="24" t="s">
        <v>502</v>
      </c>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row>
    <row r="20" spans="1:66" ht="39.950000000000003" customHeight="1" x14ac:dyDescent="0.25">
      <c r="A20" s="10" t="s">
        <v>56</v>
      </c>
      <c r="B20" s="11" t="s">
        <v>9</v>
      </c>
      <c r="C20" s="12">
        <v>606</v>
      </c>
      <c r="D20" s="12"/>
      <c r="E20" s="10" t="s">
        <v>13</v>
      </c>
      <c r="F20" s="10" t="s">
        <v>39</v>
      </c>
      <c r="G20" s="11">
        <v>100</v>
      </c>
      <c r="H20" s="11">
        <v>100</v>
      </c>
      <c r="I20" s="11">
        <v>60600</v>
      </c>
      <c r="J20" s="10" t="s">
        <v>57</v>
      </c>
      <c r="K20" s="10" t="s">
        <v>434</v>
      </c>
      <c r="L20" s="11"/>
      <c r="M20" s="11"/>
      <c r="N20" s="11"/>
      <c r="O20" s="11"/>
      <c r="P20" s="11"/>
      <c r="Q20" s="11"/>
      <c r="R20" s="11"/>
      <c r="S20" s="11">
        <v>10</v>
      </c>
      <c r="T20" s="11">
        <v>0</v>
      </c>
      <c r="U20" s="11"/>
      <c r="V20" s="11"/>
      <c r="W20" s="11"/>
      <c r="X20" s="11"/>
      <c r="Y20" s="11"/>
      <c r="Z20" s="11"/>
      <c r="AA20" s="18">
        <f t="shared" ref="AA20" si="13">+(AB20+AD20+AF20)/3</f>
        <v>1829.3333333333333</v>
      </c>
      <c r="AB20" s="19">
        <v>1990</v>
      </c>
      <c r="AC20" s="23" t="s">
        <v>503</v>
      </c>
      <c r="AD20" s="19">
        <v>1499</v>
      </c>
      <c r="AE20" s="23" t="s">
        <v>504</v>
      </c>
      <c r="AF20" s="19">
        <v>1999</v>
      </c>
      <c r="AG20" s="23" t="s">
        <v>505</v>
      </c>
      <c r="AH20" s="24" t="s">
        <v>506</v>
      </c>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row>
    <row r="21" spans="1:66" ht="39.950000000000003" customHeight="1" x14ac:dyDescent="0.25">
      <c r="A21" s="10" t="s">
        <v>58</v>
      </c>
      <c r="B21" s="11" t="s">
        <v>9</v>
      </c>
      <c r="C21" s="12">
        <v>1800</v>
      </c>
      <c r="D21" s="12"/>
      <c r="E21" s="10" t="s">
        <v>36</v>
      </c>
      <c r="F21" s="10" t="s">
        <v>37</v>
      </c>
      <c r="G21" s="11">
        <v>2940</v>
      </c>
      <c r="H21" s="11">
        <v>2940</v>
      </c>
      <c r="I21" s="11">
        <v>5292000</v>
      </c>
      <c r="J21" s="10" t="s">
        <v>59</v>
      </c>
      <c r="K21" s="10" t="s">
        <v>434</v>
      </c>
      <c r="L21" s="11"/>
      <c r="M21" s="11"/>
      <c r="N21" s="11"/>
      <c r="O21" s="11"/>
      <c r="P21" s="11"/>
      <c r="Q21" s="11"/>
      <c r="R21" s="11"/>
      <c r="S21" s="11">
        <v>10</v>
      </c>
      <c r="T21" s="11">
        <v>0</v>
      </c>
      <c r="U21" s="11"/>
      <c r="V21" s="11"/>
      <c r="W21" s="11"/>
      <c r="X21" s="11"/>
      <c r="Y21" s="11"/>
      <c r="Z21" s="11"/>
      <c r="AA21" s="18">
        <f t="shared" ref="AA21" si="14">+(AB21+AD21+AF21)/3</f>
        <v>1862.6666666666667</v>
      </c>
      <c r="AB21" s="19">
        <v>2199</v>
      </c>
      <c r="AC21" s="23" t="s">
        <v>507</v>
      </c>
      <c r="AD21" s="19">
        <v>1890</v>
      </c>
      <c r="AE21" s="23" t="s">
        <v>508</v>
      </c>
      <c r="AF21" s="19">
        <v>1499</v>
      </c>
      <c r="AG21" s="23" t="s">
        <v>509</v>
      </c>
      <c r="AH21" s="25" t="s">
        <v>510</v>
      </c>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row>
    <row r="22" spans="1:66" ht="39.950000000000003" customHeight="1" x14ac:dyDescent="0.25">
      <c r="A22" s="10" t="s">
        <v>60</v>
      </c>
      <c r="B22" s="11" t="s">
        <v>16</v>
      </c>
      <c r="C22" s="12">
        <v>1200</v>
      </c>
      <c r="D22" s="12"/>
      <c r="E22" s="10" t="s">
        <v>36</v>
      </c>
      <c r="F22" s="10" t="s">
        <v>37</v>
      </c>
      <c r="G22" s="11">
        <v>5445</v>
      </c>
      <c r="H22" s="11">
        <v>5445</v>
      </c>
      <c r="I22" s="11">
        <v>6534000</v>
      </c>
      <c r="J22" s="10" t="s">
        <v>61</v>
      </c>
      <c r="K22" s="10" t="s">
        <v>434</v>
      </c>
      <c r="L22" s="11"/>
      <c r="M22" s="11"/>
      <c r="N22" s="11"/>
      <c r="O22" s="11"/>
      <c r="P22" s="11"/>
      <c r="Q22" s="11"/>
      <c r="R22" s="11"/>
      <c r="S22" s="11">
        <v>10</v>
      </c>
      <c r="T22" s="11">
        <v>0</v>
      </c>
      <c r="U22" s="11"/>
      <c r="V22" s="11"/>
      <c r="W22" s="11"/>
      <c r="X22" s="11"/>
      <c r="Y22" s="11"/>
      <c r="Z22" s="11"/>
      <c r="AA22" s="18">
        <f t="shared" ref="AA22" si="15">+(AB22+AD22+AF22)/3</f>
        <v>2229.3333333333335</v>
      </c>
      <c r="AB22" s="19">
        <v>2299</v>
      </c>
      <c r="AC22" s="23" t="s">
        <v>511</v>
      </c>
      <c r="AD22" s="19">
        <v>2190</v>
      </c>
      <c r="AE22" s="23" t="s">
        <v>512</v>
      </c>
      <c r="AF22" s="19">
        <v>2199</v>
      </c>
      <c r="AG22" s="23" t="s">
        <v>513</v>
      </c>
      <c r="AH22" s="24" t="s">
        <v>514</v>
      </c>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row>
    <row r="23" spans="1:66" ht="39.950000000000003" customHeight="1" x14ac:dyDescent="0.25">
      <c r="A23" s="10" t="s">
        <v>62</v>
      </c>
      <c r="B23" s="11" t="s">
        <v>16</v>
      </c>
      <c r="C23" s="12">
        <v>980</v>
      </c>
      <c r="D23" s="12"/>
      <c r="E23" s="10" t="s">
        <v>36</v>
      </c>
      <c r="F23" s="10" t="s">
        <v>37</v>
      </c>
      <c r="G23" s="11">
        <v>4470</v>
      </c>
      <c r="H23" s="11">
        <v>4470</v>
      </c>
      <c r="I23" s="11">
        <v>4380600</v>
      </c>
      <c r="J23" s="10" t="s">
        <v>63</v>
      </c>
      <c r="K23" s="10" t="s">
        <v>434</v>
      </c>
      <c r="L23" s="11"/>
      <c r="M23" s="11"/>
      <c r="N23" s="11"/>
      <c r="O23" s="11"/>
      <c r="P23" s="11"/>
      <c r="Q23" s="11"/>
      <c r="R23" s="11"/>
      <c r="S23" s="11">
        <v>10</v>
      </c>
      <c r="T23" s="11">
        <v>0</v>
      </c>
      <c r="U23" s="11"/>
      <c r="V23" s="11"/>
      <c r="W23" s="11"/>
      <c r="X23" s="11"/>
      <c r="Y23" s="11"/>
      <c r="Z23" s="11"/>
      <c r="AA23" s="18">
        <f t="shared" ref="AA23" si="16">+(AB23+AD23+AF23)/3</f>
        <v>1196</v>
      </c>
      <c r="AB23" s="19">
        <v>1099</v>
      </c>
      <c r="AC23" s="23" t="s">
        <v>515</v>
      </c>
      <c r="AD23" s="19">
        <v>1490</v>
      </c>
      <c r="AE23" s="23" t="s">
        <v>516</v>
      </c>
      <c r="AF23" s="19">
        <v>999</v>
      </c>
      <c r="AG23" s="23" t="s">
        <v>517</v>
      </c>
      <c r="AH23" s="24" t="s">
        <v>518</v>
      </c>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row>
    <row r="24" spans="1:66" ht="39.950000000000003" customHeight="1" x14ac:dyDescent="0.25">
      <c r="A24" s="10" t="s">
        <v>64</v>
      </c>
      <c r="B24" s="11" t="s">
        <v>16</v>
      </c>
      <c r="C24" s="12">
        <v>530</v>
      </c>
      <c r="D24" s="12"/>
      <c r="E24" s="10" t="s">
        <v>29</v>
      </c>
      <c r="F24" s="10" t="s">
        <v>65</v>
      </c>
      <c r="G24" s="11">
        <v>6220</v>
      </c>
      <c r="H24" s="11">
        <v>6220</v>
      </c>
      <c r="I24" s="11">
        <v>3296600</v>
      </c>
      <c r="J24" s="10" t="s">
        <v>66</v>
      </c>
      <c r="K24" s="10" t="s">
        <v>434</v>
      </c>
      <c r="L24" s="11"/>
      <c r="M24" s="11"/>
      <c r="N24" s="11"/>
      <c r="O24" s="11"/>
      <c r="P24" s="11"/>
      <c r="Q24" s="11"/>
      <c r="R24" s="11"/>
      <c r="S24" s="11">
        <v>10</v>
      </c>
      <c r="T24" s="11">
        <v>0</v>
      </c>
      <c r="U24" s="11"/>
      <c r="V24" s="11"/>
      <c r="W24" s="11"/>
      <c r="X24" s="11"/>
      <c r="Y24" s="11"/>
      <c r="Z24" s="11"/>
      <c r="AA24" s="18">
        <f t="shared" ref="AA24" si="17">+(AB24+AD24+AF24)/3</f>
        <v>879.33333333333337</v>
      </c>
      <c r="AB24" s="19">
        <v>849</v>
      </c>
      <c r="AC24" s="26" t="s">
        <v>519</v>
      </c>
      <c r="AD24" s="19">
        <v>890</v>
      </c>
      <c r="AE24" s="26" t="s">
        <v>520</v>
      </c>
      <c r="AF24" s="19">
        <v>899</v>
      </c>
      <c r="AG24" s="23" t="s">
        <v>521</v>
      </c>
      <c r="AH24" s="24" t="s">
        <v>522</v>
      </c>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row>
    <row r="25" spans="1:66" ht="39.950000000000003" customHeight="1" x14ac:dyDescent="0.25">
      <c r="A25" s="10" t="s">
        <v>67</v>
      </c>
      <c r="B25" s="11" t="s">
        <v>16</v>
      </c>
      <c r="C25" s="12">
        <v>1100</v>
      </c>
      <c r="D25" s="12"/>
      <c r="E25" s="10" t="s">
        <v>36</v>
      </c>
      <c r="F25" s="10" t="s">
        <v>37</v>
      </c>
      <c r="G25" s="11">
        <v>1970</v>
      </c>
      <c r="H25" s="11">
        <v>1970</v>
      </c>
      <c r="I25" s="11">
        <v>2167000</v>
      </c>
      <c r="J25" s="10" t="s">
        <v>68</v>
      </c>
      <c r="K25" s="10" t="s">
        <v>434</v>
      </c>
      <c r="L25" s="11"/>
      <c r="M25" s="11"/>
      <c r="N25" s="11"/>
      <c r="O25" s="11"/>
      <c r="P25" s="11"/>
      <c r="Q25" s="11"/>
      <c r="R25" s="11"/>
      <c r="S25" s="11">
        <v>10</v>
      </c>
      <c r="T25" s="11">
        <v>0</v>
      </c>
      <c r="U25" s="11"/>
      <c r="V25" s="11"/>
      <c r="W25" s="11"/>
      <c r="X25" s="11"/>
      <c r="Y25" s="11"/>
      <c r="Z25" s="11"/>
      <c r="AA25" s="18">
        <f t="shared" ref="AA25" si="18">+(AB25+AD25+AF25)/3</f>
        <v>1595.6666666666667</v>
      </c>
      <c r="AB25" s="19">
        <v>1489</v>
      </c>
      <c r="AC25" s="23" t="s">
        <v>523</v>
      </c>
      <c r="AD25" s="19">
        <v>1599</v>
      </c>
      <c r="AE25" s="23" t="s">
        <v>524</v>
      </c>
      <c r="AF25" s="19">
        <v>1699</v>
      </c>
      <c r="AG25" s="23" t="s">
        <v>525</v>
      </c>
      <c r="AH25" s="24" t="s">
        <v>526</v>
      </c>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row>
    <row r="26" spans="1:66" ht="39.950000000000003" customHeight="1" x14ac:dyDescent="0.25">
      <c r="A26" s="10" t="s">
        <v>69</v>
      </c>
      <c r="B26" s="11" t="s">
        <v>9</v>
      </c>
      <c r="C26" s="12">
        <v>295</v>
      </c>
      <c r="D26" s="12"/>
      <c r="E26" s="10" t="s">
        <v>36</v>
      </c>
      <c r="F26" s="10" t="s">
        <v>37</v>
      </c>
      <c r="G26" s="11">
        <v>2510</v>
      </c>
      <c r="H26" s="11">
        <v>2510</v>
      </c>
      <c r="I26" s="11">
        <v>740450</v>
      </c>
      <c r="J26" s="10" t="s">
        <v>48</v>
      </c>
      <c r="K26" s="10" t="s">
        <v>434</v>
      </c>
      <c r="L26" s="11"/>
      <c r="M26" s="11"/>
      <c r="N26" s="11"/>
      <c r="O26" s="11"/>
      <c r="P26" s="11"/>
      <c r="Q26" s="11"/>
      <c r="R26" s="11"/>
      <c r="S26" s="11">
        <v>10</v>
      </c>
      <c r="T26" s="11">
        <v>0</v>
      </c>
      <c r="U26" s="11"/>
      <c r="V26" s="11"/>
      <c r="W26" s="11"/>
      <c r="X26" s="11"/>
      <c r="Y26" s="11"/>
      <c r="Z26" s="11"/>
      <c r="AA26" s="18">
        <f t="shared" ref="AA26" si="19">+(AB26+AD26+AF26)/3</f>
        <v>1329.3333333333333</v>
      </c>
      <c r="AB26" s="19">
        <v>1699</v>
      </c>
      <c r="AC26" s="23" t="s">
        <v>527</v>
      </c>
      <c r="AD26" s="19">
        <v>1290</v>
      </c>
      <c r="AE26" s="23" t="s">
        <v>528</v>
      </c>
      <c r="AF26" s="19">
        <v>999</v>
      </c>
      <c r="AG26" s="23" t="s">
        <v>529</v>
      </c>
      <c r="AH26" s="24" t="s">
        <v>530</v>
      </c>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row>
    <row r="27" spans="1:66" ht="39.950000000000003" customHeight="1" x14ac:dyDescent="0.25">
      <c r="A27" s="10" t="s">
        <v>70</v>
      </c>
      <c r="B27" s="11" t="s">
        <v>9</v>
      </c>
      <c r="C27" s="12">
        <v>1970</v>
      </c>
      <c r="D27" s="12"/>
      <c r="E27" s="10" t="s">
        <v>29</v>
      </c>
      <c r="F27" s="10" t="s">
        <v>42</v>
      </c>
      <c r="G27" s="11">
        <v>690</v>
      </c>
      <c r="H27" s="11">
        <v>690</v>
      </c>
      <c r="I27" s="11">
        <v>1359300</v>
      </c>
      <c r="J27" s="10" t="s">
        <v>71</v>
      </c>
      <c r="K27" s="10" t="s">
        <v>434</v>
      </c>
      <c r="L27" s="11"/>
      <c r="M27" s="11"/>
      <c r="N27" s="11"/>
      <c r="O27" s="11"/>
      <c r="P27" s="11"/>
      <c r="Q27" s="11"/>
      <c r="R27" s="11"/>
      <c r="S27" s="11">
        <v>10</v>
      </c>
      <c r="T27" s="11">
        <v>0</v>
      </c>
      <c r="U27" s="11"/>
      <c r="V27" s="11"/>
      <c r="W27" s="11"/>
      <c r="X27" s="11"/>
      <c r="Y27" s="11"/>
      <c r="Z27" s="11"/>
      <c r="AA27" s="18">
        <f t="shared" ref="AA27" si="20">+(AB27+AD27+AF27)/3</f>
        <v>3096</v>
      </c>
      <c r="AB27" s="19">
        <v>2799</v>
      </c>
      <c r="AC27" s="23" t="s">
        <v>531</v>
      </c>
      <c r="AD27" s="19">
        <v>2990</v>
      </c>
      <c r="AE27" s="23" t="s">
        <v>532</v>
      </c>
      <c r="AF27" s="19">
        <v>3499</v>
      </c>
      <c r="AG27" s="23" t="s">
        <v>533</v>
      </c>
      <c r="AH27" s="24" t="s">
        <v>456</v>
      </c>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row>
    <row r="28" spans="1:66" ht="39.950000000000003" customHeight="1" x14ac:dyDescent="0.25">
      <c r="A28" s="10" t="s">
        <v>74</v>
      </c>
      <c r="B28" s="11" t="s">
        <v>9</v>
      </c>
      <c r="C28" s="12">
        <v>850</v>
      </c>
      <c r="D28" s="12"/>
      <c r="E28" s="10" t="s">
        <v>36</v>
      </c>
      <c r="F28" s="10" t="s">
        <v>37</v>
      </c>
      <c r="G28" s="11">
        <v>800</v>
      </c>
      <c r="H28" s="11">
        <v>800</v>
      </c>
      <c r="I28" s="11">
        <v>680000</v>
      </c>
      <c r="J28" s="10" t="s">
        <v>72</v>
      </c>
      <c r="K28" s="10" t="s">
        <v>434</v>
      </c>
      <c r="L28" s="11"/>
      <c r="M28" s="11"/>
      <c r="N28" s="11"/>
      <c r="O28" s="11"/>
      <c r="P28" s="11"/>
      <c r="Q28" s="11"/>
      <c r="R28" s="11"/>
      <c r="S28" s="11">
        <v>10</v>
      </c>
      <c r="T28" s="11">
        <v>0</v>
      </c>
      <c r="U28" s="11"/>
      <c r="V28" s="11"/>
      <c r="W28" s="11"/>
      <c r="X28" s="11"/>
      <c r="Y28" s="11"/>
      <c r="Z28" s="11"/>
      <c r="AA28" s="18">
        <f t="shared" ref="AA28" si="21">+(AB28+AD28+AF28)/3</f>
        <v>3096</v>
      </c>
      <c r="AB28" s="19">
        <v>2499</v>
      </c>
      <c r="AC28" s="23" t="s">
        <v>534</v>
      </c>
      <c r="AD28" s="19">
        <v>2990</v>
      </c>
      <c r="AE28" s="23" t="s">
        <v>535</v>
      </c>
      <c r="AF28" s="19">
        <v>3799</v>
      </c>
      <c r="AG28" s="23" t="s">
        <v>536</v>
      </c>
      <c r="AH28" s="24" t="s">
        <v>456</v>
      </c>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row>
    <row r="29" spans="1:66" ht="39.950000000000003" customHeight="1" x14ac:dyDescent="0.25">
      <c r="A29" s="10" t="s">
        <v>75</v>
      </c>
      <c r="B29" s="11" t="s">
        <v>9</v>
      </c>
      <c r="C29" s="12">
        <v>256</v>
      </c>
      <c r="D29" s="12"/>
      <c r="E29" s="10" t="s">
        <v>13</v>
      </c>
      <c r="F29" s="10" t="s">
        <v>39</v>
      </c>
      <c r="G29" s="11">
        <v>4500</v>
      </c>
      <c r="H29" s="11">
        <v>4500</v>
      </c>
      <c r="I29" s="11">
        <v>1152000</v>
      </c>
      <c r="J29" s="10" t="s">
        <v>76</v>
      </c>
      <c r="K29" s="10" t="s">
        <v>434</v>
      </c>
      <c r="L29" s="11"/>
      <c r="M29" s="11"/>
      <c r="N29" s="11"/>
      <c r="O29" s="11"/>
      <c r="P29" s="11"/>
      <c r="Q29" s="11"/>
      <c r="R29" s="11"/>
      <c r="S29" s="11">
        <v>10</v>
      </c>
      <c r="T29" s="11">
        <v>0</v>
      </c>
      <c r="U29" s="11"/>
      <c r="V29" s="11"/>
      <c r="W29" s="11"/>
      <c r="X29" s="11"/>
      <c r="Y29" s="11"/>
      <c r="Z29" s="11"/>
      <c r="AA29" s="18">
        <f t="shared" ref="AA29" si="22">+(AB29+AD29+AF29)/3</f>
        <v>696</v>
      </c>
      <c r="AB29" s="19">
        <v>699</v>
      </c>
      <c r="AC29" s="23" t="s">
        <v>537</v>
      </c>
      <c r="AD29" s="19">
        <v>699</v>
      </c>
      <c r="AE29" s="23" t="s">
        <v>538</v>
      </c>
      <c r="AF29" s="19">
        <v>690</v>
      </c>
      <c r="AG29" s="23" t="s">
        <v>539</v>
      </c>
      <c r="AH29" s="24" t="s">
        <v>540</v>
      </c>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row>
    <row r="30" spans="1:66" ht="39.950000000000003" customHeight="1" x14ac:dyDescent="0.25">
      <c r="A30" s="10" t="s">
        <v>78</v>
      </c>
      <c r="B30" s="11" t="s">
        <v>9</v>
      </c>
      <c r="C30" s="12">
        <v>650</v>
      </c>
      <c r="D30" s="12"/>
      <c r="E30" s="10" t="s">
        <v>36</v>
      </c>
      <c r="F30" s="10" t="s">
        <v>37</v>
      </c>
      <c r="G30" s="11">
        <v>410</v>
      </c>
      <c r="H30" s="11">
        <v>410</v>
      </c>
      <c r="I30" s="11">
        <v>266500</v>
      </c>
      <c r="J30" s="10" t="s">
        <v>72</v>
      </c>
      <c r="K30" s="10" t="s">
        <v>434</v>
      </c>
      <c r="L30" s="11"/>
      <c r="M30" s="11"/>
      <c r="N30" s="11"/>
      <c r="O30" s="11"/>
      <c r="P30" s="11"/>
      <c r="Q30" s="11"/>
      <c r="R30" s="11"/>
      <c r="S30" s="11">
        <v>10</v>
      </c>
      <c r="T30" s="11">
        <v>0</v>
      </c>
      <c r="U30" s="11"/>
      <c r="V30" s="11"/>
      <c r="W30" s="11"/>
      <c r="X30" s="11"/>
      <c r="Y30" s="11"/>
      <c r="Z30" s="11"/>
      <c r="AA30" s="18">
        <f t="shared" ref="AA30" si="23">+(AB30+AD30+AF30)/3</f>
        <v>2671</v>
      </c>
      <c r="AB30" s="19">
        <v>2699</v>
      </c>
      <c r="AC30" s="23" t="s">
        <v>541</v>
      </c>
      <c r="AD30" s="19">
        <v>1999</v>
      </c>
      <c r="AE30" s="23" t="s">
        <v>542</v>
      </c>
      <c r="AF30" s="19">
        <v>3315</v>
      </c>
      <c r="AG30" s="23" t="s">
        <v>543</v>
      </c>
      <c r="AH30" s="24" t="s">
        <v>456</v>
      </c>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row>
    <row r="31" spans="1:66" ht="39.950000000000003" customHeight="1" x14ac:dyDescent="0.25">
      <c r="A31" s="10" t="s">
        <v>79</v>
      </c>
      <c r="B31" s="11" t="s">
        <v>9</v>
      </c>
      <c r="C31" s="12">
        <v>2690</v>
      </c>
      <c r="D31" s="12"/>
      <c r="E31" s="10" t="s">
        <v>13</v>
      </c>
      <c r="F31" s="10" t="s">
        <v>39</v>
      </c>
      <c r="G31" s="11">
        <v>200</v>
      </c>
      <c r="H31" s="11">
        <v>200</v>
      </c>
      <c r="I31" s="11">
        <v>538000</v>
      </c>
      <c r="J31" s="10" t="s">
        <v>73</v>
      </c>
      <c r="K31" s="10" t="s">
        <v>434</v>
      </c>
      <c r="L31" s="11"/>
      <c r="M31" s="11"/>
      <c r="N31" s="11"/>
      <c r="O31" s="11"/>
      <c r="P31" s="11"/>
      <c r="Q31" s="11"/>
      <c r="R31" s="11"/>
      <c r="S31" s="11">
        <v>10</v>
      </c>
      <c r="T31" s="11">
        <v>0</v>
      </c>
      <c r="U31" s="11"/>
      <c r="V31" s="11"/>
      <c r="W31" s="11"/>
      <c r="X31" s="11"/>
      <c r="Y31" s="11"/>
      <c r="Z31" s="11"/>
      <c r="AA31" s="18">
        <f t="shared" ref="AA31" si="24">+(AB31+AD31+AF31)/3</f>
        <v>6632.333333333333</v>
      </c>
      <c r="AB31" s="19">
        <v>6999</v>
      </c>
      <c r="AC31" s="23" t="s">
        <v>544</v>
      </c>
      <c r="AD31" s="19">
        <v>5999</v>
      </c>
      <c r="AE31" s="23" t="s">
        <v>545</v>
      </c>
      <c r="AF31" s="19">
        <v>6899</v>
      </c>
      <c r="AG31" s="23" t="s">
        <v>546</v>
      </c>
      <c r="AH31" s="24" t="s">
        <v>547</v>
      </c>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row>
    <row r="32" spans="1:66" ht="39.950000000000003" customHeight="1" x14ac:dyDescent="0.25">
      <c r="A32" s="10" t="s">
        <v>80</v>
      </c>
      <c r="B32" s="11" t="s">
        <v>9</v>
      </c>
      <c r="C32" s="12">
        <v>1588</v>
      </c>
      <c r="D32" s="12"/>
      <c r="E32" s="10" t="s">
        <v>13</v>
      </c>
      <c r="F32" s="10" t="s">
        <v>39</v>
      </c>
      <c r="G32" s="11">
        <v>1240</v>
      </c>
      <c r="H32" s="11">
        <v>1240</v>
      </c>
      <c r="I32" s="11">
        <v>1969120</v>
      </c>
      <c r="J32" s="10" t="s">
        <v>81</v>
      </c>
      <c r="K32" s="10" t="s">
        <v>434</v>
      </c>
      <c r="L32" s="11"/>
      <c r="M32" s="11"/>
      <c r="N32" s="11"/>
      <c r="O32" s="11"/>
      <c r="P32" s="11"/>
      <c r="Q32" s="11"/>
      <c r="R32" s="11"/>
      <c r="S32" s="11">
        <v>10</v>
      </c>
      <c r="T32" s="11">
        <v>0</v>
      </c>
      <c r="U32" s="11"/>
      <c r="V32" s="11"/>
      <c r="W32" s="11"/>
      <c r="X32" s="11"/>
      <c r="Y32" s="11"/>
      <c r="Z32" s="11"/>
      <c r="AA32" s="18">
        <f t="shared" ref="AA32" si="25">+(AB32+AD32+AF32)/3</f>
        <v>4426.333333333333</v>
      </c>
      <c r="AB32" s="19">
        <v>4290</v>
      </c>
      <c r="AC32" s="23" t="s">
        <v>548</v>
      </c>
      <c r="AD32" s="19">
        <v>4990</v>
      </c>
      <c r="AE32" s="23" t="s">
        <v>549</v>
      </c>
      <c r="AF32" s="19">
        <v>3999</v>
      </c>
      <c r="AG32" s="23" t="s">
        <v>550</v>
      </c>
      <c r="AH32" s="24" t="s">
        <v>551</v>
      </c>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row>
    <row r="33" spans="1:66" ht="39.950000000000003" customHeight="1" x14ac:dyDescent="0.25">
      <c r="A33" s="10" t="s">
        <v>82</v>
      </c>
      <c r="B33" s="11" t="s">
        <v>9</v>
      </c>
      <c r="C33" s="12">
        <v>1750</v>
      </c>
      <c r="D33" s="12"/>
      <c r="E33" s="10" t="s">
        <v>13</v>
      </c>
      <c r="F33" s="10" t="s">
        <v>39</v>
      </c>
      <c r="G33" s="11">
        <v>30</v>
      </c>
      <c r="H33" s="11">
        <v>30</v>
      </c>
      <c r="I33" s="11">
        <v>52500</v>
      </c>
      <c r="J33" s="10" t="s">
        <v>73</v>
      </c>
      <c r="K33" s="10" t="s">
        <v>434</v>
      </c>
      <c r="L33" s="11"/>
      <c r="M33" s="11"/>
      <c r="N33" s="11"/>
      <c r="O33" s="11"/>
      <c r="P33" s="11"/>
      <c r="Q33" s="11"/>
      <c r="R33" s="11"/>
      <c r="S33" s="11">
        <v>10</v>
      </c>
      <c r="T33" s="11">
        <v>0</v>
      </c>
      <c r="U33" s="11"/>
      <c r="V33" s="11"/>
      <c r="W33" s="11"/>
      <c r="X33" s="11"/>
      <c r="Y33" s="11"/>
      <c r="Z33" s="11"/>
      <c r="AA33" s="18">
        <f t="shared" ref="AA33" si="26">+(AB33+AD33+AF33)/3</f>
        <v>4229.333333333333</v>
      </c>
      <c r="AB33" s="19">
        <v>4690</v>
      </c>
      <c r="AC33" s="23" t="s">
        <v>552</v>
      </c>
      <c r="AD33" s="19">
        <v>4699</v>
      </c>
      <c r="AE33" s="23" t="s">
        <v>553</v>
      </c>
      <c r="AF33" s="19">
        <v>3299</v>
      </c>
      <c r="AG33" s="23" t="s">
        <v>554</v>
      </c>
      <c r="AH33" s="27" t="s">
        <v>555</v>
      </c>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row>
    <row r="34" spans="1:66" ht="39.950000000000003" customHeight="1" x14ac:dyDescent="0.25">
      <c r="A34" s="28" t="s">
        <v>83</v>
      </c>
      <c r="B34" s="11" t="s">
        <v>9</v>
      </c>
      <c r="C34" s="12">
        <v>1450</v>
      </c>
      <c r="D34" s="12"/>
      <c r="E34" s="10" t="s">
        <v>40</v>
      </c>
      <c r="F34" s="10" t="s">
        <v>41</v>
      </c>
      <c r="G34" s="11">
        <v>145</v>
      </c>
      <c r="H34" s="11">
        <v>145</v>
      </c>
      <c r="I34" s="11">
        <v>210250</v>
      </c>
      <c r="J34" s="10" t="s">
        <v>84</v>
      </c>
      <c r="K34" s="10" t="s">
        <v>434</v>
      </c>
      <c r="L34" s="11"/>
      <c r="M34" s="11"/>
      <c r="N34" s="11"/>
      <c r="O34" s="11"/>
      <c r="P34" s="11"/>
      <c r="Q34" s="11"/>
      <c r="R34" s="11"/>
      <c r="S34" s="11">
        <v>10</v>
      </c>
      <c r="T34" s="11">
        <v>0</v>
      </c>
      <c r="U34" s="11"/>
      <c r="V34" s="11"/>
      <c r="W34" s="11"/>
      <c r="X34" s="11"/>
      <c r="Y34" s="11"/>
      <c r="Z34" s="11"/>
      <c r="AA34" s="18">
        <f>+(AB34+AD34)/2</f>
        <v>5652.5</v>
      </c>
      <c r="AB34" s="19">
        <v>3315</v>
      </c>
      <c r="AC34" s="23" t="s">
        <v>766</v>
      </c>
      <c r="AD34" s="19">
        <v>7990</v>
      </c>
      <c r="AE34" s="23" t="s">
        <v>767</v>
      </c>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row>
    <row r="35" spans="1:66" ht="39.950000000000003" customHeight="1" x14ac:dyDescent="0.25">
      <c r="A35" s="28" t="s">
        <v>86</v>
      </c>
      <c r="B35" s="11" t="s">
        <v>16</v>
      </c>
      <c r="C35" s="12">
        <v>3000</v>
      </c>
      <c r="D35" s="12"/>
      <c r="E35" s="10" t="s">
        <v>36</v>
      </c>
      <c r="F35" s="10" t="s">
        <v>37</v>
      </c>
      <c r="G35" s="11">
        <v>160</v>
      </c>
      <c r="H35" s="11">
        <v>160</v>
      </c>
      <c r="I35" s="11">
        <v>480000</v>
      </c>
      <c r="J35" s="10" t="s">
        <v>77</v>
      </c>
      <c r="K35" s="10" t="s">
        <v>434</v>
      </c>
      <c r="L35" s="11"/>
      <c r="M35" s="11"/>
      <c r="N35" s="11"/>
      <c r="O35" s="11"/>
      <c r="P35" s="11"/>
      <c r="Q35" s="11"/>
      <c r="R35" s="11"/>
      <c r="S35" s="11">
        <v>10</v>
      </c>
      <c r="T35" s="11">
        <v>0</v>
      </c>
      <c r="U35" s="11"/>
      <c r="V35" s="11"/>
      <c r="W35" s="11"/>
      <c r="X35" s="11"/>
      <c r="Y35" s="11"/>
      <c r="Z35" s="11"/>
      <c r="AA35" s="18">
        <f>+AB35</f>
        <v>12290</v>
      </c>
      <c r="AB35" s="19">
        <v>12290</v>
      </c>
      <c r="AC35" s="23" t="s">
        <v>768</v>
      </c>
      <c r="AD35" s="1" t="s">
        <v>456</v>
      </c>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row>
    <row r="36" spans="1:66" ht="39.950000000000003" customHeight="1" x14ac:dyDescent="0.25">
      <c r="A36" s="28" t="s">
        <v>87</v>
      </c>
      <c r="B36" s="11" t="s">
        <v>9</v>
      </c>
      <c r="C36" s="12">
        <v>2950</v>
      </c>
      <c r="D36" s="12"/>
      <c r="E36" s="10" t="s">
        <v>40</v>
      </c>
      <c r="F36" s="10" t="s">
        <v>50</v>
      </c>
      <c r="G36" s="11">
        <v>235</v>
      </c>
      <c r="H36" s="11">
        <v>235</v>
      </c>
      <c r="I36" s="11">
        <v>693250</v>
      </c>
      <c r="J36" s="10" t="s">
        <v>88</v>
      </c>
      <c r="K36" s="10" t="s">
        <v>434</v>
      </c>
      <c r="L36" s="11"/>
      <c r="M36" s="11"/>
      <c r="N36" s="11"/>
      <c r="O36" s="11"/>
      <c r="P36" s="11"/>
      <c r="Q36" s="11"/>
      <c r="R36" s="11"/>
      <c r="S36" s="11">
        <v>10</v>
      </c>
      <c r="T36" s="11">
        <v>0</v>
      </c>
      <c r="U36" s="11"/>
      <c r="V36" s="11"/>
      <c r="W36" s="11"/>
      <c r="X36" s="11"/>
      <c r="Y36" s="11"/>
      <c r="Z36" s="11"/>
      <c r="AA36" s="18">
        <f>+(AB36+AD36)/2</f>
        <v>3649</v>
      </c>
      <c r="AB36" s="19">
        <v>3799</v>
      </c>
      <c r="AC36" s="23" t="s">
        <v>769</v>
      </c>
      <c r="AD36" s="19">
        <v>3499</v>
      </c>
      <c r="AE36" s="23" t="s">
        <v>770</v>
      </c>
      <c r="AF36" s="1" t="s">
        <v>456</v>
      </c>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row>
    <row r="37" spans="1:66" ht="39.950000000000003" customHeight="1" x14ac:dyDescent="0.25">
      <c r="A37" s="28" t="s">
        <v>89</v>
      </c>
      <c r="B37" s="11" t="s">
        <v>9</v>
      </c>
      <c r="C37" s="12">
        <v>290</v>
      </c>
      <c r="D37" s="12"/>
      <c r="E37" s="10" t="s">
        <v>13</v>
      </c>
      <c r="F37" s="10" t="s">
        <v>39</v>
      </c>
      <c r="G37" s="11">
        <v>150</v>
      </c>
      <c r="H37" s="11">
        <v>150</v>
      </c>
      <c r="I37" s="11">
        <v>43500</v>
      </c>
      <c r="J37" s="10" t="s">
        <v>85</v>
      </c>
      <c r="K37" s="10" t="s">
        <v>434</v>
      </c>
      <c r="L37" s="11"/>
      <c r="M37" s="11"/>
      <c r="N37" s="11"/>
      <c r="O37" s="11"/>
      <c r="P37" s="11"/>
      <c r="Q37" s="11"/>
      <c r="R37" s="11"/>
      <c r="S37" s="11">
        <v>10</v>
      </c>
      <c r="T37" s="11">
        <v>0</v>
      </c>
      <c r="U37" s="11"/>
      <c r="V37" s="11"/>
      <c r="W37" s="11"/>
      <c r="X37" s="11"/>
      <c r="Y37" s="11"/>
      <c r="Z37" s="11"/>
      <c r="AA37" s="18">
        <f>+(AB37+AD37)/2</f>
        <v>1462</v>
      </c>
      <c r="AB37" s="19">
        <v>1199</v>
      </c>
      <c r="AC37" s="23" t="s">
        <v>771</v>
      </c>
      <c r="AD37" s="19">
        <v>1725</v>
      </c>
      <c r="AE37" s="23" t="s">
        <v>772</v>
      </c>
      <c r="AF37" s="1" t="s">
        <v>456</v>
      </c>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row>
    <row r="38" spans="1:66" ht="39.950000000000003" customHeight="1" x14ac:dyDescent="0.25">
      <c r="A38" s="28" t="s">
        <v>90</v>
      </c>
      <c r="B38" s="11" t="s">
        <v>9</v>
      </c>
      <c r="C38" s="12">
        <v>4950</v>
      </c>
      <c r="D38" s="12"/>
      <c r="E38" s="10" t="s">
        <v>40</v>
      </c>
      <c r="F38" s="10" t="s">
        <v>91</v>
      </c>
      <c r="G38" s="11">
        <v>410</v>
      </c>
      <c r="H38" s="11">
        <v>410</v>
      </c>
      <c r="I38" s="11">
        <v>2029500</v>
      </c>
      <c r="J38" s="10" t="s">
        <v>92</v>
      </c>
      <c r="K38" s="10" t="s">
        <v>434</v>
      </c>
      <c r="L38" s="11"/>
      <c r="M38" s="11"/>
      <c r="N38" s="11"/>
      <c r="O38" s="11"/>
      <c r="P38" s="11"/>
      <c r="Q38" s="11"/>
      <c r="R38" s="11"/>
      <c r="S38" s="11">
        <v>10</v>
      </c>
      <c r="T38" s="11">
        <v>0</v>
      </c>
      <c r="U38" s="11"/>
      <c r="V38" s="11"/>
      <c r="W38" s="11"/>
      <c r="X38" s="11"/>
      <c r="Y38" s="11"/>
      <c r="Z38" s="11"/>
      <c r="AA38" s="18">
        <f>+(AB38+AD38)/2</f>
        <v>3399.9949999999999</v>
      </c>
      <c r="AB38" s="19">
        <v>3299</v>
      </c>
      <c r="AC38" s="23" t="s">
        <v>773</v>
      </c>
      <c r="AD38" s="19">
        <v>3500.99</v>
      </c>
      <c r="AE38" s="23" t="s">
        <v>774</v>
      </c>
      <c r="AF38" s="1" t="s">
        <v>456</v>
      </c>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row>
    <row r="39" spans="1:66" ht="39.950000000000003" customHeight="1" x14ac:dyDescent="0.25">
      <c r="A39" s="10" t="s">
        <v>93</v>
      </c>
      <c r="B39" s="11" t="s">
        <v>9</v>
      </c>
      <c r="C39" s="12">
        <v>1993</v>
      </c>
      <c r="D39" s="12"/>
      <c r="E39" s="10" t="s">
        <v>94</v>
      </c>
      <c r="F39" s="10" t="s">
        <v>95</v>
      </c>
      <c r="G39" s="11">
        <v>38000</v>
      </c>
      <c r="H39" s="11">
        <v>38000</v>
      </c>
      <c r="I39" s="11">
        <v>75734000</v>
      </c>
      <c r="J39" s="10" t="s">
        <v>96</v>
      </c>
      <c r="K39" s="10" t="s">
        <v>434</v>
      </c>
      <c r="L39" s="11"/>
      <c r="M39" s="11"/>
      <c r="N39" s="11"/>
      <c r="O39" s="11"/>
      <c r="P39" s="11"/>
      <c r="Q39" s="11"/>
      <c r="R39" s="11"/>
      <c r="S39" s="11">
        <v>10</v>
      </c>
      <c r="T39" s="11">
        <v>0</v>
      </c>
      <c r="U39" s="11"/>
      <c r="V39" s="11"/>
      <c r="W39" s="11"/>
      <c r="X39" s="11"/>
      <c r="Y39" s="11"/>
      <c r="Z39" s="11"/>
      <c r="AA39" s="18">
        <f t="shared" ref="AA39" si="27">+(AB39+AD39+AF39)/3</f>
        <v>2931.6666666666665</v>
      </c>
      <c r="AB39" s="19">
        <v>2766</v>
      </c>
      <c r="AC39" s="20" t="s">
        <v>556</v>
      </c>
      <c r="AD39" s="19">
        <v>3150</v>
      </c>
      <c r="AE39" s="20" t="s">
        <v>557</v>
      </c>
      <c r="AF39" s="19">
        <v>2879</v>
      </c>
      <c r="AG39" s="20" t="s">
        <v>558</v>
      </c>
      <c r="AH39" s="29" t="s">
        <v>456</v>
      </c>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row>
    <row r="40" spans="1:66" ht="39.950000000000003" customHeight="1" x14ac:dyDescent="0.25">
      <c r="A40" s="10" t="s">
        <v>101</v>
      </c>
      <c r="B40" s="11" t="s">
        <v>9</v>
      </c>
      <c r="C40" s="12">
        <v>3999</v>
      </c>
      <c r="D40" s="12"/>
      <c r="E40" s="10" t="s">
        <v>32</v>
      </c>
      <c r="F40" s="10" t="s">
        <v>102</v>
      </c>
      <c r="G40" s="11">
        <v>85</v>
      </c>
      <c r="H40" s="11">
        <v>85</v>
      </c>
      <c r="I40" s="11">
        <v>339915</v>
      </c>
      <c r="J40" s="10" t="s">
        <v>103</v>
      </c>
      <c r="K40" s="10" t="s">
        <v>434</v>
      </c>
      <c r="L40" s="11"/>
      <c r="M40" s="11"/>
      <c r="N40" s="11"/>
      <c r="O40" s="11"/>
      <c r="P40" s="11"/>
      <c r="Q40" s="11"/>
      <c r="R40" s="11"/>
      <c r="S40" s="11">
        <v>10</v>
      </c>
      <c r="T40" s="11">
        <v>0</v>
      </c>
      <c r="U40" s="11"/>
      <c r="V40" s="11"/>
      <c r="W40" s="11"/>
      <c r="X40" s="11"/>
      <c r="Y40" s="11"/>
      <c r="Z40" s="11"/>
      <c r="AA40" s="18">
        <f t="shared" ref="AA40" si="28">+(AB40+AD40+AF40)/3</f>
        <v>4031.3333333333335</v>
      </c>
      <c r="AB40" s="19">
        <v>4195</v>
      </c>
      <c r="AC40" s="20" t="s">
        <v>559</v>
      </c>
      <c r="AD40" s="19">
        <v>3299</v>
      </c>
      <c r="AE40" s="20" t="s">
        <v>560</v>
      </c>
      <c r="AF40" s="19">
        <v>4600</v>
      </c>
      <c r="AG40" s="20" t="s">
        <v>561</v>
      </c>
      <c r="AH40" s="29" t="s">
        <v>456</v>
      </c>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row>
    <row r="41" spans="1:66" ht="39.950000000000003" customHeight="1" x14ac:dyDescent="0.25">
      <c r="A41" s="10" t="s">
        <v>104</v>
      </c>
      <c r="B41" s="11" t="s">
        <v>9</v>
      </c>
      <c r="C41" s="12">
        <v>6977</v>
      </c>
      <c r="D41" s="12"/>
      <c r="E41" s="10" t="s">
        <v>21</v>
      </c>
      <c r="F41" s="10" t="s">
        <v>105</v>
      </c>
      <c r="G41" s="11">
        <v>35</v>
      </c>
      <c r="H41" s="11">
        <v>35</v>
      </c>
      <c r="I41" s="11">
        <v>244195</v>
      </c>
      <c r="J41" s="10" t="s">
        <v>106</v>
      </c>
      <c r="K41" s="10" t="s">
        <v>434</v>
      </c>
      <c r="L41" s="11"/>
      <c r="M41" s="11"/>
      <c r="N41" s="11"/>
      <c r="O41" s="11"/>
      <c r="P41" s="11"/>
      <c r="Q41" s="11"/>
      <c r="R41" s="11"/>
      <c r="S41" s="11">
        <v>10</v>
      </c>
      <c r="T41" s="11">
        <v>0</v>
      </c>
      <c r="U41" s="11"/>
      <c r="V41" s="11"/>
      <c r="W41" s="11"/>
      <c r="X41" s="11"/>
      <c r="Y41" s="11"/>
      <c r="Z41" s="11"/>
      <c r="AA41" s="18">
        <f t="shared" ref="AA41:AA42" si="29">+(AB41+AD41+AF41)/3</f>
        <v>5126</v>
      </c>
      <c r="AB41" s="19">
        <v>6309</v>
      </c>
      <c r="AC41" s="20" t="s">
        <v>562</v>
      </c>
      <c r="AD41" s="19">
        <v>4940</v>
      </c>
      <c r="AE41" s="20" t="s">
        <v>563</v>
      </c>
      <c r="AF41" s="19">
        <v>4129</v>
      </c>
      <c r="AG41" s="20" t="s">
        <v>564</v>
      </c>
      <c r="AH41" s="22" t="s">
        <v>456</v>
      </c>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row>
    <row r="42" spans="1:66" ht="39.950000000000003" customHeight="1" x14ac:dyDescent="0.25">
      <c r="A42" s="10" t="s">
        <v>107</v>
      </c>
      <c r="B42" s="11" t="s">
        <v>9</v>
      </c>
      <c r="C42" s="12">
        <v>1024</v>
      </c>
      <c r="D42" s="12"/>
      <c r="E42" s="10" t="s">
        <v>97</v>
      </c>
      <c r="F42" s="10" t="s">
        <v>108</v>
      </c>
      <c r="G42" s="11">
        <v>90</v>
      </c>
      <c r="H42" s="11">
        <v>90</v>
      </c>
      <c r="I42" s="11">
        <v>92160</v>
      </c>
      <c r="J42" s="10" t="s">
        <v>109</v>
      </c>
      <c r="K42" s="10" t="s">
        <v>435</v>
      </c>
      <c r="L42" s="11" t="s">
        <v>438</v>
      </c>
      <c r="M42" s="11" t="s">
        <v>437</v>
      </c>
      <c r="N42" s="11" t="s">
        <v>438</v>
      </c>
      <c r="O42" s="11" t="s">
        <v>440</v>
      </c>
      <c r="P42" s="11" t="s">
        <v>437</v>
      </c>
      <c r="Q42" s="11" t="s">
        <v>437</v>
      </c>
      <c r="R42" s="11" t="s">
        <v>440</v>
      </c>
      <c r="S42" s="11">
        <v>3</v>
      </c>
      <c r="T42" s="11">
        <v>0</v>
      </c>
      <c r="U42" s="11">
        <v>10</v>
      </c>
      <c r="V42" s="11"/>
      <c r="W42" s="11"/>
      <c r="X42" s="11"/>
      <c r="Y42" s="11"/>
      <c r="Z42" s="11"/>
      <c r="AA42" s="18">
        <f t="shared" si="29"/>
        <v>2346.6266666666666</v>
      </c>
      <c r="AB42" s="19">
        <v>2020</v>
      </c>
      <c r="AC42" s="20" t="s">
        <v>565</v>
      </c>
      <c r="AD42" s="19">
        <v>2419.88</v>
      </c>
      <c r="AE42" s="20" t="s">
        <v>566</v>
      </c>
      <c r="AF42" s="19">
        <v>2600</v>
      </c>
      <c r="AG42" s="20" t="s">
        <v>567</v>
      </c>
      <c r="AH42" s="22" t="s">
        <v>456</v>
      </c>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row>
    <row r="43" spans="1:66" ht="39.950000000000003" customHeight="1" x14ac:dyDescent="0.25">
      <c r="A43" s="10" t="s">
        <v>110</v>
      </c>
      <c r="B43" s="11" t="s">
        <v>9</v>
      </c>
      <c r="C43" s="12">
        <v>9.8800000000000008</v>
      </c>
      <c r="D43" s="12"/>
      <c r="E43" s="10" t="s">
        <v>97</v>
      </c>
      <c r="F43" s="10" t="s">
        <v>111</v>
      </c>
      <c r="G43" s="11">
        <v>5580</v>
      </c>
      <c r="H43" s="11">
        <v>5580</v>
      </c>
      <c r="I43" s="11">
        <v>55130.400000000001</v>
      </c>
      <c r="J43" s="10" t="s">
        <v>112</v>
      </c>
      <c r="K43" s="10" t="s">
        <v>435</v>
      </c>
      <c r="L43" s="11" t="s">
        <v>438</v>
      </c>
      <c r="M43" s="11" t="s">
        <v>437</v>
      </c>
      <c r="N43" s="11" t="s">
        <v>439</v>
      </c>
      <c r="O43" s="11" t="s">
        <v>440</v>
      </c>
      <c r="P43" s="11"/>
      <c r="Q43" s="11"/>
      <c r="R43" s="11" t="s">
        <v>440</v>
      </c>
      <c r="S43" s="11">
        <v>3</v>
      </c>
      <c r="T43" s="11">
        <v>0</v>
      </c>
      <c r="U43" s="11">
        <v>0</v>
      </c>
      <c r="V43" s="11"/>
      <c r="W43" s="11"/>
      <c r="X43" s="11"/>
      <c r="Y43" s="11"/>
      <c r="Z43" s="11" t="s">
        <v>449</v>
      </c>
      <c r="AA43" s="18">
        <f t="shared" ref="AA43" si="30">+(AB43+AD43+AF43)/3</f>
        <v>12.733333333333334</v>
      </c>
      <c r="AB43" s="19">
        <v>13.39</v>
      </c>
      <c r="AC43" s="20" t="s">
        <v>568</v>
      </c>
      <c r="AD43" s="19">
        <v>12.99</v>
      </c>
      <c r="AE43" s="20" t="s">
        <v>569</v>
      </c>
      <c r="AF43" s="19">
        <v>11.82</v>
      </c>
      <c r="AG43" s="20" t="s">
        <v>570</v>
      </c>
      <c r="AH43" s="22" t="s">
        <v>456</v>
      </c>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row>
    <row r="44" spans="1:66" ht="39.950000000000003" customHeight="1" x14ac:dyDescent="0.25">
      <c r="A44" s="10" t="s">
        <v>113</v>
      </c>
      <c r="B44" s="11" t="s">
        <v>9</v>
      </c>
      <c r="C44" s="12">
        <v>372</v>
      </c>
      <c r="D44" s="12"/>
      <c r="E44" s="10" t="s">
        <v>94</v>
      </c>
      <c r="F44" s="10" t="s">
        <v>114</v>
      </c>
      <c r="G44" s="11">
        <v>265</v>
      </c>
      <c r="H44" s="11">
        <v>265</v>
      </c>
      <c r="I44" s="11">
        <v>98580</v>
      </c>
      <c r="J44" s="10" t="s">
        <v>115</v>
      </c>
      <c r="K44" s="10" t="s">
        <v>434</v>
      </c>
      <c r="L44" s="11"/>
      <c r="M44" s="11"/>
      <c r="N44" s="11"/>
      <c r="O44" s="11"/>
      <c r="P44" s="11"/>
      <c r="Q44" s="11"/>
      <c r="R44" s="11"/>
      <c r="S44" s="11">
        <v>10</v>
      </c>
      <c r="T44" s="11">
        <v>0</v>
      </c>
      <c r="U44" s="11"/>
      <c r="V44" s="11"/>
      <c r="W44" s="11"/>
      <c r="X44" s="11"/>
      <c r="Y44" s="11"/>
      <c r="Z44" s="11"/>
      <c r="AA44" s="18">
        <f t="shared" ref="AA44" si="31">+(AB44+AD44+AF44)/3</f>
        <v>869.96333333333325</v>
      </c>
      <c r="AB44" s="19">
        <v>1300</v>
      </c>
      <c r="AC44" s="20" t="s">
        <v>571</v>
      </c>
      <c r="AD44" s="19">
        <v>595</v>
      </c>
      <c r="AE44" s="20" t="s">
        <v>572</v>
      </c>
      <c r="AF44" s="19">
        <v>714.89</v>
      </c>
      <c r="AG44" s="20" t="s">
        <v>573</v>
      </c>
      <c r="AH44" s="22" t="s">
        <v>456</v>
      </c>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row>
    <row r="45" spans="1:66" ht="39.950000000000003" customHeight="1" x14ac:dyDescent="0.25">
      <c r="A45" s="10" t="s">
        <v>116</v>
      </c>
      <c r="B45" s="11" t="s">
        <v>9</v>
      </c>
      <c r="C45" s="12">
        <v>595</v>
      </c>
      <c r="D45" s="12"/>
      <c r="E45" s="10" t="s">
        <v>94</v>
      </c>
      <c r="F45" s="10" t="s">
        <v>114</v>
      </c>
      <c r="G45" s="11">
        <v>70</v>
      </c>
      <c r="H45" s="11">
        <v>70</v>
      </c>
      <c r="I45" s="11">
        <v>41650</v>
      </c>
      <c r="J45" s="10" t="s">
        <v>117</v>
      </c>
      <c r="K45" s="10" t="s">
        <v>434</v>
      </c>
      <c r="L45" s="11"/>
      <c r="M45" s="11"/>
      <c r="N45" s="11"/>
      <c r="O45" s="11"/>
      <c r="P45" s="11"/>
      <c r="Q45" s="11"/>
      <c r="R45" s="11"/>
      <c r="S45" s="11">
        <v>10</v>
      </c>
      <c r="T45" s="11">
        <v>0</v>
      </c>
      <c r="U45" s="11"/>
      <c r="V45" s="11"/>
      <c r="W45" s="11"/>
      <c r="X45" s="11"/>
      <c r="Y45" s="11"/>
      <c r="Z45" s="11"/>
      <c r="AA45" s="18">
        <f t="shared" ref="AA45" si="32">+(AB45+AD45+AF45)/3</f>
        <v>2247.3333333333335</v>
      </c>
      <c r="AB45" s="19">
        <v>2240</v>
      </c>
      <c r="AC45" s="20" t="s">
        <v>574</v>
      </c>
      <c r="AD45" s="19">
        <v>2331</v>
      </c>
      <c r="AE45" s="20" t="s">
        <v>575</v>
      </c>
      <c r="AF45" s="19">
        <v>2171</v>
      </c>
      <c r="AG45" s="20" t="s">
        <v>576</v>
      </c>
      <c r="AH45" s="22" t="s">
        <v>456</v>
      </c>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row>
    <row r="46" spans="1:66" ht="39.950000000000003" customHeight="1" x14ac:dyDescent="0.25">
      <c r="A46" s="10" t="s">
        <v>118</v>
      </c>
      <c r="B46" s="11" t="s">
        <v>9</v>
      </c>
      <c r="C46" s="12">
        <v>1199</v>
      </c>
      <c r="D46" s="12"/>
      <c r="E46" s="10" t="s">
        <v>32</v>
      </c>
      <c r="F46" s="10" t="s">
        <v>102</v>
      </c>
      <c r="G46" s="11">
        <v>35590</v>
      </c>
      <c r="H46" s="11">
        <v>2000</v>
      </c>
      <c r="I46" s="11">
        <v>2398000</v>
      </c>
      <c r="J46" s="10" t="s">
        <v>119</v>
      </c>
      <c r="K46" s="10" t="s">
        <v>434</v>
      </c>
      <c r="L46" s="11"/>
      <c r="M46" s="11"/>
      <c r="N46" s="11"/>
      <c r="O46" s="11"/>
      <c r="P46" s="11"/>
      <c r="Q46" s="11"/>
      <c r="R46" s="11"/>
      <c r="S46" s="11">
        <v>10</v>
      </c>
      <c r="T46" s="11">
        <v>0</v>
      </c>
      <c r="U46" s="11"/>
      <c r="V46" s="11"/>
      <c r="W46" s="11"/>
      <c r="X46" s="11"/>
      <c r="Y46" s="11"/>
      <c r="Z46" s="11"/>
      <c r="AA46" s="18">
        <f t="shared" ref="AA46" si="33">+(AB46+AD46+AF46)/3</f>
        <v>3200.8333333333335</v>
      </c>
      <c r="AB46" s="19">
        <v>2642.5</v>
      </c>
      <c r="AC46" s="20" t="s">
        <v>577</v>
      </c>
      <c r="AD46" s="19">
        <v>2750</v>
      </c>
      <c r="AE46" s="20" t="s">
        <v>578</v>
      </c>
      <c r="AF46" s="19">
        <v>4210</v>
      </c>
      <c r="AG46" s="20" t="s">
        <v>579</v>
      </c>
      <c r="AH46" s="22" t="s">
        <v>456</v>
      </c>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row>
    <row r="47" spans="1:66" ht="39.950000000000003" customHeight="1" x14ac:dyDescent="0.25">
      <c r="A47" s="10" t="s">
        <v>122</v>
      </c>
      <c r="B47" s="11" t="s">
        <v>16</v>
      </c>
      <c r="C47" s="12">
        <v>438</v>
      </c>
      <c r="D47" s="12"/>
      <c r="E47" s="10" t="s">
        <v>97</v>
      </c>
      <c r="F47" s="10" t="s">
        <v>120</v>
      </c>
      <c r="G47" s="11">
        <v>33410</v>
      </c>
      <c r="H47" s="11">
        <v>33410</v>
      </c>
      <c r="I47" s="11">
        <v>14633580</v>
      </c>
      <c r="J47" s="10" t="s">
        <v>123</v>
      </c>
      <c r="K47" s="10" t="s">
        <v>435</v>
      </c>
      <c r="L47" s="11" t="s">
        <v>438</v>
      </c>
      <c r="M47" s="11" t="s">
        <v>437</v>
      </c>
      <c r="N47" s="11" t="s">
        <v>439</v>
      </c>
      <c r="O47" s="11" t="s">
        <v>440</v>
      </c>
      <c r="P47" s="11" t="s">
        <v>437</v>
      </c>
      <c r="Q47" s="11" t="s">
        <v>437</v>
      </c>
      <c r="R47" s="11" t="s">
        <v>440</v>
      </c>
      <c r="S47" s="11">
        <v>3</v>
      </c>
      <c r="T47" s="11">
        <v>0</v>
      </c>
      <c r="U47" s="11">
        <v>0</v>
      </c>
      <c r="V47" s="11"/>
      <c r="W47" s="11"/>
      <c r="X47" s="11"/>
      <c r="Y47" s="11"/>
      <c r="Z47" s="11"/>
      <c r="AA47" s="18">
        <f t="shared" ref="AA47" si="34">+(AB47+AD47+AF47)/3</f>
        <v>1551.3333333333333</v>
      </c>
      <c r="AB47" s="19">
        <v>1385</v>
      </c>
      <c r="AC47" s="20" t="s">
        <v>580</v>
      </c>
      <c r="AD47" s="19">
        <v>1520</v>
      </c>
      <c r="AE47" s="20" t="s">
        <v>581</v>
      </c>
      <c r="AF47" s="19">
        <v>1749</v>
      </c>
      <c r="AG47" s="20" t="s">
        <v>582</v>
      </c>
      <c r="AH47" s="22" t="s">
        <v>456</v>
      </c>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row>
    <row r="48" spans="1:66" ht="39.950000000000003" customHeight="1" x14ac:dyDescent="0.25">
      <c r="A48" s="10" t="s">
        <v>124</v>
      </c>
      <c r="B48" s="11" t="s">
        <v>9</v>
      </c>
      <c r="C48" s="12">
        <v>360</v>
      </c>
      <c r="D48" s="12"/>
      <c r="E48" s="10" t="s">
        <v>94</v>
      </c>
      <c r="F48" s="10" t="s">
        <v>121</v>
      </c>
      <c r="G48" s="11">
        <v>32780</v>
      </c>
      <c r="H48" s="11">
        <v>32780</v>
      </c>
      <c r="I48" s="11">
        <v>11800800</v>
      </c>
      <c r="J48" s="10" t="s">
        <v>125</v>
      </c>
      <c r="K48" s="10" t="s">
        <v>434</v>
      </c>
      <c r="L48" s="11"/>
      <c r="M48" s="11"/>
      <c r="N48" s="11"/>
      <c r="O48" s="11"/>
      <c r="P48" s="11"/>
      <c r="Q48" s="11"/>
      <c r="R48" s="11"/>
      <c r="S48" s="11">
        <v>10</v>
      </c>
      <c r="T48" s="11">
        <v>0</v>
      </c>
      <c r="U48" s="11"/>
      <c r="V48" s="11"/>
      <c r="W48" s="11"/>
      <c r="X48" s="11"/>
      <c r="Y48" s="11"/>
      <c r="Z48" s="11"/>
      <c r="AA48" s="18">
        <f t="shared" ref="AA48" si="35">+(AB48+AD48+AF48)/3</f>
        <v>1013.3333333333334</v>
      </c>
      <c r="AB48" s="19">
        <v>990</v>
      </c>
      <c r="AC48" s="23" t="s">
        <v>583</v>
      </c>
      <c r="AD48" s="19">
        <v>1075</v>
      </c>
      <c r="AE48" s="23" t="s">
        <v>584</v>
      </c>
      <c r="AF48" s="19">
        <v>975</v>
      </c>
      <c r="AG48" s="23" t="s">
        <v>585</v>
      </c>
      <c r="AH48" s="30" t="s">
        <v>456</v>
      </c>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row>
    <row r="49" spans="1:66" ht="39.950000000000003" customHeight="1" x14ac:dyDescent="0.25">
      <c r="A49" s="10" t="s">
        <v>126</v>
      </c>
      <c r="B49" s="11" t="s">
        <v>9</v>
      </c>
      <c r="C49" s="12">
        <v>2442</v>
      </c>
      <c r="D49" s="12"/>
      <c r="E49" s="10" t="s">
        <v>97</v>
      </c>
      <c r="F49" s="10" t="s">
        <v>127</v>
      </c>
      <c r="G49" s="11">
        <v>270</v>
      </c>
      <c r="H49" s="11">
        <v>270</v>
      </c>
      <c r="I49" s="11">
        <v>659340</v>
      </c>
      <c r="J49" s="10" t="s">
        <v>128</v>
      </c>
      <c r="K49" s="10" t="s">
        <v>435</v>
      </c>
      <c r="L49" s="11" t="s">
        <v>438</v>
      </c>
      <c r="M49" s="11" t="s">
        <v>437</v>
      </c>
      <c r="N49" s="11" t="s">
        <v>439</v>
      </c>
      <c r="O49" s="11" t="s">
        <v>440</v>
      </c>
      <c r="P49" s="11" t="s">
        <v>437</v>
      </c>
      <c r="Q49" s="11" t="s">
        <v>437</v>
      </c>
      <c r="R49" s="11" t="s">
        <v>440</v>
      </c>
      <c r="S49" s="11">
        <v>3</v>
      </c>
      <c r="T49" s="11">
        <v>0</v>
      </c>
      <c r="U49" s="11">
        <v>0</v>
      </c>
      <c r="V49" s="11"/>
      <c r="W49" s="11"/>
      <c r="X49" s="11"/>
      <c r="Y49" s="11"/>
      <c r="Z49" s="11"/>
      <c r="AA49" s="18">
        <f t="shared" ref="AA49" si="36">+(AB49+AD49+AF49)/3</f>
        <v>5702.666666666667</v>
      </c>
      <c r="AB49" s="19">
        <v>5009</v>
      </c>
      <c r="AC49" s="20" t="s">
        <v>586</v>
      </c>
      <c r="AD49" s="19">
        <v>5799</v>
      </c>
      <c r="AE49" s="20" t="s">
        <v>587</v>
      </c>
      <c r="AF49" s="19">
        <v>6300</v>
      </c>
      <c r="AG49" s="20" t="s">
        <v>588</v>
      </c>
      <c r="AH49" s="22" t="s">
        <v>456</v>
      </c>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row>
    <row r="50" spans="1:66" ht="39.950000000000003" customHeight="1" x14ac:dyDescent="0.25">
      <c r="A50" s="10" t="s">
        <v>129</v>
      </c>
      <c r="B50" s="11" t="s">
        <v>9</v>
      </c>
      <c r="C50" s="12">
        <v>4699</v>
      </c>
      <c r="D50" s="12"/>
      <c r="E50" s="10" t="s">
        <v>32</v>
      </c>
      <c r="F50" s="10" t="s">
        <v>130</v>
      </c>
      <c r="G50" s="11">
        <v>695</v>
      </c>
      <c r="H50" s="11">
        <v>100</v>
      </c>
      <c r="I50" s="11">
        <v>469900</v>
      </c>
      <c r="J50" s="10" t="s">
        <v>131</v>
      </c>
      <c r="K50" s="10" t="s">
        <v>434</v>
      </c>
      <c r="L50" s="11"/>
      <c r="M50" s="11"/>
      <c r="N50" s="11"/>
      <c r="O50" s="11"/>
      <c r="P50" s="11"/>
      <c r="Q50" s="11"/>
      <c r="R50" s="11"/>
      <c r="S50" s="11">
        <v>10</v>
      </c>
      <c r="T50" s="11">
        <v>0</v>
      </c>
      <c r="U50" s="11"/>
      <c r="V50" s="11"/>
      <c r="W50" s="11"/>
      <c r="X50" s="11"/>
      <c r="Y50" s="11"/>
      <c r="Z50" s="11"/>
      <c r="AA50" s="18">
        <f t="shared" ref="AA50" si="37">+(AB50+AD50+AF50)/3</f>
        <v>6792.333333333333</v>
      </c>
      <c r="AB50" s="31">
        <v>5999</v>
      </c>
      <c r="AC50" s="20" t="s">
        <v>589</v>
      </c>
      <c r="AD50" s="19">
        <v>7779</v>
      </c>
      <c r="AE50" s="20" t="s">
        <v>590</v>
      </c>
      <c r="AF50" s="19">
        <v>6599</v>
      </c>
      <c r="AG50" s="20" t="s">
        <v>591</v>
      </c>
      <c r="AH50" s="21" t="s">
        <v>456</v>
      </c>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row>
    <row r="51" spans="1:66" ht="39.950000000000003" customHeight="1" x14ac:dyDescent="0.25">
      <c r="A51" s="10" t="s">
        <v>132</v>
      </c>
      <c r="B51" s="11" t="s">
        <v>9</v>
      </c>
      <c r="C51" s="12">
        <v>16630</v>
      </c>
      <c r="D51" s="12"/>
      <c r="E51" s="10" t="s">
        <v>33</v>
      </c>
      <c r="F51" s="10" t="s">
        <v>130</v>
      </c>
      <c r="G51" s="11">
        <v>415</v>
      </c>
      <c r="H51" s="11">
        <v>415</v>
      </c>
      <c r="I51" s="11">
        <v>6901450</v>
      </c>
      <c r="J51" s="10" t="s">
        <v>133</v>
      </c>
      <c r="K51" s="10" t="s">
        <v>434</v>
      </c>
      <c r="L51" s="11" t="s">
        <v>438</v>
      </c>
      <c r="M51" s="11" t="s">
        <v>437</v>
      </c>
      <c r="N51" s="11" t="s">
        <v>439</v>
      </c>
      <c r="O51" s="11" t="s">
        <v>440</v>
      </c>
      <c r="P51" s="11" t="s">
        <v>437</v>
      </c>
      <c r="Q51" s="11" t="s">
        <v>437</v>
      </c>
      <c r="R51" s="11" t="s">
        <v>440</v>
      </c>
      <c r="S51" s="11">
        <v>10</v>
      </c>
      <c r="T51" s="11">
        <v>0</v>
      </c>
      <c r="U51" s="11">
        <v>0</v>
      </c>
      <c r="V51" s="11"/>
      <c r="W51" s="11"/>
      <c r="X51" s="11"/>
      <c r="Y51" s="11"/>
      <c r="Z51" s="11"/>
      <c r="AA51" s="18">
        <f t="shared" ref="AA51" si="38">+(AB51+AD51+AF51)/3</f>
        <v>22790.55</v>
      </c>
      <c r="AB51" s="19">
        <v>24979</v>
      </c>
      <c r="AC51" s="20" t="s">
        <v>592</v>
      </c>
      <c r="AD51" s="19">
        <v>23015</v>
      </c>
      <c r="AE51" s="20" t="s">
        <v>593</v>
      </c>
      <c r="AF51" s="19">
        <v>20377.650000000001</v>
      </c>
      <c r="AG51" s="20" t="s">
        <v>594</v>
      </c>
      <c r="AH51" s="32" t="s">
        <v>456</v>
      </c>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row>
    <row r="52" spans="1:66" ht="39.950000000000003" customHeight="1" x14ac:dyDescent="0.25">
      <c r="A52" s="28" t="s">
        <v>134</v>
      </c>
      <c r="B52" s="11" t="s">
        <v>9</v>
      </c>
      <c r="C52" s="12">
        <v>171.4</v>
      </c>
      <c r="D52" s="12"/>
      <c r="E52" s="10" t="s">
        <v>97</v>
      </c>
      <c r="F52" s="10" t="s">
        <v>135</v>
      </c>
      <c r="G52" s="11">
        <v>18740</v>
      </c>
      <c r="H52" s="11">
        <v>18740</v>
      </c>
      <c r="I52" s="11">
        <v>3212036</v>
      </c>
      <c r="J52" s="10" t="s">
        <v>136</v>
      </c>
      <c r="K52" s="10" t="s">
        <v>435</v>
      </c>
      <c r="L52" s="11" t="s">
        <v>438</v>
      </c>
      <c r="M52" s="11" t="s">
        <v>437</v>
      </c>
      <c r="N52" s="11" t="s">
        <v>439</v>
      </c>
      <c r="O52" s="11" t="s">
        <v>440</v>
      </c>
      <c r="P52" s="11" t="s">
        <v>437</v>
      </c>
      <c r="Q52" s="11" t="s">
        <v>437</v>
      </c>
      <c r="R52" s="11" t="s">
        <v>440</v>
      </c>
      <c r="S52" s="11">
        <v>3</v>
      </c>
      <c r="T52" s="11">
        <v>0</v>
      </c>
      <c r="U52" s="11">
        <v>0</v>
      </c>
      <c r="V52" s="11"/>
      <c r="W52" s="11"/>
      <c r="X52" s="11"/>
      <c r="Y52" s="11"/>
      <c r="Z52" s="11"/>
      <c r="AA52" s="18">
        <f>+(AB52+AD52)/2</f>
        <v>186.7225</v>
      </c>
      <c r="AB52" s="19">
        <f>3299.9/20</f>
        <v>164.995</v>
      </c>
      <c r="AC52" s="20" t="s">
        <v>775</v>
      </c>
      <c r="AD52" s="19">
        <f>4169/20</f>
        <v>208.45</v>
      </c>
      <c r="AE52" s="20" t="s">
        <v>776</v>
      </c>
      <c r="AF52" s="1" t="s">
        <v>456</v>
      </c>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row>
    <row r="53" spans="1:66" ht="39.950000000000003" customHeight="1" x14ac:dyDescent="0.25">
      <c r="A53" s="10" t="s">
        <v>138</v>
      </c>
      <c r="B53" s="11" t="s">
        <v>9</v>
      </c>
      <c r="C53" s="12">
        <v>612</v>
      </c>
      <c r="D53" s="12"/>
      <c r="E53" s="10" t="s">
        <v>97</v>
      </c>
      <c r="F53" s="10" t="s">
        <v>139</v>
      </c>
      <c r="G53" s="11">
        <v>39600</v>
      </c>
      <c r="H53" s="11">
        <v>39600</v>
      </c>
      <c r="I53" s="11">
        <v>24235200</v>
      </c>
      <c r="J53" s="10" t="s">
        <v>140</v>
      </c>
      <c r="K53" s="10" t="s">
        <v>435</v>
      </c>
      <c r="L53" s="11" t="s">
        <v>438</v>
      </c>
      <c r="M53" s="11" t="s">
        <v>437</v>
      </c>
      <c r="N53" s="11" t="s">
        <v>439</v>
      </c>
      <c r="O53" s="11" t="s">
        <v>440</v>
      </c>
      <c r="P53" s="11" t="s">
        <v>437</v>
      </c>
      <c r="Q53" s="11" t="s">
        <v>437</v>
      </c>
      <c r="R53" s="11" t="s">
        <v>440</v>
      </c>
      <c r="S53" s="11">
        <v>3</v>
      </c>
      <c r="T53" s="11">
        <v>0</v>
      </c>
      <c r="U53" s="11">
        <v>0</v>
      </c>
      <c r="V53" s="11"/>
      <c r="W53" s="11"/>
      <c r="X53" s="11"/>
      <c r="Y53" s="11"/>
      <c r="Z53" s="11"/>
      <c r="AA53" s="18">
        <f t="shared" ref="AA53" si="39">+(AB53+AD53+AF53)/3</f>
        <v>954.33333333333337</v>
      </c>
      <c r="AB53" s="19">
        <v>999</v>
      </c>
      <c r="AC53" s="20" t="s">
        <v>595</v>
      </c>
      <c r="AD53" s="19">
        <v>1025</v>
      </c>
      <c r="AE53" s="20" t="s">
        <v>596</v>
      </c>
      <c r="AF53" s="19">
        <v>839</v>
      </c>
      <c r="AG53" s="20" t="s">
        <v>597</v>
      </c>
      <c r="AH53" s="32" t="s">
        <v>456</v>
      </c>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row>
    <row r="54" spans="1:66" ht="39.950000000000003" customHeight="1" x14ac:dyDescent="0.25">
      <c r="A54" s="10" t="s">
        <v>142</v>
      </c>
      <c r="B54" s="11" t="s">
        <v>9</v>
      </c>
      <c r="C54" s="12">
        <v>836</v>
      </c>
      <c r="D54" s="12"/>
      <c r="E54" s="10" t="s">
        <v>97</v>
      </c>
      <c r="F54" s="10" t="s">
        <v>139</v>
      </c>
      <c r="G54" s="11">
        <v>250</v>
      </c>
      <c r="H54" s="11">
        <v>250</v>
      </c>
      <c r="I54" s="11">
        <v>209000</v>
      </c>
      <c r="J54" s="10" t="s">
        <v>143</v>
      </c>
      <c r="K54" s="10" t="s">
        <v>435</v>
      </c>
      <c r="L54" s="11" t="s">
        <v>438</v>
      </c>
      <c r="M54" s="11" t="s">
        <v>437</v>
      </c>
      <c r="N54" s="11" t="s">
        <v>439</v>
      </c>
      <c r="O54" s="11" t="s">
        <v>440</v>
      </c>
      <c r="P54" s="11" t="s">
        <v>437</v>
      </c>
      <c r="Q54" s="11" t="s">
        <v>437</v>
      </c>
      <c r="R54" s="11" t="s">
        <v>440</v>
      </c>
      <c r="S54" s="11">
        <v>3</v>
      </c>
      <c r="T54" s="11">
        <v>0</v>
      </c>
      <c r="U54" s="11">
        <v>0</v>
      </c>
      <c r="V54" s="11"/>
      <c r="W54" s="11"/>
      <c r="X54" s="11"/>
      <c r="Y54" s="11"/>
      <c r="Z54" s="11"/>
      <c r="AA54" s="18">
        <f t="shared" ref="AA54" si="40">+(AB54+AD54+AF54)/3</f>
        <v>1072</v>
      </c>
      <c r="AB54" s="19">
        <v>1190</v>
      </c>
      <c r="AC54" s="20" t="s">
        <v>598</v>
      </c>
      <c r="AD54" s="19">
        <v>1058</v>
      </c>
      <c r="AE54" s="20" t="s">
        <v>599</v>
      </c>
      <c r="AF54" s="19">
        <v>968</v>
      </c>
      <c r="AG54" s="20" t="s">
        <v>600</v>
      </c>
      <c r="AH54" s="32" t="s">
        <v>456</v>
      </c>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row>
    <row r="55" spans="1:66" ht="39.950000000000003" customHeight="1" x14ac:dyDescent="0.25">
      <c r="A55" s="10" t="s">
        <v>144</v>
      </c>
      <c r="B55" s="11" t="s">
        <v>9</v>
      </c>
      <c r="C55" s="12">
        <v>951.85</v>
      </c>
      <c r="D55" s="12"/>
      <c r="E55" s="10" t="s">
        <v>141</v>
      </c>
      <c r="F55" s="10" t="s">
        <v>145</v>
      </c>
      <c r="G55" s="11">
        <v>75</v>
      </c>
      <c r="H55" s="11">
        <v>75</v>
      </c>
      <c r="I55" s="11">
        <v>71388.75</v>
      </c>
      <c r="J55" s="10" t="s">
        <v>146</v>
      </c>
      <c r="K55" s="10" t="s">
        <v>434</v>
      </c>
      <c r="L55" s="11" t="s">
        <v>438</v>
      </c>
      <c r="M55" s="11" t="s">
        <v>437</v>
      </c>
      <c r="N55" s="11" t="s">
        <v>439</v>
      </c>
      <c r="O55" s="11" t="s">
        <v>437</v>
      </c>
      <c r="P55" s="11" t="s">
        <v>437</v>
      </c>
      <c r="Q55" s="11" t="s">
        <v>437</v>
      </c>
      <c r="R55" s="11" t="s">
        <v>440</v>
      </c>
      <c r="S55" s="11">
        <v>10</v>
      </c>
      <c r="T55" s="11">
        <v>0</v>
      </c>
      <c r="U55" s="11">
        <v>0</v>
      </c>
      <c r="V55" s="11"/>
      <c r="W55" s="11"/>
      <c r="X55" s="11"/>
      <c r="Y55" s="11"/>
      <c r="Z55" s="11"/>
      <c r="AA55" s="18">
        <f t="shared" ref="AA55" si="41">+(AB55+AD55+AF55)/3</f>
        <v>1333</v>
      </c>
      <c r="AB55" s="19">
        <v>1320</v>
      </c>
      <c r="AC55" s="20" t="s">
        <v>601</v>
      </c>
      <c r="AD55" s="19">
        <v>1399</v>
      </c>
      <c r="AE55" s="20" t="s">
        <v>602</v>
      </c>
      <c r="AF55" s="19">
        <v>1280</v>
      </c>
      <c r="AG55" s="20" t="s">
        <v>603</v>
      </c>
      <c r="AH55" s="32" t="s">
        <v>456</v>
      </c>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row>
    <row r="56" spans="1:66" ht="39.950000000000003" customHeight="1" x14ac:dyDescent="0.25">
      <c r="A56" s="10" t="s">
        <v>147</v>
      </c>
      <c r="B56" s="11" t="s">
        <v>9</v>
      </c>
      <c r="C56" s="12">
        <v>1140</v>
      </c>
      <c r="D56" s="12"/>
      <c r="E56" s="10" t="s">
        <v>97</v>
      </c>
      <c r="F56" s="10" t="s">
        <v>148</v>
      </c>
      <c r="G56" s="11">
        <v>370</v>
      </c>
      <c r="H56" s="11">
        <v>370</v>
      </c>
      <c r="I56" s="11">
        <v>421800</v>
      </c>
      <c r="J56" s="10" t="s">
        <v>149</v>
      </c>
      <c r="K56" s="10" t="s">
        <v>435</v>
      </c>
      <c r="L56" s="11" t="s">
        <v>438</v>
      </c>
      <c r="M56" s="11" t="s">
        <v>437</v>
      </c>
      <c r="N56" s="11" t="s">
        <v>439</v>
      </c>
      <c r="O56" s="11" t="s">
        <v>440</v>
      </c>
      <c r="P56" s="11" t="s">
        <v>437</v>
      </c>
      <c r="Q56" s="11" t="s">
        <v>437</v>
      </c>
      <c r="R56" s="11" t="s">
        <v>440</v>
      </c>
      <c r="S56" s="11">
        <v>3</v>
      </c>
      <c r="T56" s="11">
        <v>0</v>
      </c>
      <c r="U56" s="11">
        <v>0</v>
      </c>
      <c r="V56" s="11"/>
      <c r="W56" s="11"/>
      <c r="X56" s="11"/>
      <c r="Y56" s="11"/>
      <c r="Z56" s="11"/>
      <c r="AA56" s="18">
        <f t="shared" ref="AA56" si="42">+(AB56+AD56+AF56)/3</f>
        <v>2255</v>
      </c>
      <c r="AB56" s="19">
        <v>2570</v>
      </c>
      <c r="AC56" s="20" t="s">
        <v>604</v>
      </c>
      <c r="AD56" s="19">
        <v>2695</v>
      </c>
      <c r="AE56" s="20" t="s">
        <v>605</v>
      </c>
      <c r="AF56" s="19">
        <v>1500</v>
      </c>
      <c r="AG56" s="20" t="s">
        <v>606</v>
      </c>
      <c r="AH56" s="32" t="s">
        <v>456</v>
      </c>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row>
    <row r="57" spans="1:66" ht="39.950000000000003" customHeight="1" x14ac:dyDescent="0.25">
      <c r="A57" s="10" t="s">
        <v>150</v>
      </c>
      <c r="B57" s="11" t="s">
        <v>9</v>
      </c>
      <c r="C57" s="12">
        <v>768</v>
      </c>
      <c r="D57" s="12"/>
      <c r="E57" s="10" t="s">
        <v>99</v>
      </c>
      <c r="F57" s="10" t="s">
        <v>151</v>
      </c>
      <c r="G57" s="11">
        <v>35780</v>
      </c>
      <c r="H57" s="11">
        <v>35780</v>
      </c>
      <c r="I57" s="11">
        <v>27479040</v>
      </c>
      <c r="J57" s="10" t="s">
        <v>152</v>
      </c>
      <c r="K57" s="10" t="s">
        <v>434</v>
      </c>
      <c r="L57" s="11" t="s">
        <v>438</v>
      </c>
      <c r="M57" s="11" t="s">
        <v>437</v>
      </c>
      <c r="N57" s="11" t="s">
        <v>439</v>
      </c>
      <c r="O57" s="11" t="s">
        <v>437</v>
      </c>
      <c r="P57" s="11" t="s">
        <v>437</v>
      </c>
      <c r="Q57" s="11" t="s">
        <v>437</v>
      </c>
      <c r="R57" s="11" t="s">
        <v>440</v>
      </c>
      <c r="S57" s="11">
        <v>10</v>
      </c>
      <c r="T57" s="11">
        <v>0</v>
      </c>
      <c r="U57" s="11">
        <v>0</v>
      </c>
      <c r="V57" s="11"/>
      <c r="W57" s="11"/>
      <c r="X57" s="11"/>
      <c r="Y57" s="11"/>
      <c r="Z57" s="11"/>
      <c r="AA57" s="18">
        <f t="shared" ref="AA57" si="43">+(AB57+AD57+AF57)/3</f>
        <v>1504.6666666666667</v>
      </c>
      <c r="AB57" s="19">
        <v>1379</v>
      </c>
      <c r="AC57" s="20" t="s">
        <v>607</v>
      </c>
      <c r="AD57" s="19">
        <v>1679</v>
      </c>
      <c r="AE57" s="20" t="s">
        <v>608</v>
      </c>
      <c r="AF57" s="19">
        <v>1456</v>
      </c>
      <c r="AG57" s="20" t="s">
        <v>609</v>
      </c>
      <c r="AH57" s="32" t="s">
        <v>456</v>
      </c>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row>
    <row r="58" spans="1:66" ht="39.950000000000003" customHeight="1" x14ac:dyDescent="0.25">
      <c r="A58" s="10" t="s">
        <v>154</v>
      </c>
      <c r="B58" s="11" t="s">
        <v>9</v>
      </c>
      <c r="C58" s="12">
        <v>549</v>
      </c>
      <c r="D58" s="12"/>
      <c r="E58" s="10" t="s">
        <v>33</v>
      </c>
      <c r="F58" s="10" t="s">
        <v>155</v>
      </c>
      <c r="G58" s="11">
        <v>35944</v>
      </c>
      <c r="H58" s="11">
        <v>25000</v>
      </c>
      <c r="I58" s="11">
        <v>13725000</v>
      </c>
      <c r="J58" s="10" t="s">
        <v>156</v>
      </c>
      <c r="K58" s="10" t="s">
        <v>434</v>
      </c>
      <c r="L58" s="11" t="s">
        <v>438</v>
      </c>
      <c r="M58" s="11" t="s">
        <v>437</v>
      </c>
      <c r="N58" s="11" t="s">
        <v>439</v>
      </c>
      <c r="O58" s="11" t="s">
        <v>440</v>
      </c>
      <c r="P58" s="11" t="s">
        <v>437</v>
      </c>
      <c r="Q58" s="11" t="s">
        <v>437</v>
      </c>
      <c r="R58" s="11" t="s">
        <v>440</v>
      </c>
      <c r="S58" s="11">
        <v>10</v>
      </c>
      <c r="T58" s="11">
        <v>0</v>
      </c>
      <c r="U58" s="11">
        <v>0</v>
      </c>
      <c r="V58" s="11"/>
      <c r="W58" s="11"/>
      <c r="X58" s="11"/>
      <c r="Y58" s="11"/>
      <c r="Z58" s="11"/>
      <c r="AA58" s="18">
        <f t="shared" ref="AA58" si="44">+(AB58+AD58+AF58)/3</f>
        <v>975</v>
      </c>
      <c r="AB58" s="19">
        <v>1370</v>
      </c>
      <c r="AC58" s="20" t="s">
        <v>610</v>
      </c>
      <c r="AD58" s="19">
        <v>695</v>
      </c>
      <c r="AE58" s="20" t="s">
        <v>611</v>
      </c>
      <c r="AF58" s="19">
        <v>860</v>
      </c>
      <c r="AG58" s="20" t="s">
        <v>612</v>
      </c>
      <c r="AH58" s="21" t="s">
        <v>456</v>
      </c>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row>
    <row r="59" spans="1:66" ht="39.950000000000003" customHeight="1" x14ac:dyDescent="0.25">
      <c r="A59" s="10" t="s">
        <v>158</v>
      </c>
      <c r="B59" s="11" t="s">
        <v>9</v>
      </c>
      <c r="C59" s="12">
        <v>549</v>
      </c>
      <c r="D59" s="12"/>
      <c r="E59" s="10" t="s">
        <v>33</v>
      </c>
      <c r="F59" s="10" t="s">
        <v>155</v>
      </c>
      <c r="G59" s="11">
        <v>34244</v>
      </c>
      <c r="H59" s="11">
        <v>25000</v>
      </c>
      <c r="I59" s="11">
        <v>13725000</v>
      </c>
      <c r="J59" s="10" t="s">
        <v>156</v>
      </c>
      <c r="K59" s="10" t="s">
        <v>434</v>
      </c>
      <c r="L59" s="11" t="s">
        <v>438</v>
      </c>
      <c r="M59" s="11" t="s">
        <v>437</v>
      </c>
      <c r="N59" s="11" t="s">
        <v>439</v>
      </c>
      <c r="O59" s="11" t="s">
        <v>440</v>
      </c>
      <c r="P59" s="11" t="s">
        <v>437</v>
      </c>
      <c r="Q59" s="11" t="s">
        <v>437</v>
      </c>
      <c r="R59" s="11" t="s">
        <v>440</v>
      </c>
      <c r="S59" s="11">
        <v>10</v>
      </c>
      <c r="T59" s="11">
        <v>0</v>
      </c>
      <c r="U59" s="11">
        <v>0</v>
      </c>
      <c r="V59" s="11"/>
      <c r="W59" s="11"/>
      <c r="X59" s="11"/>
      <c r="Y59" s="11"/>
      <c r="Z59" s="11"/>
      <c r="AA59" s="18">
        <f t="shared" ref="AA59" si="45">+(AB59+AD59+AF59)/3</f>
        <v>1024.6666666666667</v>
      </c>
      <c r="AB59" s="19">
        <v>695</v>
      </c>
      <c r="AC59" s="20" t="s">
        <v>613</v>
      </c>
      <c r="AD59" s="19">
        <v>1499</v>
      </c>
      <c r="AE59" s="20" t="s">
        <v>614</v>
      </c>
      <c r="AF59" s="19">
        <v>880</v>
      </c>
      <c r="AG59" s="23" t="s">
        <v>615</v>
      </c>
      <c r="AH59" s="21" t="s">
        <v>456</v>
      </c>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row>
    <row r="60" spans="1:66" ht="39.950000000000003" customHeight="1" x14ac:dyDescent="0.25">
      <c r="A60" s="10" t="s">
        <v>159</v>
      </c>
      <c r="B60" s="11" t="s">
        <v>9</v>
      </c>
      <c r="C60" s="12">
        <v>565</v>
      </c>
      <c r="D60" s="12"/>
      <c r="E60" s="10" t="s">
        <v>99</v>
      </c>
      <c r="F60" s="10" t="s">
        <v>157</v>
      </c>
      <c r="G60" s="11">
        <v>34306</v>
      </c>
      <c r="H60" s="11">
        <v>34306</v>
      </c>
      <c r="I60" s="11">
        <v>19382890</v>
      </c>
      <c r="J60" s="10" t="s">
        <v>160</v>
      </c>
      <c r="K60" s="10" t="s">
        <v>434</v>
      </c>
      <c r="L60" s="11" t="s">
        <v>438</v>
      </c>
      <c r="M60" s="11" t="s">
        <v>437</v>
      </c>
      <c r="N60" s="11" t="s">
        <v>439</v>
      </c>
      <c r="O60" s="11" t="s">
        <v>437</v>
      </c>
      <c r="P60" s="11" t="s">
        <v>437</v>
      </c>
      <c r="Q60" s="11" t="s">
        <v>437</v>
      </c>
      <c r="R60" s="11" t="s">
        <v>440</v>
      </c>
      <c r="S60" s="11">
        <v>10</v>
      </c>
      <c r="T60" s="11">
        <v>0</v>
      </c>
      <c r="U60" s="11">
        <v>0</v>
      </c>
      <c r="V60" s="11"/>
      <c r="W60" s="11"/>
      <c r="X60" s="11"/>
      <c r="Y60" s="11"/>
      <c r="Z60" s="11"/>
      <c r="AA60" s="18">
        <f t="shared" ref="AA60" si="46">+(AB60+AD60+AF60)/3</f>
        <v>1293</v>
      </c>
      <c r="AB60" s="19">
        <v>1500</v>
      </c>
      <c r="AC60" s="20" t="s">
        <v>616</v>
      </c>
      <c r="AD60" s="19">
        <v>880</v>
      </c>
      <c r="AE60" s="20" t="s">
        <v>617</v>
      </c>
      <c r="AF60" s="19">
        <v>1499</v>
      </c>
      <c r="AG60" s="20" t="s">
        <v>618</v>
      </c>
      <c r="AH60" s="21" t="s">
        <v>456</v>
      </c>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row>
    <row r="61" spans="1:66" ht="39.950000000000003" customHeight="1" x14ac:dyDescent="0.25">
      <c r="A61" s="10" t="s">
        <v>161</v>
      </c>
      <c r="B61" s="11" t="s">
        <v>9</v>
      </c>
      <c r="C61" s="12">
        <v>1990</v>
      </c>
      <c r="D61" s="12"/>
      <c r="E61" s="10" t="s">
        <v>33</v>
      </c>
      <c r="F61" s="10" t="s">
        <v>162</v>
      </c>
      <c r="G61" s="11">
        <v>635</v>
      </c>
      <c r="H61" s="11">
        <v>635</v>
      </c>
      <c r="I61" s="11">
        <v>1263650</v>
      </c>
      <c r="J61" s="10" t="s">
        <v>163</v>
      </c>
      <c r="K61" s="10" t="s">
        <v>434</v>
      </c>
      <c r="L61" s="11" t="s">
        <v>438</v>
      </c>
      <c r="M61" s="11" t="s">
        <v>437</v>
      </c>
      <c r="N61" s="11" t="s">
        <v>439</v>
      </c>
      <c r="O61" s="11" t="s">
        <v>440</v>
      </c>
      <c r="P61" s="11" t="s">
        <v>437</v>
      </c>
      <c r="Q61" s="11" t="s">
        <v>437</v>
      </c>
      <c r="R61" s="11" t="s">
        <v>440</v>
      </c>
      <c r="S61" s="11">
        <v>10</v>
      </c>
      <c r="T61" s="11">
        <v>0</v>
      </c>
      <c r="U61" s="11">
        <v>0</v>
      </c>
      <c r="V61" s="11"/>
      <c r="W61" s="11"/>
      <c r="X61" s="11"/>
      <c r="Y61" s="11"/>
      <c r="Z61" s="11"/>
      <c r="AA61" s="18">
        <f t="shared" ref="AA61" si="47">+(AB61+AD61+AF61)/3</f>
        <v>2822.6666666666665</v>
      </c>
      <c r="AB61" s="19">
        <v>3569</v>
      </c>
      <c r="AC61" s="20" t="s">
        <v>619</v>
      </c>
      <c r="AD61" s="19">
        <v>1999</v>
      </c>
      <c r="AE61" s="20" t="s">
        <v>620</v>
      </c>
      <c r="AF61" s="19">
        <v>2900</v>
      </c>
      <c r="AG61" s="20" t="s">
        <v>621</v>
      </c>
      <c r="AH61" s="32" t="s">
        <v>456</v>
      </c>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row>
    <row r="62" spans="1:66" ht="39.950000000000003" customHeight="1" x14ac:dyDescent="0.25">
      <c r="A62" s="10" t="s">
        <v>164</v>
      </c>
      <c r="B62" s="11" t="s">
        <v>9</v>
      </c>
      <c r="C62" s="12">
        <v>390</v>
      </c>
      <c r="D62" s="12"/>
      <c r="E62" s="10" t="s">
        <v>94</v>
      </c>
      <c r="F62" s="10" t="s">
        <v>165</v>
      </c>
      <c r="G62" s="11">
        <v>31380</v>
      </c>
      <c r="H62" s="11">
        <v>31380</v>
      </c>
      <c r="I62" s="11">
        <v>12238200</v>
      </c>
      <c r="J62" s="10" t="s">
        <v>166</v>
      </c>
      <c r="K62" s="10" t="s">
        <v>434</v>
      </c>
      <c r="L62" s="11"/>
      <c r="M62" s="11"/>
      <c r="N62" s="11"/>
      <c r="O62" s="11"/>
      <c r="P62" s="11"/>
      <c r="Q62" s="11"/>
      <c r="R62" s="11"/>
      <c r="S62" s="11">
        <v>10</v>
      </c>
      <c r="T62" s="11">
        <v>0</v>
      </c>
      <c r="U62" s="11"/>
      <c r="V62" s="11"/>
      <c r="W62" s="11"/>
      <c r="X62" s="11"/>
      <c r="Y62" s="11"/>
      <c r="Z62" s="11"/>
      <c r="AA62" s="18">
        <f t="shared" ref="AA62" si="48">+(AB62+AD62+AF62)/3</f>
        <v>859.30000000000007</v>
      </c>
      <c r="AB62" s="19">
        <v>839</v>
      </c>
      <c r="AC62" s="20" t="s">
        <v>622</v>
      </c>
      <c r="AD62" s="19">
        <v>1043.9000000000001</v>
      </c>
      <c r="AE62" s="20" t="s">
        <v>623</v>
      </c>
      <c r="AF62" s="19">
        <v>695</v>
      </c>
      <c r="AG62" s="20" t="s">
        <v>624</v>
      </c>
      <c r="AH62" s="32" t="s">
        <v>456</v>
      </c>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row>
    <row r="63" spans="1:66" ht="39.950000000000003" customHeight="1" x14ac:dyDescent="0.25">
      <c r="A63" s="10" t="s">
        <v>168</v>
      </c>
      <c r="B63" s="11" t="s">
        <v>9</v>
      </c>
      <c r="C63" s="12">
        <v>13.15</v>
      </c>
      <c r="D63" s="12"/>
      <c r="E63" s="10" t="s">
        <v>97</v>
      </c>
      <c r="F63" s="10" t="s">
        <v>169</v>
      </c>
      <c r="G63" s="11">
        <v>33630</v>
      </c>
      <c r="H63" s="11">
        <v>33630</v>
      </c>
      <c r="I63" s="11">
        <v>442234.5</v>
      </c>
      <c r="J63" s="10" t="s">
        <v>170</v>
      </c>
      <c r="K63" s="10" t="s">
        <v>435</v>
      </c>
      <c r="L63" s="11" t="s">
        <v>438</v>
      </c>
      <c r="M63" s="11" t="s">
        <v>437</v>
      </c>
      <c r="N63" s="11" t="s">
        <v>439</v>
      </c>
      <c r="O63" s="11" t="s">
        <v>440</v>
      </c>
      <c r="P63" s="11" t="s">
        <v>437</v>
      </c>
      <c r="Q63" s="11" t="s">
        <v>437</v>
      </c>
      <c r="R63" s="11" t="s">
        <v>440</v>
      </c>
      <c r="S63" s="11">
        <v>3</v>
      </c>
      <c r="T63" s="11">
        <v>0</v>
      </c>
      <c r="U63" s="11">
        <v>0</v>
      </c>
      <c r="V63" s="11"/>
      <c r="W63" s="11"/>
      <c r="X63" s="11"/>
      <c r="Y63" s="11"/>
      <c r="Z63" s="11"/>
      <c r="AA63" s="18">
        <f t="shared" ref="AA63" si="49">+(AB63+AD63+AF63)/3</f>
        <v>20.173333333333332</v>
      </c>
      <c r="AB63" s="19">
        <v>23.75</v>
      </c>
      <c r="AC63" s="20" t="s">
        <v>625</v>
      </c>
      <c r="AD63" s="19">
        <v>13.77</v>
      </c>
      <c r="AE63" s="20" t="s">
        <v>626</v>
      </c>
      <c r="AF63" s="19">
        <v>23</v>
      </c>
      <c r="AG63" s="20" t="s">
        <v>627</v>
      </c>
      <c r="AH63" s="21" t="s">
        <v>456</v>
      </c>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row>
    <row r="64" spans="1:66" ht="39.950000000000003" customHeight="1" x14ac:dyDescent="0.25">
      <c r="A64" s="10" t="s">
        <v>172</v>
      </c>
      <c r="B64" s="11" t="s">
        <v>9</v>
      </c>
      <c r="C64" s="12">
        <v>646.64</v>
      </c>
      <c r="D64" s="12"/>
      <c r="E64" s="10" t="s">
        <v>141</v>
      </c>
      <c r="F64" s="10" t="s">
        <v>173</v>
      </c>
      <c r="G64" s="11">
        <v>37915</v>
      </c>
      <c r="H64" s="11">
        <v>37915</v>
      </c>
      <c r="I64" s="11">
        <v>24517355.600000001</v>
      </c>
      <c r="J64" s="10" t="s">
        <v>174</v>
      </c>
      <c r="K64" s="10" t="s">
        <v>434</v>
      </c>
      <c r="L64" s="11" t="s">
        <v>438</v>
      </c>
      <c r="M64" s="11" t="s">
        <v>437</v>
      </c>
      <c r="N64" s="11" t="s">
        <v>439</v>
      </c>
      <c r="O64" s="11" t="s">
        <v>437</v>
      </c>
      <c r="P64" s="11" t="s">
        <v>437</v>
      </c>
      <c r="Q64" s="11" t="s">
        <v>437</v>
      </c>
      <c r="R64" s="11" t="s">
        <v>440</v>
      </c>
      <c r="S64" s="11">
        <v>10</v>
      </c>
      <c r="T64" s="11">
        <v>0</v>
      </c>
      <c r="U64" s="11">
        <v>0</v>
      </c>
      <c r="V64" s="11"/>
      <c r="W64" s="11"/>
      <c r="X64" s="11"/>
      <c r="Y64" s="11"/>
      <c r="Z64" s="11"/>
      <c r="AA64" s="18">
        <f t="shared" ref="AA64" si="50">+(AB64+AD64+AF64)/3</f>
        <v>1011.2966666666666</v>
      </c>
      <c r="AB64" s="19">
        <v>999</v>
      </c>
      <c r="AC64" s="20" t="s">
        <v>628</v>
      </c>
      <c r="AD64" s="19">
        <v>934.89</v>
      </c>
      <c r="AE64" s="20" t="s">
        <v>629</v>
      </c>
      <c r="AF64" s="19">
        <v>1100</v>
      </c>
      <c r="AG64" s="20" t="s">
        <v>630</v>
      </c>
      <c r="AH64" s="22" t="s">
        <v>456</v>
      </c>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row>
    <row r="65" spans="1:66" ht="39.950000000000003" customHeight="1" x14ac:dyDescent="0.25">
      <c r="A65" s="10" t="s">
        <v>175</v>
      </c>
      <c r="B65" s="11" t="s">
        <v>9</v>
      </c>
      <c r="C65" s="12">
        <v>11.15</v>
      </c>
      <c r="D65" s="12"/>
      <c r="E65" s="10" t="s">
        <v>97</v>
      </c>
      <c r="F65" s="10" t="s">
        <v>169</v>
      </c>
      <c r="G65" s="11">
        <v>78000</v>
      </c>
      <c r="H65" s="11">
        <v>78000</v>
      </c>
      <c r="I65" s="11">
        <v>869700</v>
      </c>
      <c r="J65" s="10" t="s">
        <v>176</v>
      </c>
      <c r="K65" s="10" t="s">
        <v>435</v>
      </c>
      <c r="L65" s="11" t="s">
        <v>438</v>
      </c>
      <c r="M65" s="11" t="s">
        <v>437</v>
      </c>
      <c r="N65" s="11" t="s">
        <v>439</v>
      </c>
      <c r="O65" s="11" t="s">
        <v>440</v>
      </c>
      <c r="P65" s="11" t="s">
        <v>437</v>
      </c>
      <c r="Q65" s="11" t="s">
        <v>437</v>
      </c>
      <c r="R65" s="11" t="s">
        <v>440</v>
      </c>
      <c r="S65" s="11">
        <v>3</v>
      </c>
      <c r="T65" s="11">
        <v>0</v>
      </c>
      <c r="U65" s="11">
        <v>0</v>
      </c>
      <c r="V65" s="11"/>
      <c r="W65" s="11"/>
      <c r="X65" s="11"/>
      <c r="Y65" s="11"/>
      <c r="Z65" s="11"/>
      <c r="AA65" s="18">
        <f t="shared" ref="AA65" si="51">+(AB65+AD65+AF65)/3</f>
        <v>18.107408333333336</v>
      </c>
      <c r="AB65" s="19">
        <f>6190/400</f>
        <v>15.475</v>
      </c>
      <c r="AC65" s="20" t="s">
        <v>631</v>
      </c>
      <c r="AD65" s="19">
        <f>7039.89/400</f>
        <v>17.599724999999999</v>
      </c>
      <c r="AE65" s="20" t="s">
        <v>632</v>
      </c>
      <c r="AF65" s="19">
        <f>8499/400</f>
        <v>21.247499999999999</v>
      </c>
      <c r="AG65" s="20" t="s">
        <v>633</v>
      </c>
      <c r="AH65" s="21" t="s">
        <v>456</v>
      </c>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row>
    <row r="66" spans="1:66" ht="39.950000000000003" customHeight="1" x14ac:dyDescent="0.25">
      <c r="A66" s="10" t="s">
        <v>177</v>
      </c>
      <c r="B66" s="11" t="s">
        <v>9</v>
      </c>
      <c r="C66" s="12">
        <v>2240</v>
      </c>
      <c r="D66" s="12"/>
      <c r="E66" s="10" t="s">
        <v>99</v>
      </c>
      <c r="F66" s="10" t="s">
        <v>171</v>
      </c>
      <c r="G66" s="11">
        <v>43</v>
      </c>
      <c r="H66" s="11">
        <v>43</v>
      </c>
      <c r="I66" s="11">
        <v>96320</v>
      </c>
      <c r="J66" s="10" t="s">
        <v>178</v>
      </c>
      <c r="K66" s="10" t="s">
        <v>434</v>
      </c>
      <c r="L66" s="11" t="s">
        <v>438</v>
      </c>
      <c r="M66" s="11" t="s">
        <v>437</v>
      </c>
      <c r="N66" s="11" t="s">
        <v>439</v>
      </c>
      <c r="O66" s="11" t="s">
        <v>437</v>
      </c>
      <c r="P66" s="11" t="s">
        <v>437</v>
      </c>
      <c r="Q66" s="11"/>
      <c r="R66" s="11" t="s">
        <v>440</v>
      </c>
      <c r="S66" s="11">
        <v>10</v>
      </c>
      <c r="T66" s="11">
        <v>0</v>
      </c>
      <c r="U66" s="11">
        <v>0</v>
      </c>
      <c r="V66" s="11"/>
      <c r="W66" s="11"/>
      <c r="X66" s="11"/>
      <c r="Y66" s="11"/>
      <c r="Z66" s="11" t="s">
        <v>441</v>
      </c>
      <c r="AA66" s="18">
        <f t="shared" ref="AA66" si="52">+(AB66+AD66+AF66)/3</f>
        <v>2698.96</v>
      </c>
      <c r="AB66" s="19">
        <v>2069</v>
      </c>
      <c r="AC66" s="20" t="s">
        <v>634</v>
      </c>
      <c r="AD66" s="19">
        <v>3498</v>
      </c>
      <c r="AE66" s="20" t="s">
        <v>635</v>
      </c>
      <c r="AF66" s="19">
        <v>2529.88</v>
      </c>
      <c r="AG66" s="20" t="s">
        <v>636</v>
      </c>
      <c r="AH66" s="22" t="s">
        <v>456</v>
      </c>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row>
    <row r="67" spans="1:66" ht="39.950000000000003" customHeight="1" x14ac:dyDescent="0.25">
      <c r="A67" s="10" t="s">
        <v>179</v>
      </c>
      <c r="B67" s="11" t="s">
        <v>9</v>
      </c>
      <c r="C67" s="12">
        <v>1589</v>
      </c>
      <c r="D67" s="12"/>
      <c r="E67" s="10" t="s">
        <v>13</v>
      </c>
      <c r="F67" s="10" t="s">
        <v>180</v>
      </c>
      <c r="G67" s="11">
        <v>5350</v>
      </c>
      <c r="H67" s="11">
        <v>5350</v>
      </c>
      <c r="I67" s="11">
        <v>8501150</v>
      </c>
      <c r="J67" s="10" t="s">
        <v>181</v>
      </c>
      <c r="K67" s="10" t="s">
        <v>434</v>
      </c>
      <c r="L67" s="11"/>
      <c r="M67" s="11"/>
      <c r="N67" s="11"/>
      <c r="O67" s="11"/>
      <c r="P67" s="11"/>
      <c r="Q67" s="11"/>
      <c r="R67" s="11"/>
      <c r="S67" s="11">
        <v>10</v>
      </c>
      <c r="T67" s="11">
        <v>0</v>
      </c>
      <c r="U67" s="11"/>
      <c r="V67" s="11"/>
      <c r="W67" s="11"/>
      <c r="X67" s="11"/>
      <c r="Y67" s="11"/>
      <c r="Z67" s="11"/>
      <c r="AA67" s="18">
        <f t="shared" ref="AA67" si="53">+(AB67+AD67+AF67)/3</f>
        <v>3442</v>
      </c>
      <c r="AB67" s="19">
        <v>3490</v>
      </c>
      <c r="AC67" s="20" t="s">
        <v>637</v>
      </c>
      <c r="AD67" s="19">
        <v>3286</v>
      </c>
      <c r="AE67" s="20" t="s">
        <v>638</v>
      </c>
      <c r="AF67" s="19">
        <v>3550</v>
      </c>
      <c r="AG67" s="20" t="s">
        <v>639</v>
      </c>
      <c r="AH67" s="22" t="s">
        <v>456</v>
      </c>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row>
    <row r="68" spans="1:66" ht="39.950000000000003" customHeight="1" x14ac:dyDescent="0.25">
      <c r="A68" s="10" t="s">
        <v>184</v>
      </c>
      <c r="B68" s="11" t="s">
        <v>9</v>
      </c>
      <c r="C68" s="12">
        <v>1589</v>
      </c>
      <c r="D68" s="12"/>
      <c r="E68" s="10" t="s">
        <v>13</v>
      </c>
      <c r="F68" s="10" t="s">
        <v>180</v>
      </c>
      <c r="G68" s="11">
        <v>5350</v>
      </c>
      <c r="H68" s="11">
        <v>5350</v>
      </c>
      <c r="I68" s="11">
        <v>8501150</v>
      </c>
      <c r="J68" s="10" t="s">
        <v>85</v>
      </c>
      <c r="K68" s="10" t="s">
        <v>434</v>
      </c>
      <c r="L68" s="11"/>
      <c r="M68" s="11"/>
      <c r="N68" s="11"/>
      <c r="O68" s="11"/>
      <c r="P68" s="11"/>
      <c r="Q68" s="11"/>
      <c r="R68" s="11"/>
      <c r="S68" s="11">
        <v>10</v>
      </c>
      <c r="T68" s="11">
        <v>0</v>
      </c>
      <c r="U68" s="11"/>
      <c r="V68" s="11"/>
      <c r="W68" s="11"/>
      <c r="X68" s="11"/>
      <c r="Y68" s="11"/>
      <c r="Z68" s="11"/>
      <c r="AA68" s="18">
        <f t="shared" ref="AA68" si="54">+(AB68+AD68+AF68)/3</f>
        <v>3442</v>
      </c>
      <c r="AB68" s="19">
        <v>3490</v>
      </c>
      <c r="AC68" s="20" t="s">
        <v>637</v>
      </c>
      <c r="AD68" s="19">
        <v>3286</v>
      </c>
      <c r="AE68" s="20" t="s">
        <v>638</v>
      </c>
      <c r="AF68" s="19">
        <v>3550</v>
      </c>
      <c r="AG68" s="20" t="s">
        <v>639</v>
      </c>
      <c r="AH68" s="22" t="s">
        <v>456</v>
      </c>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row>
    <row r="69" spans="1:66" ht="39.950000000000003" customHeight="1" x14ac:dyDescent="0.25">
      <c r="A69" s="28" t="s">
        <v>185</v>
      </c>
      <c r="B69" s="11" t="s">
        <v>9</v>
      </c>
      <c r="C69" s="12">
        <v>2250</v>
      </c>
      <c r="D69" s="12"/>
      <c r="E69" s="10" t="s">
        <v>13</v>
      </c>
      <c r="F69" s="10" t="s">
        <v>186</v>
      </c>
      <c r="G69" s="11">
        <v>365</v>
      </c>
      <c r="H69" s="11">
        <v>365</v>
      </c>
      <c r="I69" s="11">
        <v>821250</v>
      </c>
      <c r="J69" s="10" t="s">
        <v>187</v>
      </c>
      <c r="K69" s="10" t="s">
        <v>434</v>
      </c>
      <c r="L69" s="11"/>
      <c r="M69" s="11"/>
      <c r="N69" s="11"/>
      <c r="O69" s="11"/>
      <c r="P69" s="11"/>
      <c r="Q69" s="11"/>
      <c r="R69" s="11"/>
      <c r="S69" s="11">
        <v>10</v>
      </c>
      <c r="T69" s="11">
        <v>0</v>
      </c>
      <c r="U69" s="11"/>
      <c r="V69" s="11"/>
      <c r="W69" s="11"/>
      <c r="X69" s="11"/>
      <c r="Y69" s="11"/>
      <c r="Z69" s="11"/>
      <c r="AA69" s="18">
        <f>+(AB69+AD69)/2</f>
        <v>2770</v>
      </c>
      <c r="AB69" s="19">
        <v>3340</v>
      </c>
      <c r="AC69" s="20" t="s">
        <v>777</v>
      </c>
      <c r="AD69" s="19">
        <v>2200</v>
      </c>
      <c r="AE69" s="20" t="s">
        <v>778</v>
      </c>
      <c r="AF69" s="1" t="s">
        <v>456</v>
      </c>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row>
    <row r="70" spans="1:66" ht="39.950000000000003" customHeight="1" x14ac:dyDescent="0.25">
      <c r="A70" s="10" t="s">
        <v>188</v>
      </c>
      <c r="B70" s="11" t="s">
        <v>9</v>
      </c>
      <c r="C70" s="12">
        <v>1740</v>
      </c>
      <c r="D70" s="12"/>
      <c r="E70" s="10" t="s">
        <v>182</v>
      </c>
      <c r="F70" s="10" t="s">
        <v>183</v>
      </c>
      <c r="G70" s="11">
        <v>960</v>
      </c>
      <c r="H70" s="11">
        <v>960</v>
      </c>
      <c r="I70" s="11">
        <v>1670400</v>
      </c>
      <c r="J70" s="10" t="s">
        <v>189</v>
      </c>
      <c r="K70" s="10" t="s">
        <v>434</v>
      </c>
      <c r="L70" s="11"/>
      <c r="M70" s="11"/>
      <c r="N70" s="11"/>
      <c r="O70" s="11"/>
      <c r="P70" s="11"/>
      <c r="Q70" s="11"/>
      <c r="R70" s="11"/>
      <c r="S70" s="11">
        <v>10</v>
      </c>
      <c r="T70" s="11">
        <v>0</v>
      </c>
      <c r="U70" s="11"/>
      <c r="V70" s="11"/>
      <c r="W70" s="11"/>
      <c r="X70" s="11"/>
      <c r="Y70" s="11"/>
      <c r="Z70" s="11"/>
      <c r="AA70" s="18">
        <f t="shared" ref="AA70" si="55">+(AB70+AD70+AF70)/3</f>
        <v>4800</v>
      </c>
      <c r="AB70" s="19">
        <f>500*12</f>
        <v>6000</v>
      </c>
      <c r="AC70" s="20" t="s">
        <v>640</v>
      </c>
      <c r="AD70" s="19">
        <f>350*12</f>
        <v>4200</v>
      </c>
      <c r="AE70" s="20" t="s">
        <v>641</v>
      </c>
      <c r="AF70" s="19">
        <f>350*12</f>
        <v>4200</v>
      </c>
      <c r="AG70" s="20" t="s">
        <v>642</v>
      </c>
      <c r="AH70" s="22" t="s">
        <v>456</v>
      </c>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row>
    <row r="71" spans="1:66" ht="39.950000000000003" customHeight="1" x14ac:dyDescent="0.25">
      <c r="A71" s="10" t="s">
        <v>190</v>
      </c>
      <c r="B71" s="11" t="s">
        <v>9</v>
      </c>
      <c r="C71" s="12">
        <v>950</v>
      </c>
      <c r="D71" s="12"/>
      <c r="E71" s="10" t="s">
        <v>13</v>
      </c>
      <c r="F71" s="10" t="s">
        <v>191</v>
      </c>
      <c r="G71" s="11">
        <v>380</v>
      </c>
      <c r="H71" s="11">
        <v>380</v>
      </c>
      <c r="I71" s="11">
        <v>361000</v>
      </c>
      <c r="J71" s="10" t="s">
        <v>187</v>
      </c>
      <c r="K71" s="10" t="s">
        <v>434</v>
      </c>
      <c r="L71" s="11"/>
      <c r="M71" s="11"/>
      <c r="N71" s="11"/>
      <c r="O71" s="11"/>
      <c r="P71" s="11"/>
      <c r="Q71" s="11"/>
      <c r="R71" s="11"/>
      <c r="S71" s="11">
        <v>10</v>
      </c>
      <c r="T71" s="11">
        <v>0</v>
      </c>
      <c r="U71" s="11"/>
      <c r="V71" s="11"/>
      <c r="W71" s="11"/>
      <c r="X71" s="11"/>
      <c r="Y71" s="11"/>
      <c r="Z71" s="11"/>
      <c r="AA71" s="18">
        <f t="shared" ref="AA71" si="56">+(AB71+AD71+AF71)/3</f>
        <v>1174.3333333333333</v>
      </c>
      <c r="AB71" s="19">
        <v>1049</v>
      </c>
      <c r="AC71" s="20" t="s">
        <v>643</v>
      </c>
      <c r="AD71" s="19">
        <v>1235</v>
      </c>
      <c r="AE71" s="20" t="s">
        <v>644</v>
      </c>
      <c r="AF71" s="19">
        <v>1239</v>
      </c>
      <c r="AG71" s="20" t="s">
        <v>645</v>
      </c>
      <c r="AH71" s="21" t="s">
        <v>456</v>
      </c>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row>
    <row r="72" spans="1:66" ht="39.950000000000003" customHeight="1" x14ac:dyDescent="0.25">
      <c r="A72" s="28" t="s">
        <v>192</v>
      </c>
      <c r="B72" s="11" t="s">
        <v>9</v>
      </c>
      <c r="C72" s="12">
        <v>1050</v>
      </c>
      <c r="D72" s="12"/>
      <c r="E72" s="10" t="s">
        <v>13</v>
      </c>
      <c r="F72" s="10" t="s">
        <v>191</v>
      </c>
      <c r="G72" s="11">
        <v>305</v>
      </c>
      <c r="H72" s="11">
        <v>305</v>
      </c>
      <c r="I72" s="11">
        <v>320250</v>
      </c>
      <c r="J72" s="10" t="s">
        <v>73</v>
      </c>
      <c r="K72" s="10" t="s">
        <v>434</v>
      </c>
      <c r="L72" s="11"/>
      <c r="M72" s="11"/>
      <c r="N72" s="11"/>
      <c r="O72" s="11"/>
      <c r="P72" s="11"/>
      <c r="Q72" s="11"/>
      <c r="R72" s="11"/>
      <c r="S72" s="11">
        <v>10</v>
      </c>
      <c r="T72" s="11">
        <v>0</v>
      </c>
      <c r="U72" s="11"/>
      <c r="V72" s="11"/>
      <c r="W72" s="11"/>
      <c r="X72" s="11"/>
      <c r="Y72" s="11"/>
      <c r="Z72" s="11"/>
      <c r="AA72" s="18">
        <f>+(AB72+AD72)/2</f>
        <v>1222.125</v>
      </c>
      <c r="AB72" s="19">
        <v>1290</v>
      </c>
      <c r="AC72" s="20" t="s">
        <v>779</v>
      </c>
      <c r="AD72" s="19">
        <v>1154.25</v>
      </c>
      <c r="AE72" s="20" t="s">
        <v>780</v>
      </c>
      <c r="AF72" s="1" t="s">
        <v>456</v>
      </c>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row>
    <row r="73" spans="1:66" ht="39.950000000000003" customHeight="1" x14ac:dyDescent="0.25">
      <c r="A73" s="10" t="s">
        <v>193</v>
      </c>
      <c r="B73" s="11" t="s">
        <v>9</v>
      </c>
      <c r="C73" s="12">
        <v>2345</v>
      </c>
      <c r="D73" s="12"/>
      <c r="E73" s="10" t="s">
        <v>182</v>
      </c>
      <c r="F73" s="10" t="s">
        <v>183</v>
      </c>
      <c r="G73" s="11">
        <v>838</v>
      </c>
      <c r="H73" s="11">
        <v>838</v>
      </c>
      <c r="I73" s="11">
        <v>1965110</v>
      </c>
      <c r="J73" s="10" t="s">
        <v>194</v>
      </c>
      <c r="K73" s="10" t="s">
        <v>434</v>
      </c>
      <c r="L73" s="11"/>
      <c r="M73" s="11"/>
      <c r="N73" s="11"/>
      <c r="O73" s="11"/>
      <c r="P73" s="11"/>
      <c r="Q73" s="11"/>
      <c r="R73" s="11"/>
      <c r="S73" s="11">
        <v>10</v>
      </c>
      <c r="T73" s="11">
        <v>0</v>
      </c>
      <c r="U73" s="11"/>
      <c r="V73" s="11"/>
      <c r="W73" s="11"/>
      <c r="X73" s="11"/>
      <c r="Y73" s="11"/>
      <c r="Z73" s="11"/>
      <c r="AA73" s="18">
        <f t="shared" ref="AA73" si="57">+(AB73+AD73+AF73)/3</f>
        <v>6806.666666666667</v>
      </c>
      <c r="AB73" s="19">
        <f>485*12</f>
        <v>5820</v>
      </c>
      <c r="AC73" s="20" t="s">
        <v>646</v>
      </c>
      <c r="AD73" s="19">
        <v>9200</v>
      </c>
      <c r="AE73" s="20" t="s">
        <v>647</v>
      </c>
      <c r="AF73" s="19">
        <f>450*12</f>
        <v>5400</v>
      </c>
      <c r="AG73" s="20" t="s">
        <v>648</v>
      </c>
      <c r="AH73" s="22" t="s">
        <v>456</v>
      </c>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row>
    <row r="74" spans="1:66" ht="39.950000000000003" customHeight="1" x14ac:dyDescent="0.25">
      <c r="A74" s="10" t="s">
        <v>195</v>
      </c>
      <c r="B74" s="11" t="s">
        <v>9</v>
      </c>
      <c r="C74" s="12">
        <v>598</v>
      </c>
      <c r="D74" s="12"/>
      <c r="E74" s="10" t="s">
        <v>97</v>
      </c>
      <c r="F74" s="10" t="s">
        <v>196</v>
      </c>
      <c r="G74" s="11">
        <v>605</v>
      </c>
      <c r="H74" s="11">
        <v>605</v>
      </c>
      <c r="I74" s="11">
        <v>361790</v>
      </c>
      <c r="J74" s="10" t="s">
        <v>197</v>
      </c>
      <c r="K74" s="10" t="s">
        <v>435</v>
      </c>
      <c r="L74" s="11" t="s">
        <v>438</v>
      </c>
      <c r="M74" s="11" t="s">
        <v>437</v>
      </c>
      <c r="N74" s="11" t="s">
        <v>439</v>
      </c>
      <c r="O74" s="11" t="s">
        <v>440</v>
      </c>
      <c r="P74" s="11"/>
      <c r="Q74" s="11"/>
      <c r="R74" s="11" t="s">
        <v>440</v>
      </c>
      <c r="S74" s="11">
        <v>3</v>
      </c>
      <c r="T74" s="11">
        <v>0</v>
      </c>
      <c r="U74" s="11">
        <v>0</v>
      </c>
      <c r="V74" s="11"/>
      <c r="W74" s="11"/>
      <c r="X74" s="11"/>
      <c r="Y74" s="11"/>
      <c r="Z74" s="11" t="s">
        <v>450</v>
      </c>
      <c r="AA74" s="18">
        <f t="shared" ref="AA74" si="58">+(AB74+AD74+AF74)/3</f>
        <v>1986.3333333333333</v>
      </c>
      <c r="AB74" s="19">
        <v>2009</v>
      </c>
      <c r="AC74" s="20" t="s">
        <v>649</v>
      </c>
      <c r="AD74" s="19">
        <v>2200</v>
      </c>
      <c r="AE74" s="20" t="s">
        <v>650</v>
      </c>
      <c r="AF74" s="19">
        <v>1750</v>
      </c>
      <c r="AG74" s="20" t="s">
        <v>651</v>
      </c>
      <c r="AH74" s="22" t="s">
        <v>456</v>
      </c>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row>
    <row r="75" spans="1:66" ht="39.950000000000003" customHeight="1" x14ac:dyDescent="0.25">
      <c r="A75" s="10" t="s">
        <v>199</v>
      </c>
      <c r="B75" s="11" t="s">
        <v>9</v>
      </c>
      <c r="C75" s="12">
        <v>819</v>
      </c>
      <c r="D75" s="12"/>
      <c r="E75" s="10" t="s">
        <v>99</v>
      </c>
      <c r="F75" s="10" t="s">
        <v>198</v>
      </c>
      <c r="G75" s="11">
        <v>33555</v>
      </c>
      <c r="H75" s="11">
        <v>33555</v>
      </c>
      <c r="I75" s="11">
        <v>27481545</v>
      </c>
      <c r="J75" s="10" t="s">
        <v>200</v>
      </c>
      <c r="K75" s="10" t="s">
        <v>434</v>
      </c>
      <c r="L75" s="11" t="s">
        <v>438</v>
      </c>
      <c r="M75" s="11" t="s">
        <v>437</v>
      </c>
      <c r="N75" s="11" t="s">
        <v>439</v>
      </c>
      <c r="O75" s="11" t="s">
        <v>437</v>
      </c>
      <c r="P75" s="11" t="s">
        <v>437</v>
      </c>
      <c r="Q75" s="11"/>
      <c r="R75" s="11" t="s">
        <v>440</v>
      </c>
      <c r="S75" s="11">
        <v>10</v>
      </c>
      <c r="T75" s="11">
        <v>0</v>
      </c>
      <c r="U75" s="11">
        <v>0</v>
      </c>
      <c r="V75" s="11"/>
      <c r="W75" s="11"/>
      <c r="X75" s="11"/>
      <c r="Y75" s="11"/>
      <c r="Z75" s="11" t="s">
        <v>441</v>
      </c>
      <c r="AA75" s="18">
        <f t="shared" ref="AA75" si="59">+(AB75+AD75+AF75)/3</f>
        <v>2343</v>
      </c>
      <c r="AB75" s="19">
        <v>2600</v>
      </c>
      <c r="AC75" s="23" t="s">
        <v>652</v>
      </c>
      <c r="AD75" s="19">
        <v>2729</v>
      </c>
      <c r="AE75" s="23" t="s">
        <v>653</v>
      </c>
      <c r="AF75" s="19">
        <v>1700</v>
      </c>
      <c r="AG75" s="23" t="s">
        <v>654</v>
      </c>
      <c r="AH75" s="33" t="s">
        <v>655</v>
      </c>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row>
    <row r="76" spans="1:66" ht="39.950000000000003" customHeight="1" x14ac:dyDescent="0.25">
      <c r="A76" s="10" t="s">
        <v>203</v>
      </c>
      <c r="B76" s="11" t="s">
        <v>9</v>
      </c>
      <c r="C76" s="12">
        <v>72.209999999999994</v>
      </c>
      <c r="D76" s="12"/>
      <c r="E76" s="10" t="s">
        <v>97</v>
      </c>
      <c r="F76" s="10" t="s">
        <v>204</v>
      </c>
      <c r="G76" s="11">
        <v>135</v>
      </c>
      <c r="H76" s="11">
        <v>135</v>
      </c>
      <c r="I76" s="11">
        <v>9748.35</v>
      </c>
      <c r="J76" s="10" t="s">
        <v>205</v>
      </c>
      <c r="K76" s="10" t="s">
        <v>435</v>
      </c>
      <c r="L76" s="11" t="s">
        <v>438</v>
      </c>
      <c r="M76" s="11" t="s">
        <v>437</v>
      </c>
      <c r="N76" s="11" t="s">
        <v>439</v>
      </c>
      <c r="O76" s="11" t="s">
        <v>440</v>
      </c>
      <c r="P76" s="11" t="s">
        <v>437</v>
      </c>
      <c r="Q76" s="11" t="s">
        <v>437</v>
      </c>
      <c r="R76" s="11" t="s">
        <v>440</v>
      </c>
      <c r="S76" s="11">
        <v>3</v>
      </c>
      <c r="T76" s="11">
        <v>0</v>
      </c>
      <c r="U76" s="11">
        <v>0</v>
      </c>
      <c r="V76" s="11"/>
      <c r="W76" s="11"/>
      <c r="X76" s="11"/>
      <c r="Y76" s="11"/>
      <c r="Z76" s="11"/>
      <c r="AA76" s="18">
        <f t="shared" ref="AA76" si="60">+(AB76+AD76+AF76)/3</f>
        <v>130.41049382716048</v>
      </c>
      <c r="AB76" s="19">
        <f>3500/20</f>
        <v>175</v>
      </c>
      <c r="AC76" s="20" t="s">
        <v>656</v>
      </c>
      <c r="AD76" s="19">
        <f>6500/50</f>
        <v>130</v>
      </c>
      <c r="AE76" s="20" t="s">
        <v>657</v>
      </c>
      <c r="AF76" s="19">
        <f>9313/108</f>
        <v>86.231481481481481</v>
      </c>
      <c r="AG76" s="20" t="s">
        <v>658</v>
      </c>
      <c r="AH76" s="34" t="s">
        <v>659</v>
      </c>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row>
    <row r="77" spans="1:66" ht="39.950000000000003" customHeight="1" x14ac:dyDescent="0.25">
      <c r="A77" s="10" t="s">
        <v>206</v>
      </c>
      <c r="B77" s="11" t="s">
        <v>9</v>
      </c>
      <c r="C77" s="12">
        <v>83.82</v>
      </c>
      <c r="D77" s="12"/>
      <c r="E77" s="10" t="s">
        <v>97</v>
      </c>
      <c r="F77" s="10" t="s">
        <v>204</v>
      </c>
      <c r="G77" s="11">
        <v>135</v>
      </c>
      <c r="H77" s="11">
        <v>135</v>
      </c>
      <c r="I77" s="11">
        <v>11315.7</v>
      </c>
      <c r="J77" s="10" t="s">
        <v>207</v>
      </c>
      <c r="K77" s="10" t="s">
        <v>435</v>
      </c>
      <c r="L77" s="11" t="s">
        <v>438</v>
      </c>
      <c r="M77" s="11" t="s">
        <v>437</v>
      </c>
      <c r="N77" s="11" t="s">
        <v>439</v>
      </c>
      <c r="O77" s="11" t="s">
        <v>440</v>
      </c>
      <c r="P77" s="11" t="s">
        <v>437</v>
      </c>
      <c r="Q77" s="11" t="s">
        <v>437</v>
      </c>
      <c r="R77" s="11" t="s">
        <v>440</v>
      </c>
      <c r="S77" s="11">
        <v>3</v>
      </c>
      <c r="T77" s="11">
        <v>0</v>
      </c>
      <c r="U77" s="11">
        <v>0</v>
      </c>
      <c r="V77" s="11"/>
      <c r="W77" s="11"/>
      <c r="X77" s="11"/>
      <c r="Y77" s="11"/>
      <c r="Z77" s="11"/>
      <c r="AA77" s="18">
        <f t="shared" ref="AA77:AA78" si="61">+(AB77+AD77+AF77)/3</f>
        <v>130.41049382716048</v>
      </c>
      <c r="AB77" s="19">
        <f>3500/20</f>
        <v>175</v>
      </c>
      <c r="AC77" s="20" t="s">
        <v>656</v>
      </c>
      <c r="AD77" s="19">
        <f>6500/50</f>
        <v>130</v>
      </c>
      <c r="AE77" s="20" t="s">
        <v>657</v>
      </c>
      <c r="AF77" s="19">
        <f>9313/108</f>
        <v>86.231481481481481</v>
      </c>
      <c r="AG77" s="20" t="s">
        <v>658</v>
      </c>
      <c r="AH77" s="34" t="s">
        <v>659</v>
      </c>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row>
    <row r="78" spans="1:66" ht="39.950000000000003" customHeight="1" x14ac:dyDescent="0.25">
      <c r="A78" s="10" t="s">
        <v>208</v>
      </c>
      <c r="B78" s="11" t="s">
        <v>9</v>
      </c>
      <c r="C78" s="12">
        <v>915</v>
      </c>
      <c r="D78" s="12"/>
      <c r="E78" s="10" t="s">
        <v>99</v>
      </c>
      <c r="F78" s="10" t="s">
        <v>209</v>
      </c>
      <c r="G78" s="11">
        <v>225</v>
      </c>
      <c r="H78" s="11">
        <v>225</v>
      </c>
      <c r="I78" s="11">
        <v>205875</v>
      </c>
      <c r="J78" s="10" t="s">
        <v>210</v>
      </c>
      <c r="K78" s="10" t="s">
        <v>434</v>
      </c>
      <c r="L78" s="11" t="s">
        <v>438</v>
      </c>
      <c r="M78" s="11" t="s">
        <v>437</v>
      </c>
      <c r="N78" s="11" t="s">
        <v>439</v>
      </c>
      <c r="O78" s="11" t="s">
        <v>437</v>
      </c>
      <c r="P78" s="11"/>
      <c r="Q78" s="11"/>
      <c r="R78" s="11" t="s">
        <v>440</v>
      </c>
      <c r="S78" s="11">
        <v>10</v>
      </c>
      <c r="T78" s="11">
        <v>0</v>
      </c>
      <c r="U78" s="11">
        <v>0</v>
      </c>
      <c r="V78" s="11"/>
      <c r="W78" s="11"/>
      <c r="X78" s="11"/>
      <c r="Y78" s="11"/>
      <c r="Z78" s="11" t="s">
        <v>442</v>
      </c>
      <c r="AA78" s="18">
        <f t="shared" si="61"/>
        <v>1886.3333333333333</v>
      </c>
      <c r="AB78" s="19">
        <v>2679</v>
      </c>
      <c r="AC78" s="20" t="s">
        <v>660</v>
      </c>
      <c r="AD78" s="19">
        <v>1210</v>
      </c>
      <c r="AE78" s="20" t="s">
        <v>661</v>
      </c>
      <c r="AF78" s="19">
        <v>1770</v>
      </c>
      <c r="AG78" s="20" t="s">
        <v>662</v>
      </c>
      <c r="AH78" s="34" t="s">
        <v>659</v>
      </c>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row>
    <row r="79" spans="1:66" ht="39.950000000000003" customHeight="1" x14ac:dyDescent="0.25">
      <c r="A79" s="10" t="s">
        <v>212</v>
      </c>
      <c r="B79" s="11" t="s">
        <v>9</v>
      </c>
      <c r="C79" s="12">
        <v>359</v>
      </c>
      <c r="D79" s="12"/>
      <c r="E79" s="10" t="s">
        <v>100</v>
      </c>
      <c r="F79" s="10" t="s">
        <v>213</v>
      </c>
      <c r="G79" s="11">
        <v>100</v>
      </c>
      <c r="H79" s="11">
        <v>100</v>
      </c>
      <c r="I79" s="11">
        <v>35900</v>
      </c>
      <c r="J79" s="10" t="s">
        <v>214</v>
      </c>
      <c r="K79" s="10" t="s">
        <v>434</v>
      </c>
      <c r="L79" s="11"/>
      <c r="M79" s="11"/>
      <c r="N79" s="11"/>
      <c r="O79" s="11"/>
      <c r="P79" s="11"/>
      <c r="Q79" s="11"/>
      <c r="R79" s="11"/>
      <c r="S79" s="11">
        <v>10</v>
      </c>
      <c r="T79" s="11">
        <v>0</v>
      </c>
      <c r="U79" s="11"/>
      <c r="V79" s="11"/>
      <c r="W79" s="11"/>
      <c r="X79" s="11"/>
      <c r="Y79" s="11"/>
      <c r="Z79" s="11"/>
      <c r="AA79" s="18">
        <f t="shared" ref="AA79" si="62">+(AB79+AD79+AF79)/3</f>
        <v>155.65544444444444</v>
      </c>
      <c r="AB79" s="19">
        <v>227</v>
      </c>
      <c r="AC79" s="20" t="s">
        <v>663</v>
      </c>
      <c r="AD79" s="19">
        <f>3799.99/30</f>
        <v>126.66633333333333</v>
      </c>
      <c r="AE79" s="20" t="s">
        <v>664</v>
      </c>
      <c r="AF79" s="19">
        <f>3399/30</f>
        <v>113.3</v>
      </c>
      <c r="AG79" s="20" t="s">
        <v>665</v>
      </c>
      <c r="AH79" s="22" t="s">
        <v>456</v>
      </c>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row>
    <row r="80" spans="1:66" ht="39.950000000000003" customHeight="1" x14ac:dyDescent="0.25">
      <c r="A80" s="10" t="s">
        <v>215</v>
      </c>
      <c r="B80" s="11" t="s">
        <v>9</v>
      </c>
      <c r="C80" s="12">
        <v>226</v>
      </c>
      <c r="D80" s="12"/>
      <c r="E80" s="10" t="s">
        <v>97</v>
      </c>
      <c r="F80" s="10" t="s">
        <v>216</v>
      </c>
      <c r="G80" s="11">
        <v>2110</v>
      </c>
      <c r="H80" s="11">
        <v>2110</v>
      </c>
      <c r="I80" s="11">
        <v>476860</v>
      </c>
      <c r="J80" s="10" t="s">
        <v>217</v>
      </c>
      <c r="K80" s="10" t="s">
        <v>435</v>
      </c>
      <c r="L80" s="11" t="s">
        <v>438</v>
      </c>
      <c r="M80" s="11" t="s">
        <v>437</v>
      </c>
      <c r="N80" s="11"/>
      <c r="O80" s="11" t="s">
        <v>440</v>
      </c>
      <c r="P80" s="11"/>
      <c r="Q80" s="11"/>
      <c r="R80" s="11" t="s">
        <v>440</v>
      </c>
      <c r="S80" s="11">
        <v>3</v>
      </c>
      <c r="T80" s="11">
        <v>0</v>
      </c>
      <c r="U80" s="11"/>
      <c r="V80" s="11"/>
      <c r="W80" s="11"/>
      <c r="X80" s="11"/>
      <c r="Y80" s="11"/>
      <c r="Z80" s="11" t="s">
        <v>450</v>
      </c>
      <c r="AA80" s="18">
        <f>+AB80</f>
        <v>227</v>
      </c>
      <c r="AB80" s="19">
        <v>227</v>
      </c>
      <c r="AC80" s="20" t="s">
        <v>663</v>
      </c>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row>
    <row r="81" spans="1:66" ht="39.950000000000003" customHeight="1" x14ac:dyDescent="0.25">
      <c r="A81" s="10" t="s">
        <v>218</v>
      </c>
      <c r="B81" s="11" t="s">
        <v>9</v>
      </c>
      <c r="C81" s="12">
        <v>255</v>
      </c>
      <c r="D81" s="12"/>
      <c r="E81" s="10" t="s">
        <v>99</v>
      </c>
      <c r="F81" s="10" t="s">
        <v>219</v>
      </c>
      <c r="G81" s="11">
        <v>2055</v>
      </c>
      <c r="H81" s="11">
        <v>2055</v>
      </c>
      <c r="I81" s="11">
        <v>524025</v>
      </c>
      <c r="J81" s="10" t="s">
        <v>220</v>
      </c>
      <c r="K81" s="10" t="s">
        <v>434</v>
      </c>
      <c r="L81" s="11" t="s">
        <v>438</v>
      </c>
      <c r="M81" s="11" t="s">
        <v>437</v>
      </c>
      <c r="N81" s="11" t="s">
        <v>439</v>
      </c>
      <c r="O81" s="11" t="s">
        <v>437</v>
      </c>
      <c r="P81" s="11"/>
      <c r="Q81" s="11" t="s">
        <v>437</v>
      </c>
      <c r="R81" s="11" t="s">
        <v>440</v>
      </c>
      <c r="S81" s="11">
        <v>10</v>
      </c>
      <c r="T81" s="11">
        <v>0</v>
      </c>
      <c r="U81" s="11">
        <v>0</v>
      </c>
      <c r="V81" s="11"/>
      <c r="W81" s="11"/>
      <c r="X81" s="11"/>
      <c r="Y81" s="11"/>
      <c r="Z81" s="11" t="s">
        <v>443</v>
      </c>
      <c r="AA81" s="18">
        <f t="shared" ref="AA81" si="63">+(AB81+AD81+AF81)/3</f>
        <v>431.84444444444443</v>
      </c>
      <c r="AB81" s="19">
        <v>399.2</v>
      </c>
      <c r="AC81" s="20" t="s">
        <v>666</v>
      </c>
      <c r="AD81" s="19">
        <f>1040/3</f>
        <v>346.66666666666669</v>
      </c>
      <c r="AE81" s="20" t="s">
        <v>667</v>
      </c>
      <c r="AF81" s="19">
        <f>1649/3</f>
        <v>549.66666666666663</v>
      </c>
      <c r="AG81" s="20" t="s">
        <v>668</v>
      </c>
      <c r="AH81" s="22" t="s">
        <v>456</v>
      </c>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row>
    <row r="82" spans="1:66" ht="39.950000000000003" customHeight="1" x14ac:dyDescent="0.25">
      <c r="A82" s="10" t="s">
        <v>221</v>
      </c>
      <c r="B82" s="11" t="s">
        <v>9</v>
      </c>
      <c r="C82" s="12">
        <v>1590</v>
      </c>
      <c r="D82" s="12"/>
      <c r="E82" s="10" t="s">
        <v>97</v>
      </c>
      <c r="F82" s="10" t="s">
        <v>222</v>
      </c>
      <c r="G82" s="11">
        <v>90</v>
      </c>
      <c r="H82" s="11">
        <v>90</v>
      </c>
      <c r="I82" s="11">
        <v>143100</v>
      </c>
      <c r="J82" s="10" t="s">
        <v>223</v>
      </c>
      <c r="K82" s="10" t="s">
        <v>435</v>
      </c>
      <c r="L82" s="11" t="s">
        <v>438</v>
      </c>
      <c r="M82" s="11" t="s">
        <v>437</v>
      </c>
      <c r="N82" s="11"/>
      <c r="O82" s="11" t="s">
        <v>440</v>
      </c>
      <c r="P82" s="11"/>
      <c r="Q82" s="11"/>
      <c r="R82" s="11" t="s">
        <v>440</v>
      </c>
      <c r="S82" s="11">
        <v>3</v>
      </c>
      <c r="T82" s="11">
        <v>0</v>
      </c>
      <c r="U82" s="11"/>
      <c r="V82" s="11"/>
      <c r="W82" s="11"/>
      <c r="X82" s="11"/>
      <c r="Y82" s="11"/>
      <c r="Z82" s="11" t="s">
        <v>450</v>
      </c>
      <c r="AA82" s="18">
        <f>+AB82</f>
        <v>1040</v>
      </c>
      <c r="AB82" s="19">
        <v>1040</v>
      </c>
      <c r="AC82" s="20" t="s">
        <v>667</v>
      </c>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row>
    <row r="83" spans="1:66" ht="39.950000000000003" customHeight="1" x14ac:dyDescent="0.25">
      <c r="A83" s="28" t="s">
        <v>224</v>
      </c>
      <c r="B83" s="11" t="s">
        <v>9</v>
      </c>
      <c r="C83" s="12">
        <v>884</v>
      </c>
      <c r="D83" s="12"/>
      <c r="E83" s="10" t="s">
        <v>94</v>
      </c>
      <c r="F83" s="10" t="s">
        <v>225</v>
      </c>
      <c r="G83" s="11">
        <v>3375</v>
      </c>
      <c r="H83" s="11">
        <v>3375</v>
      </c>
      <c r="I83" s="11">
        <v>2983500</v>
      </c>
      <c r="J83" s="10" t="s">
        <v>226</v>
      </c>
      <c r="K83" s="10" t="s">
        <v>434</v>
      </c>
      <c r="L83" s="11"/>
      <c r="M83" s="11"/>
      <c r="N83" s="11"/>
      <c r="O83" s="11"/>
      <c r="P83" s="11"/>
      <c r="Q83" s="11"/>
      <c r="R83" s="11"/>
      <c r="S83" s="11">
        <v>10</v>
      </c>
      <c r="T83" s="11">
        <v>0</v>
      </c>
      <c r="U83" s="11"/>
      <c r="V83" s="11"/>
      <c r="W83" s="11"/>
      <c r="X83" s="11"/>
      <c r="Y83" s="11"/>
      <c r="Z83" s="11"/>
      <c r="AA83" s="18">
        <f>+(AB83+AD83)/2</f>
        <v>1252.5</v>
      </c>
      <c r="AB83" s="19">
        <v>1210</v>
      </c>
      <c r="AC83" s="20" t="s">
        <v>781</v>
      </c>
      <c r="AD83" s="19">
        <v>1295</v>
      </c>
      <c r="AE83" s="20" t="s">
        <v>782</v>
      </c>
      <c r="AF83" s="1" t="s">
        <v>456</v>
      </c>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row>
    <row r="84" spans="1:66" ht="39.950000000000003" customHeight="1" x14ac:dyDescent="0.25">
      <c r="A84" s="10" t="s">
        <v>227</v>
      </c>
      <c r="B84" s="11" t="s">
        <v>9</v>
      </c>
      <c r="C84" s="12">
        <v>688</v>
      </c>
      <c r="D84" s="12"/>
      <c r="E84" s="10" t="s">
        <v>97</v>
      </c>
      <c r="F84" s="10" t="s">
        <v>228</v>
      </c>
      <c r="G84" s="11">
        <v>145</v>
      </c>
      <c r="H84" s="11">
        <v>145</v>
      </c>
      <c r="I84" s="11">
        <v>99760</v>
      </c>
      <c r="J84" s="10" t="s">
        <v>229</v>
      </c>
      <c r="K84" s="10" t="s">
        <v>435</v>
      </c>
      <c r="L84" s="11" t="s">
        <v>438</v>
      </c>
      <c r="M84" s="11" t="s">
        <v>437</v>
      </c>
      <c r="N84" s="11" t="s">
        <v>438</v>
      </c>
      <c r="O84" s="11" t="s">
        <v>440</v>
      </c>
      <c r="P84" s="11" t="s">
        <v>437</v>
      </c>
      <c r="Q84" s="11" t="s">
        <v>437</v>
      </c>
      <c r="R84" s="11" t="s">
        <v>440</v>
      </c>
      <c r="S84" s="11">
        <v>3</v>
      </c>
      <c r="T84" s="11">
        <v>0</v>
      </c>
      <c r="U84" s="11">
        <v>10</v>
      </c>
      <c r="V84" s="11"/>
      <c r="W84" s="11"/>
      <c r="X84" s="11"/>
      <c r="Y84" s="11"/>
      <c r="Z84" s="11"/>
      <c r="AA84" s="18">
        <f t="shared" ref="AA84" si="64">+(AB84+AD84+AF84)/3</f>
        <v>885.89666666666665</v>
      </c>
      <c r="AB84" s="19">
        <v>1060</v>
      </c>
      <c r="AC84" s="20" t="s">
        <v>669</v>
      </c>
      <c r="AD84" s="19">
        <v>828</v>
      </c>
      <c r="AE84" s="20" t="s">
        <v>670</v>
      </c>
      <c r="AF84" s="19">
        <v>769.69</v>
      </c>
      <c r="AG84" s="20" t="s">
        <v>671</v>
      </c>
      <c r="AH84" s="21" t="s">
        <v>456</v>
      </c>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row>
    <row r="85" spans="1:66" ht="39.950000000000003" customHeight="1" x14ac:dyDescent="0.25">
      <c r="A85" s="10" t="s">
        <v>231</v>
      </c>
      <c r="B85" s="11" t="s">
        <v>9</v>
      </c>
      <c r="C85" s="12">
        <v>940</v>
      </c>
      <c r="D85" s="12"/>
      <c r="E85" s="10" t="s">
        <v>94</v>
      </c>
      <c r="F85" s="10" t="s">
        <v>233</v>
      </c>
      <c r="G85" s="11">
        <v>370</v>
      </c>
      <c r="H85" s="11">
        <v>370</v>
      </c>
      <c r="I85" s="11">
        <v>347800</v>
      </c>
      <c r="J85" s="10" t="s">
        <v>234</v>
      </c>
      <c r="K85" s="10" t="s">
        <v>434</v>
      </c>
      <c r="L85" s="11"/>
      <c r="M85" s="11"/>
      <c r="N85" s="11"/>
      <c r="O85" s="11"/>
      <c r="P85" s="11"/>
      <c r="Q85" s="11"/>
      <c r="R85" s="11"/>
      <c r="S85" s="11">
        <v>10</v>
      </c>
      <c r="T85" s="11">
        <v>0</v>
      </c>
      <c r="U85" s="11"/>
      <c r="V85" s="11"/>
      <c r="W85" s="11"/>
      <c r="X85" s="11"/>
      <c r="Y85" s="11"/>
      <c r="Z85" s="11"/>
      <c r="AA85" s="18">
        <f t="shared" ref="AA85" si="65">+(AB85+AD85+AF85)/3</f>
        <v>1154.3333333333333</v>
      </c>
      <c r="AB85" s="19">
        <v>1099</v>
      </c>
      <c r="AC85" s="20" t="s">
        <v>672</v>
      </c>
      <c r="AD85" s="19">
        <v>1064</v>
      </c>
      <c r="AE85" s="20" t="s">
        <v>673</v>
      </c>
      <c r="AF85" s="19">
        <v>1300</v>
      </c>
      <c r="AG85" s="20" t="s">
        <v>674</v>
      </c>
      <c r="AH85" s="21" t="s">
        <v>456</v>
      </c>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row>
    <row r="86" spans="1:66" ht="39.950000000000003" customHeight="1" x14ac:dyDescent="0.25">
      <c r="A86" s="10" t="s">
        <v>235</v>
      </c>
      <c r="B86" s="11" t="s">
        <v>9</v>
      </c>
      <c r="C86" s="12">
        <v>960</v>
      </c>
      <c r="D86" s="12"/>
      <c r="E86" s="10" t="s">
        <v>99</v>
      </c>
      <c r="F86" s="10" t="s">
        <v>232</v>
      </c>
      <c r="G86" s="11">
        <v>240</v>
      </c>
      <c r="H86" s="11">
        <v>240</v>
      </c>
      <c r="I86" s="11">
        <v>230400</v>
      </c>
      <c r="J86" s="10" t="s">
        <v>236</v>
      </c>
      <c r="K86" s="10" t="s">
        <v>434</v>
      </c>
      <c r="L86" s="11" t="s">
        <v>438</v>
      </c>
      <c r="M86" s="11" t="s">
        <v>437</v>
      </c>
      <c r="N86" s="11" t="s">
        <v>439</v>
      </c>
      <c r="O86" s="11" t="s">
        <v>437</v>
      </c>
      <c r="P86" s="11" t="s">
        <v>437</v>
      </c>
      <c r="Q86" s="11" t="s">
        <v>437</v>
      </c>
      <c r="R86" s="11" t="s">
        <v>440</v>
      </c>
      <c r="S86" s="11">
        <v>10</v>
      </c>
      <c r="T86" s="11">
        <v>0</v>
      </c>
      <c r="U86" s="11">
        <v>0</v>
      </c>
      <c r="V86" s="11"/>
      <c r="W86" s="11"/>
      <c r="X86" s="11"/>
      <c r="Y86" s="11"/>
      <c r="Z86" s="11"/>
      <c r="AA86" s="18">
        <f t="shared" ref="AA86" si="66">+(AB86+AD86+AF86)/3</f>
        <v>4240.666666666667</v>
      </c>
      <c r="AB86" s="19">
        <v>4299</v>
      </c>
      <c r="AC86" s="20" t="s">
        <v>675</v>
      </c>
      <c r="AD86" s="19">
        <v>3084</v>
      </c>
      <c r="AE86" s="20" t="s">
        <v>676</v>
      </c>
      <c r="AF86" s="19">
        <v>5339</v>
      </c>
      <c r="AG86" s="20" t="s">
        <v>677</v>
      </c>
      <c r="AH86" s="22" t="s">
        <v>456</v>
      </c>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row>
    <row r="87" spans="1:66" ht="39.950000000000003" customHeight="1" x14ac:dyDescent="0.25">
      <c r="A87" s="10" t="s">
        <v>237</v>
      </c>
      <c r="B87" s="11" t="s">
        <v>9</v>
      </c>
      <c r="C87" s="12">
        <v>950</v>
      </c>
      <c r="D87" s="12"/>
      <c r="E87" s="10" t="s">
        <v>33</v>
      </c>
      <c r="F87" s="10" t="s">
        <v>230</v>
      </c>
      <c r="G87" s="11">
        <v>475</v>
      </c>
      <c r="H87" s="11">
        <v>475</v>
      </c>
      <c r="I87" s="11">
        <v>451250</v>
      </c>
      <c r="J87" s="10" t="s">
        <v>238</v>
      </c>
      <c r="K87" s="10" t="s">
        <v>434</v>
      </c>
      <c r="L87" s="11" t="s">
        <v>438</v>
      </c>
      <c r="M87" s="11" t="s">
        <v>437</v>
      </c>
      <c r="N87" s="11" t="s">
        <v>439</v>
      </c>
      <c r="O87" s="11" t="s">
        <v>440</v>
      </c>
      <c r="P87" s="11" t="s">
        <v>437</v>
      </c>
      <c r="Q87" s="11" t="s">
        <v>437</v>
      </c>
      <c r="R87" s="11" t="s">
        <v>440</v>
      </c>
      <c r="S87" s="11">
        <v>10</v>
      </c>
      <c r="T87" s="11">
        <v>0</v>
      </c>
      <c r="U87" s="11">
        <v>0</v>
      </c>
      <c r="V87" s="11"/>
      <c r="W87" s="11"/>
      <c r="X87" s="11"/>
      <c r="Y87" s="11"/>
      <c r="Z87" s="11"/>
      <c r="AA87" s="18">
        <f t="shared" ref="AA87" si="67">+(AB87+AD87+AF87)/3</f>
        <v>1716.6666666666667</v>
      </c>
      <c r="AB87" s="19">
        <v>1750</v>
      </c>
      <c r="AC87" s="23" t="s">
        <v>678</v>
      </c>
      <c r="AD87" s="19">
        <v>1900</v>
      </c>
      <c r="AE87" s="23" t="s">
        <v>679</v>
      </c>
      <c r="AF87" s="19">
        <v>1500</v>
      </c>
      <c r="AG87" s="23" t="s">
        <v>680</v>
      </c>
      <c r="AH87" s="35" t="s">
        <v>456</v>
      </c>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row>
    <row r="88" spans="1:66" ht="39.950000000000003" customHeight="1" x14ac:dyDescent="0.25">
      <c r="A88" s="10" t="s">
        <v>240</v>
      </c>
      <c r="B88" s="11" t="s">
        <v>9</v>
      </c>
      <c r="C88" s="12">
        <v>518</v>
      </c>
      <c r="D88" s="12"/>
      <c r="E88" s="10" t="s">
        <v>97</v>
      </c>
      <c r="F88" s="10" t="s">
        <v>239</v>
      </c>
      <c r="G88" s="11">
        <v>130</v>
      </c>
      <c r="H88" s="11">
        <v>130</v>
      </c>
      <c r="I88" s="11">
        <v>67340</v>
      </c>
      <c r="J88" s="10" t="s">
        <v>241</v>
      </c>
      <c r="K88" s="10" t="s">
        <v>435</v>
      </c>
      <c r="L88" s="11" t="s">
        <v>438</v>
      </c>
      <c r="M88" s="11" t="s">
        <v>437</v>
      </c>
      <c r="N88" s="11" t="s">
        <v>439</v>
      </c>
      <c r="O88" s="11" t="s">
        <v>440</v>
      </c>
      <c r="P88" s="11" t="s">
        <v>437</v>
      </c>
      <c r="Q88" s="11" t="s">
        <v>437</v>
      </c>
      <c r="R88" s="11" t="s">
        <v>440</v>
      </c>
      <c r="S88" s="11">
        <v>3</v>
      </c>
      <c r="T88" s="11">
        <v>0</v>
      </c>
      <c r="U88" s="11">
        <v>0</v>
      </c>
      <c r="V88" s="11"/>
      <c r="W88" s="11"/>
      <c r="X88" s="11"/>
      <c r="Y88" s="11"/>
      <c r="Z88" s="11"/>
      <c r="AA88" s="18">
        <f t="shared" ref="AA88" si="68">+(AB88+AD88+AF88)/3</f>
        <v>817.62666666666667</v>
      </c>
      <c r="AB88" s="19">
        <v>1060</v>
      </c>
      <c r="AC88" s="23" t="s">
        <v>681</v>
      </c>
      <c r="AD88" s="19">
        <v>700</v>
      </c>
      <c r="AE88" s="23" t="s">
        <v>682</v>
      </c>
      <c r="AF88" s="19">
        <v>692.88</v>
      </c>
      <c r="AG88" s="23" t="s">
        <v>683</v>
      </c>
      <c r="AH88" s="36" t="s">
        <v>456</v>
      </c>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row>
    <row r="89" spans="1:66" ht="39.950000000000003" customHeight="1" x14ac:dyDescent="0.25">
      <c r="A89" s="10" t="s">
        <v>242</v>
      </c>
      <c r="B89" s="11" t="s">
        <v>9</v>
      </c>
      <c r="C89" s="12">
        <v>390</v>
      </c>
      <c r="D89" s="12"/>
      <c r="E89" s="10" t="s">
        <v>94</v>
      </c>
      <c r="F89" s="10" t="s">
        <v>243</v>
      </c>
      <c r="G89" s="11">
        <v>30415</v>
      </c>
      <c r="H89" s="11">
        <v>30415</v>
      </c>
      <c r="I89" s="11">
        <v>11861850</v>
      </c>
      <c r="J89" s="10" t="s">
        <v>244</v>
      </c>
      <c r="K89" s="10" t="s">
        <v>434</v>
      </c>
      <c r="L89" s="11"/>
      <c r="M89" s="11"/>
      <c r="N89" s="11"/>
      <c r="O89" s="11"/>
      <c r="P89" s="11"/>
      <c r="Q89" s="11"/>
      <c r="R89" s="11"/>
      <c r="S89" s="11">
        <v>10</v>
      </c>
      <c r="T89" s="11">
        <v>0</v>
      </c>
      <c r="U89" s="11"/>
      <c r="V89" s="11"/>
      <c r="W89" s="11"/>
      <c r="X89" s="11"/>
      <c r="Y89" s="11"/>
      <c r="Z89" s="11"/>
      <c r="AA89" s="18">
        <f t="shared" ref="AA89" si="69">+(AB89+AD89+AF89)/3</f>
        <v>638.29666666666662</v>
      </c>
      <c r="AB89" s="19">
        <v>737</v>
      </c>
      <c r="AC89" s="20" t="s">
        <v>684</v>
      </c>
      <c r="AD89" s="19">
        <v>650</v>
      </c>
      <c r="AE89" s="20" t="s">
        <v>685</v>
      </c>
      <c r="AF89" s="19">
        <v>527.89</v>
      </c>
      <c r="AG89" s="20" t="s">
        <v>686</v>
      </c>
      <c r="AH89" s="21" t="s">
        <v>456</v>
      </c>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row>
    <row r="90" spans="1:66" ht="39.950000000000003" customHeight="1" x14ac:dyDescent="0.25">
      <c r="A90" s="10" t="s">
        <v>245</v>
      </c>
      <c r="B90" s="11" t="s">
        <v>9</v>
      </c>
      <c r="C90" s="12">
        <v>2190</v>
      </c>
      <c r="D90" s="12"/>
      <c r="E90" s="10" t="s">
        <v>99</v>
      </c>
      <c r="F90" s="10" t="s">
        <v>246</v>
      </c>
      <c r="G90" s="11">
        <v>165</v>
      </c>
      <c r="H90" s="11">
        <v>165</v>
      </c>
      <c r="I90" s="11">
        <v>361350</v>
      </c>
      <c r="J90" s="10" t="s">
        <v>247</v>
      </c>
      <c r="K90" s="10" t="s">
        <v>434</v>
      </c>
      <c r="L90" s="11" t="s">
        <v>438</v>
      </c>
      <c r="M90" s="11" t="s">
        <v>437</v>
      </c>
      <c r="N90" s="11" t="s">
        <v>439</v>
      </c>
      <c r="O90" s="11" t="s">
        <v>437</v>
      </c>
      <c r="P90" s="11"/>
      <c r="Q90" s="11"/>
      <c r="R90" s="11" t="s">
        <v>440</v>
      </c>
      <c r="S90" s="11">
        <v>10</v>
      </c>
      <c r="T90" s="11">
        <v>0</v>
      </c>
      <c r="U90" s="11">
        <v>0</v>
      </c>
      <c r="V90" s="11"/>
      <c r="W90" s="11"/>
      <c r="X90" s="11"/>
      <c r="Y90" s="11"/>
      <c r="Z90" s="11" t="s">
        <v>444</v>
      </c>
      <c r="AA90" s="18">
        <f t="shared" ref="AA90" si="70">+(AB90+AD90+AF90)/3</f>
        <v>2766.2966666666666</v>
      </c>
      <c r="AB90" s="19">
        <v>2479</v>
      </c>
      <c r="AC90" s="20" t="s">
        <v>687</v>
      </c>
      <c r="AD90" s="19">
        <v>2969.89</v>
      </c>
      <c r="AE90" s="20" t="s">
        <v>688</v>
      </c>
      <c r="AF90" s="19">
        <v>2850</v>
      </c>
      <c r="AG90" s="20" t="s">
        <v>689</v>
      </c>
      <c r="AH90" s="21" t="s">
        <v>456</v>
      </c>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row>
    <row r="91" spans="1:66" ht="39.950000000000003" customHeight="1" x14ac:dyDescent="0.25">
      <c r="A91" s="10" t="s">
        <v>248</v>
      </c>
      <c r="B91" s="11" t="s">
        <v>9</v>
      </c>
      <c r="C91" s="12">
        <v>1824</v>
      </c>
      <c r="D91" s="12"/>
      <c r="E91" s="10" t="s">
        <v>97</v>
      </c>
      <c r="F91" s="10" t="s">
        <v>249</v>
      </c>
      <c r="G91" s="11">
        <v>80</v>
      </c>
      <c r="H91" s="11">
        <v>80</v>
      </c>
      <c r="I91" s="11">
        <v>145920</v>
      </c>
      <c r="J91" s="10" t="s">
        <v>250</v>
      </c>
      <c r="K91" s="10" t="s">
        <v>435</v>
      </c>
      <c r="L91" s="11" t="s">
        <v>438</v>
      </c>
      <c r="M91" s="11" t="s">
        <v>437</v>
      </c>
      <c r="N91" s="11" t="s">
        <v>438</v>
      </c>
      <c r="O91" s="11" t="s">
        <v>440</v>
      </c>
      <c r="P91" s="11" t="s">
        <v>437</v>
      </c>
      <c r="Q91" s="11" t="s">
        <v>437</v>
      </c>
      <c r="R91" s="11" t="s">
        <v>440</v>
      </c>
      <c r="S91" s="11">
        <v>3</v>
      </c>
      <c r="T91" s="11">
        <v>0</v>
      </c>
      <c r="U91" s="11">
        <v>10</v>
      </c>
      <c r="V91" s="11"/>
      <c r="W91" s="11"/>
      <c r="X91" s="11"/>
      <c r="Y91" s="11"/>
      <c r="Z91" s="11"/>
      <c r="AA91" s="18">
        <f t="shared" ref="AA91" si="71">+(AB91+AD91+AF91)/3</f>
        <v>2646.9633333333331</v>
      </c>
      <c r="AB91" s="19">
        <v>2851</v>
      </c>
      <c r="AC91" s="20" t="s">
        <v>690</v>
      </c>
      <c r="AD91" s="19">
        <v>2749.89</v>
      </c>
      <c r="AE91" s="20" t="s">
        <v>691</v>
      </c>
      <c r="AF91" s="19">
        <v>2340</v>
      </c>
      <c r="AG91" s="20" t="s">
        <v>692</v>
      </c>
      <c r="AH91" s="21" t="s">
        <v>456</v>
      </c>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row>
    <row r="92" spans="1:66" ht="39.950000000000003" customHeight="1" x14ac:dyDescent="0.25">
      <c r="A92" s="10" t="s">
        <v>251</v>
      </c>
      <c r="B92" s="11" t="s">
        <v>9</v>
      </c>
      <c r="C92" s="12">
        <v>1256</v>
      </c>
      <c r="D92" s="12"/>
      <c r="E92" s="10" t="s">
        <v>97</v>
      </c>
      <c r="F92" s="10" t="s">
        <v>249</v>
      </c>
      <c r="G92" s="11">
        <v>4447</v>
      </c>
      <c r="H92" s="11">
        <v>4447</v>
      </c>
      <c r="I92" s="11">
        <v>5585432</v>
      </c>
      <c r="J92" s="10" t="s">
        <v>252</v>
      </c>
      <c r="K92" s="10" t="s">
        <v>435</v>
      </c>
      <c r="L92" s="11" t="s">
        <v>438</v>
      </c>
      <c r="M92" s="11" t="s">
        <v>437</v>
      </c>
      <c r="N92" s="11" t="s">
        <v>438</v>
      </c>
      <c r="O92" s="11" t="s">
        <v>440</v>
      </c>
      <c r="P92" s="11" t="s">
        <v>437</v>
      </c>
      <c r="Q92" s="11" t="s">
        <v>437</v>
      </c>
      <c r="R92" s="11" t="s">
        <v>440</v>
      </c>
      <c r="S92" s="11">
        <v>3</v>
      </c>
      <c r="T92" s="11">
        <v>0</v>
      </c>
      <c r="U92" s="11">
        <v>10</v>
      </c>
      <c r="V92" s="11"/>
      <c r="W92" s="11"/>
      <c r="X92" s="11"/>
      <c r="Y92" s="11"/>
      <c r="Z92" s="11"/>
      <c r="AA92" s="18">
        <f t="shared" ref="AA92" si="72">+(AB92+AD92+AF92)/3</f>
        <v>1729.6666666666667</v>
      </c>
      <c r="AB92" s="19">
        <v>1610</v>
      </c>
      <c r="AC92" s="20" t="s">
        <v>693</v>
      </c>
      <c r="AD92" s="19">
        <v>1399</v>
      </c>
      <c r="AE92" s="20" t="s">
        <v>694</v>
      </c>
      <c r="AF92" s="19">
        <v>2180</v>
      </c>
      <c r="AG92" s="20" t="s">
        <v>695</v>
      </c>
      <c r="AH92" s="21" t="s">
        <v>456</v>
      </c>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row>
    <row r="93" spans="1:66" ht="39.950000000000003" customHeight="1" x14ac:dyDescent="0.25">
      <c r="A93" s="10" t="s">
        <v>253</v>
      </c>
      <c r="B93" s="11" t="s">
        <v>9</v>
      </c>
      <c r="C93" s="12">
        <v>488</v>
      </c>
      <c r="D93" s="12"/>
      <c r="E93" s="10" t="s">
        <v>97</v>
      </c>
      <c r="F93" s="10" t="s">
        <v>254</v>
      </c>
      <c r="G93" s="11">
        <v>34000</v>
      </c>
      <c r="H93" s="11">
        <v>34000</v>
      </c>
      <c r="I93" s="11">
        <v>16592000</v>
      </c>
      <c r="J93" s="10" t="s">
        <v>255</v>
      </c>
      <c r="K93" s="10" t="s">
        <v>435</v>
      </c>
      <c r="L93" s="11" t="s">
        <v>438</v>
      </c>
      <c r="M93" s="11" t="s">
        <v>437</v>
      </c>
      <c r="N93" s="11" t="s">
        <v>438</v>
      </c>
      <c r="O93" s="11" t="s">
        <v>440</v>
      </c>
      <c r="P93" s="11" t="s">
        <v>437</v>
      </c>
      <c r="Q93" s="11" t="s">
        <v>437</v>
      </c>
      <c r="R93" s="11" t="s">
        <v>440</v>
      </c>
      <c r="S93" s="11">
        <v>3</v>
      </c>
      <c r="T93" s="11">
        <v>0</v>
      </c>
      <c r="U93" s="11">
        <v>10</v>
      </c>
      <c r="V93" s="11"/>
      <c r="W93" s="11"/>
      <c r="X93" s="11"/>
      <c r="Y93" s="11"/>
      <c r="Z93" s="11"/>
      <c r="AA93" s="18">
        <f t="shared" ref="AA93" si="73">+(AB93+AD93+AF93)/3</f>
        <v>840.25999999999988</v>
      </c>
      <c r="AB93" s="19">
        <v>571.89</v>
      </c>
      <c r="AC93" s="20" t="s">
        <v>696</v>
      </c>
      <c r="AD93" s="19">
        <v>1179</v>
      </c>
      <c r="AE93" s="20" t="s">
        <v>697</v>
      </c>
      <c r="AF93" s="19">
        <v>769.89</v>
      </c>
      <c r="AG93" s="20" t="s">
        <v>698</v>
      </c>
      <c r="AH93" s="21" t="s">
        <v>456</v>
      </c>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row>
    <row r="94" spans="1:66" ht="39.950000000000003" customHeight="1" x14ac:dyDescent="0.25">
      <c r="A94" s="10" t="s">
        <v>256</v>
      </c>
      <c r="B94" s="11" t="s">
        <v>9</v>
      </c>
      <c r="C94" s="12">
        <v>1195</v>
      </c>
      <c r="D94" s="12"/>
      <c r="E94" s="10" t="s">
        <v>99</v>
      </c>
      <c r="F94" s="10" t="s">
        <v>202</v>
      </c>
      <c r="G94" s="11">
        <v>205</v>
      </c>
      <c r="H94" s="11">
        <v>205</v>
      </c>
      <c r="I94" s="11">
        <v>244975</v>
      </c>
      <c r="J94" s="10" t="s">
        <v>257</v>
      </c>
      <c r="K94" s="10" t="s">
        <v>434</v>
      </c>
      <c r="L94" s="11" t="s">
        <v>438</v>
      </c>
      <c r="M94" s="11" t="s">
        <v>437</v>
      </c>
      <c r="N94" s="11" t="s">
        <v>438</v>
      </c>
      <c r="O94" s="11" t="s">
        <v>437</v>
      </c>
      <c r="P94" s="11" t="s">
        <v>437</v>
      </c>
      <c r="Q94" s="11" t="s">
        <v>437</v>
      </c>
      <c r="R94" s="11" t="s">
        <v>440</v>
      </c>
      <c r="S94" s="11">
        <v>10</v>
      </c>
      <c r="T94" s="11">
        <v>0</v>
      </c>
      <c r="U94" s="11">
        <v>10</v>
      </c>
      <c r="V94" s="11"/>
      <c r="W94" s="11"/>
      <c r="X94" s="11"/>
      <c r="Y94" s="11"/>
      <c r="Z94" s="11"/>
      <c r="AA94" s="18">
        <f t="shared" ref="AA94" si="74">+(AB94+AD94+AF94)/3</f>
        <v>1880.6666666666667</v>
      </c>
      <c r="AB94" s="19">
        <v>1542</v>
      </c>
      <c r="AC94" s="20" t="s">
        <v>699</v>
      </c>
      <c r="AD94" s="19">
        <v>2200</v>
      </c>
      <c r="AE94" s="20" t="s">
        <v>700</v>
      </c>
      <c r="AF94" s="19">
        <v>1900</v>
      </c>
      <c r="AG94" s="20" t="s">
        <v>701</v>
      </c>
      <c r="AH94" s="22" t="s">
        <v>456</v>
      </c>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row>
    <row r="95" spans="1:66" ht="39.950000000000003" customHeight="1" x14ac:dyDescent="0.25">
      <c r="A95" s="10" t="s">
        <v>258</v>
      </c>
      <c r="B95" s="11" t="s">
        <v>9</v>
      </c>
      <c r="C95" s="12">
        <v>970</v>
      </c>
      <c r="D95" s="12"/>
      <c r="E95" s="10" t="s">
        <v>99</v>
      </c>
      <c r="F95" s="10" t="s">
        <v>259</v>
      </c>
      <c r="G95" s="11">
        <v>245</v>
      </c>
      <c r="H95" s="11">
        <v>245</v>
      </c>
      <c r="I95" s="11">
        <v>237650</v>
      </c>
      <c r="J95" s="10" t="s">
        <v>260</v>
      </c>
      <c r="K95" s="10" t="s">
        <v>434</v>
      </c>
      <c r="L95" s="11" t="s">
        <v>438</v>
      </c>
      <c r="M95" s="11" t="s">
        <v>437</v>
      </c>
      <c r="N95" s="11" t="s">
        <v>438</v>
      </c>
      <c r="O95" s="11" t="s">
        <v>437</v>
      </c>
      <c r="P95" s="11"/>
      <c r="Q95" s="11"/>
      <c r="R95" s="11" t="s">
        <v>440</v>
      </c>
      <c r="S95" s="11">
        <v>10</v>
      </c>
      <c r="T95" s="11">
        <v>0</v>
      </c>
      <c r="U95" s="11">
        <v>0</v>
      </c>
      <c r="V95" s="11"/>
      <c r="W95" s="11"/>
      <c r="X95" s="11"/>
      <c r="Y95" s="11"/>
      <c r="Z95" s="11" t="s">
        <v>445</v>
      </c>
      <c r="AA95" s="18">
        <f t="shared" ref="AA95" si="75">+(AB95+AD95+AF95)/3</f>
        <v>1621.6266666666668</v>
      </c>
      <c r="AB95" s="19">
        <v>1850</v>
      </c>
      <c r="AC95" s="20" t="s">
        <v>702</v>
      </c>
      <c r="AD95" s="19">
        <v>1420</v>
      </c>
      <c r="AE95" s="20" t="s">
        <v>703</v>
      </c>
      <c r="AF95" s="19">
        <v>1594.88</v>
      </c>
      <c r="AG95" s="20" t="s">
        <v>704</v>
      </c>
      <c r="AH95" s="22" t="s">
        <v>456</v>
      </c>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row>
    <row r="96" spans="1:66" ht="39.950000000000003" customHeight="1" x14ac:dyDescent="0.25">
      <c r="A96" s="10" t="s">
        <v>261</v>
      </c>
      <c r="B96" s="11" t="s">
        <v>9</v>
      </c>
      <c r="C96" s="12">
        <v>345</v>
      </c>
      <c r="D96" s="12"/>
      <c r="E96" s="10" t="s">
        <v>99</v>
      </c>
      <c r="F96" s="10" t="s">
        <v>262</v>
      </c>
      <c r="G96" s="11">
        <v>165</v>
      </c>
      <c r="H96" s="11">
        <v>165</v>
      </c>
      <c r="I96" s="11">
        <v>56925</v>
      </c>
      <c r="J96" s="10" t="s">
        <v>263</v>
      </c>
      <c r="K96" s="10" t="s">
        <v>434</v>
      </c>
      <c r="L96" s="11" t="s">
        <v>438</v>
      </c>
      <c r="M96" s="11" t="s">
        <v>437</v>
      </c>
      <c r="N96" s="11" t="s">
        <v>439</v>
      </c>
      <c r="O96" s="11" t="s">
        <v>437</v>
      </c>
      <c r="P96" s="11"/>
      <c r="Q96" s="11" t="s">
        <v>437</v>
      </c>
      <c r="R96" s="11" t="s">
        <v>440</v>
      </c>
      <c r="S96" s="11">
        <v>10</v>
      </c>
      <c r="T96" s="11">
        <v>0</v>
      </c>
      <c r="U96" s="11">
        <v>0</v>
      </c>
      <c r="V96" s="11"/>
      <c r="W96" s="11"/>
      <c r="X96" s="11"/>
      <c r="Y96" s="11"/>
      <c r="Z96" s="11" t="s">
        <v>446</v>
      </c>
      <c r="AA96" s="18">
        <f t="shared" ref="AA96" si="76">+(AB96+AD96+AF96)/3</f>
        <v>427.83333333333331</v>
      </c>
      <c r="AB96" s="19">
        <f>15500/50</f>
        <v>310</v>
      </c>
      <c r="AC96" s="20" t="s">
        <v>705</v>
      </c>
      <c r="AD96" s="19">
        <f>960/2</f>
        <v>480</v>
      </c>
      <c r="AE96" s="20" t="s">
        <v>706</v>
      </c>
      <c r="AF96" s="19">
        <f>987/2</f>
        <v>493.5</v>
      </c>
      <c r="AG96" s="20" t="s">
        <v>707</v>
      </c>
      <c r="AH96" s="22" t="s">
        <v>456</v>
      </c>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row>
    <row r="97" spans="1:66" ht="39.950000000000003" customHeight="1" x14ac:dyDescent="0.25">
      <c r="A97" s="10" t="s">
        <v>265</v>
      </c>
      <c r="B97" s="11" t="s">
        <v>9</v>
      </c>
      <c r="C97" s="12">
        <v>6549</v>
      </c>
      <c r="D97" s="12"/>
      <c r="E97" s="10" t="s">
        <v>33</v>
      </c>
      <c r="F97" s="10" t="s">
        <v>266</v>
      </c>
      <c r="G97" s="11">
        <v>280</v>
      </c>
      <c r="H97" s="11">
        <v>280</v>
      </c>
      <c r="I97" s="11">
        <v>1833720</v>
      </c>
      <c r="J97" s="10" t="s">
        <v>267</v>
      </c>
      <c r="K97" s="10" t="s">
        <v>434</v>
      </c>
      <c r="L97" s="11" t="s">
        <v>438</v>
      </c>
      <c r="M97" s="11" t="s">
        <v>437</v>
      </c>
      <c r="N97" s="11" t="s">
        <v>439</v>
      </c>
      <c r="O97" s="11" t="s">
        <v>440</v>
      </c>
      <c r="P97" s="11" t="s">
        <v>437</v>
      </c>
      <c r="Q97" s="11" t="s">
        <v>437</v>
      </c>
      <c r="R97" s="11" t="s">
        <v>440</v>
      </c>
      <c r="S97" s="11">
        <v>10</v>
      </c>
      <c r="T97" s="11">
        <v>0</v>
      </c>
      <c r="U97" s="11">
        <v>0</v>
      </c>
      <c r="V97" s="11"/>
      <c r="W97" s="11"/>
      <c r="X97" s="11"/>
      <c r="Y97" s="11"/>
      <c r="Z97" s="11"/>
      <c r="AA97" s="18">
        <f t="shared" ref="AA97" si="77">+(AB97+AD97+AF97)/3</f>
        <v>10798.333333333334</v>
      </c>
      <c r="AB97" s="19">
        <v>9900</v>
      </c>
      <c r="AC97" s="20" t="s">
        <v>708</v>
      </c>
      <c r="AD97" s="19">
        <f>36020/4</f>
        <v>9005</v>
      </c>
      <c r="AE97" s="20" t="s">
        <v>709</v>
      </c>
      <c r="AF97" s="19">
        <v>13490</v>
      </c>
      <c r="AG97" s="20" t="s">
        <v>710</v>
      </c>
      <c r="AH97" s="22" t="s">
        <v>456</v>
      </c>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row>
    <row r="98" spans="1:66" ht="39.950000000000003" customHeight="1" x14ac:dyDescent="0.25">
      <c r="A98" s="10" t="s">
        <v>269</v>
      </c>
      <c r="B98" s="11" t="s">
        <v>9</v>
      </c>
      <c r="C98" s="12">
        <v>6549</v>
      </c>
      <c r="D98" s="12"/>
      <c r="E98" s="10" t="s">
        <v>33</v>
      </c>
      <c r="F98" s="10" t="s">
        <v>266</v>
      </c>
      <c r="G98" s="11">
        <v>600</v>
      </c>
      <c r="H98" s="11">
        <v>600</v>
      </c>
      <c r="I98" s="11">
        <v>3929400</v>
      </c>
      <c r="J98" s="10" t="s">
        <v>270</v>
      </c>
      <c r="K98" s="10" t="s">
        <v>434</v>
      </c>
      <c r="L98" s="11" t="s">
        <v>438</v>
      </c>
      <c r="M98" s="11" t="s">
        <v>437</v>
      </c>
      <c r="N98" s="11" t="s">
        <v>439</v>
      </c>
      <c r="O98" s="11" t="s">
        <v>440</v>
      </c>
      <c r="P98" s="11" t="s">
        <v>437</v>
      </c>
      <c r="Q98" s="11" t="s">
        <v>437</v>
      </c>
      <c r="R98" s="11" t="s">
        <v>440</v>
      </c>
      <c r="S98" s="11">
        <v>10</v>
      </c>
      <c r="T98" s="11">
        <v>0</v>
      </c>
      <c r="U98" s="11">
        <v>0</v>
      </c>
      <c r="V98" s="11"/>
      <c r="W98" s="11"/>
      <c r="X98" s="11"/>
      <c r="Y98" s="11"/>
      <c r="Z98" s="11"/>
      <c r="AA98" s="18">
        <f t="shared" ref="AA98" si="78">+(AB98+AD98+AF98)/3</f>
        <v>10798.333333333334</v>
      </c>
      <c r="AB98" s="19">
        <v>9900</v>
      </c>
      <c r="AC98" s="20" t="s">
        <v>708</v>
      </c>
      <c r="AD98" s="19">
        <f>36020/4</f>
        <v>9005</v>
      </c>
      <c r="AE98" s="20" t="s">
        <v>709</v>
      </c>
      <c r="AF98" s="19">
        <v>13490</v>
      </c>
      <c r="AG98" s="20" t="s">
        <v>710</v>
      </c>
      <c r="AH98" s="22" t="s">
        <v>456</v>
      </c>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row>
    <row r="99" spans="1:66" ht="39.950000000000003" customHeight="1" x14ac:dyDescent="0.25">
      <c r="A99" s="10" t="s">
        <v>271</v>
      </c>
      <c r="B99" s="11" t="s">
        <v>9</v>
      </c>
      <c r="C99" s="12">
        <v>9998</v>
      </c>
      <c r="D99" s="12"/>
      <c r="E99" s="10" t="s">
        <v>97</v>
      </c>
      <c r="F99" s="10" t="s">
        <v>272</v>
      </c>
      <c r="G99" s="11">
        <v>130</v>
      </c>
      <c r="H99" s="11">
        <v>130</v>
      </c>
      <c r="I99" s="11">
        <v>1299740</v>
      </c>
      <c r="J99" s="10" t="s">
        <v>273</v>
      </c>
      <c r="K99" s="10" t="s">
        <v>435</v>
      </c>
      <c r="L99" s="11" t="s">
        <v>438</v>
      </c>
      <c r="M99" s="11" t="s">
        <v>437</v>
      </c>
      <c r="N99" s="11" t="s">
        <v>439</v>
      </c>
      <c r="O99" s="11" t="s">
        <v>440</v>
      </c>
      <c r="P99" s="11"/>
      <c r="Q99" s="11"/>
      <c r="R99" s="11" t="s">
        <v>440</v>
      </c>
      <c r="S99" s="11">
        <v>3</v>
      </c>
      <c r="T99" s="11">
        <v>0</v>
      </c>
      <c r="U99" s="11">
        <v>0</v>
      </c>
      <c r="V99" s="11"/>
      <c r="W99" s="11"/>
      <c r="X99" s="11"/>
      <c r="Y99" s="11"/>
      <c r="Z99" s="11" t="s">
        <v>451</v>
      </c>
      <c r="AA99" s="18">
        <f t="shared" ref="AA99" si="79">+(AB99+AD99+AF99)/3</f>
        <v>17708.083333333332</v>
      </c>
      <c r="AB99" s="19">
        <v>18000</v>
      </c>
      <c r="AC99" s="20" t="s">
        <v>711</v>
      </c>
      <c r="AD99" s="19">
        <v>19210</v>
      </c>
      <c r="AE99" s="20" t="s">
        <v>712</v>
      </c>
      <c r="AF99" s="19">
        <f>63657/4</f>
        <v>15914.25</v>
      </c>
      <c r="AG99" s="20" t="s">
        <v>713</v>
      </c>
      <c r="AH99" s="22" t="s">
        <v>456</v>
      </c>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row>
    <row r="100" spans="1:66" ht="39.950000000000003" customHeight="1" x14ac:dyDescent="0.25">
      <c r="A100" s="28" t="s">
        <v>274</v>
      </c>
      <c r="B100" s="11" t="s">
        <v>9</v>
      </c>
      <c r="C100" s="12">
        <v>8698</v>
      </c>
      <c r="D100" s="12"/>
      <c r="E100" s="10" t="s">
        <v>97</v>
      </c>
      <c r="F100" s="10" t="s">
        <v>268</v>
      </c>
      <c r="G100" s="11">
        <v>75</v>
      </c>
      <c r="H100" s="11">
        <v>75</v>
      </c>
      <c r="I100" s="11">
        <v>652350</v>
      </c>
      <c r="J100" s="10" t="s">
        <v>275</v>
      </c>
      <c r="K100" s="10" t="s">
        <v>435</v>
      </c>
      <c r="L100" s="11" t="s">
        <v>438</v>
      </c>
      <c r="M100" s="11" t="s">
        <v>437</v>
      </c>
      <c r="N100" s="11" t="s">
        <v>439</v>
      </c>
      <c r="O100" s="11" t="s">
        <v>440</v>
      </c>
      <c r="P100" s="11" t="s">
        <v>437</v>
      </c>
      <c r="Q100" s="11" t="s">
        <v>437</v>
      </c>
      <c r="R100" s="11" t="s">
        <v>440</v>
      </c>
      <c r="S100" s="11">
        <v>3</v>
      </c>
      <c r="T100" s="11">
        <v>0</v>
      </c>
      <c r="U100" s="11">
        <v>0</v>
      </c>
      <c r="V100" s="11"/>
      <c r="W100" s="11"/>
      <c r="X100" s="11"/>
      <c r="Y100" s="11"/>
      <c r="Z100" s="11"/>
      <c r="AA100" s="18">
        <f>+(AB100+AD100)/2</f>
        <v>9807.5</v>
      </c>
      <c r="AB100" s="19">
        <v>10250</v>
      </c>
      <c r="AC100" s="20" t="s">
        <v>783</v>
      </c>
      <c r="AD100" s="19">
        <v>9365</v>
      </c>
      <c r="AE100" s="20" t="s">
        <v>784</v>
      </c>
      <c r="AF100" s="1" t="s">
        <v>456</v>
      </c>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row>
    <row r="101" spans="1:66" ht="39.950000000000003" customHeight="1" x14ac:dyDescent="0.25">
      <c r="A101" s="17" t="s">
        <v>276</v>
      </c>
      <c r="B101" s="11" t="s">
        <v>9</v>
      </c>
      <c r="C101" s="12">
        <v>234</v>
      </c>
      <c r="D101" s="12"/>
      <c r="E101" s="10" t="s">
        <v>97</v>
      </c>
      <c r="F101" s="10" t="s">
        <v>277</v>
      </c>
      <c r="G101" s="11">
        <v>10645</v>
      </c>
      <c r="H101" s="11">
        <v>10645</v>
      </c>
      <c r="I101" s="11">
        <v>2490930</v>
      </c>
      <c r="J101" s="10" t="s">
        <v>278</v>
      </c>
      <c r="K101" s="10" t="s">
        <v>435</v>
      </c>
      <c r="L101" s="11" t="s">
        <v>438</v>
      </c>
      <c r="M101" s="11" t="s">
        <v>437</v>
      </c>
      <c r="N101" s="11" t="s">
        <v>439</v>
      </c>
      <c r="O101" s="11" t="s">
        <v>440</v>
      </c>
      <c r="P101" s="11" t="s">
        <v>437</v>
      </c>
      <c r="Q101" s="11" t="s">
        <v>437</v>
      </c>
      <c r="R101" s="11" t="s">
        <v>440</v>
      </c>
      <c r="S101" s="11">
        <v>3</v>
      </c>
      <c r="T101" s="11">
        <v>0</v>
      </c>
      <c r="U101" s="11">
        <v>0</v>
      </c>
      <c r="V101" s="11"/>
      <c r="W101" s="11"/>
      <c r="X101" s="11"/>
      <c r="Y101" s="11"/>
      <c r="Z101" s="11"/>
      <c r="AA101" s="18">
        <f t="shared" ref="AA101" si="80">+(AB101+AD101+AF101)/3</f>
        <v>316.22530864197529</v>
      </c>
      <c r="AB101" s="19">
        <f>35592/108</f>
        <v>329.55555555555554</v>
      </c>
      <c r="AC101" s="20" t="s">
        <v>714</v>
      </c>
      <c r="AD101" s="19">
        <f>40040/108</f>
        <v>370.74074074074076</v>
      </c>
      <c r="AE101" s="20" t="s">
        <v>715</v>
      </c>
      <c r="AF101" s="19">
        <f>26825/108</f>
        <v>248.37962962962962</v>
      </c>
      <c r="AG101" s="20" t="s">
        <v>716</v>
      </c>
      <c r="AH101" s="22" t="s">
        <v>456</v>
      </c>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row>
    <row r="102" spans="1:66" ht="39.950000000000003" customHeight="1" x14ac:dyDescent="0.25">
      <c r="A102" s="28" t="s">
        <v>280</v>
      </c>
      <c r="B102" s="11" t="s">
        <v>9</v>
      </c>
      <c r="C102" s="12">
        <v>2156</v>
      </c>
      <c r="D102" s="12"/>
      <c r="E102" s="10" t="s">
        <v>97</v>
      </c>
      <c r="F102" s="10" t="s">
        <v>281</v>
      </c>
      <c r="G102" s="11">
        <v>190</v>
      </c>
      <c r="H102" s="11">
        <v>190</v>
      </c>
      <c r="I102" s="11">
        <v>409640</v>
      </c>
      <c r="J102" s="10" t="s">
        <v>282</v>
      </c>
      <c r="K102" s="10" t="s">
        <v>435</v>
      </c>
      <c r="L102" s="11" t="s">
        <v>438</v>
      </c>
      <c r="M102" s="11" t="s">
        <v>437</v>
      </c>
      <c r="N102" s="11" t="s">
        <v>439</v>
      </c>
      <c r="O102" s="11" t="s">
        <v>440</v>
      </c>
      <c r="P102" s="11" t="s">
        <v>437</v>
      </c>
      <c r="Q102" s="11" t="s">
        <v>437</v>
      </c>
      <c r="R102" s="11" t="s">
        <v>440</v>
      </c>
      <c r="S102" s="11">
        <v>3</v>
      </c>
      <c r="T102" s="11">
        <v>0</v>
      </c>
      <c r="U102" s="11">
        <v>0</v>
      </c>
      <c r="V102" s="11"/>
      <c r="W102" s="11"/>
      <c r="X102" s="11"/>
      <c r="Y102" s="11"/>
      <c r="Z102" s="11"/>
      <c r="AA102" s="18">
        <f>+(AB102+AD102)/2</f>
        <v>2469.5</v>
      </c>
      <c r="AB102" s="19">
        <v>2559</v>
      </c>
      <c r="AC102" s="20" t="s">
        <v>785</v>
      </c>
      <c r="AD102" s="19">
        <v>2380</v>
      </c>
      <c r="AE102" s="20" t="s">
        <v>786</v>
      </c>
      <c r="AF102" s="1" t="s">
        <v>456</v>
      </c>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row>
    <row r="103" spans="1:66" ht="39.950000000000003" customHeight="1" x14ac:dyDescent="0.25">
      <c r="A103" s="10" t="s">
        <v>284</v>
      </c>
      <c r="B103" s="11" t="s">
        <v>19</v>
      </c>
      <c r="C103" s="12">
        <v>3665</v>
      </c>
      <c r="D103" s="12"/>
      <c r="E103" s="10" t="s">
        <v>285</v>
      </c>
      <c r="F103" s="10" t="s">
        <v>286</v>
      </c>
      <c r="G103" s="11">
        <v>39585</v>
      </c>
      <c r="H103" s="11">
        <v>39585</v>
      </c>
      <c r="I103" s="11">
        <v>145079025</v>
      </c>
      <c r="J103" s="10" t="s">
        <v>287</v>
      </c>
      <c r="K103" s="10" t="s">
        <v>434</v>
      </c>
      <c r="L103" s="11"/>
      <c r="M103" s="11"/>
      <c r="N103" s="11"/>
      <c r="O103" s="11"/>
      <c r="P103" s="11"/>
      <c r="Q103" s="11"/>
      <c r="R103" s="11"/>
      <c r="S103" s="11">
        <v>10</v>
      </c>
      <c r="T103" s="11">
        <v>0</v>
      </c>
      <c r="U103" s="11"/>
      <c r="V103" s="11"/>
      <c r="W103" s="11"/>
      <c r="X103" s="11"/>
      <c r="Y103" s="11"/>
      <c r="Z103" s="11"/>
      <c r="AA103" s="18">
        <f>+(AB103+AD103+AF103)/3</f>
        <v>11270.333333333334</v>
      </c>
      <c r="AB103" s="19">
        <v>13001</v>
      </c>
      <c r="AC103" s="20" t="s">
        <v>717</v>
      </c>
      <c r="AD103" s="19">
        <v>10560</v>
      </c>
      <c r="AE103" s="20" t="s">
        <v>718</v>
      </c>
      <c r="AF103" s="19">
        <v>10250</v>
      </c>
      <c r="AG103" s="20" t="s">
        <v>719</v>
      </c>
      <c r="AH103" s="22" t="s">
        <v>456</v>
      </c>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row>
    <row r="104" spans="1:66" ht="39.950000000000003" customHeight="1" x14ac:dyDescent="0.25">
      <c r="A104" s="10" t="s">
        <v>291</v>
      </c>
      <c r="B104" s="11" t="s">
        <v>9</v>
      </c>
      <c r="C104" s="12">
        <v>109.2</v>
      </c>
      <c r="D104" s="12"/>
      <c r="E104" s="10" t="s">
        <v>137</v>
      </c>
      <c r="F104" s="10" t="s">
        <v>292</v>
      </c>
      <c r="G104" s="11">
        <v>44975</v>
      </c>
      <c r="H104" s="11">
        <v>44975</v>
      </c>
      <c r="I104" s="11">
        <v>4911270</v>
      </c>
      <c r="J104" s="10" t="s">
        <v>293</v>
      </c>
      <c r="K104" s="10" t="s">
        <v>434</v>
      </c>
      <c r="L104" s="11"/>
      <c r="M104" s="11"/>
      <c r="N104" s="11"/>
      <c r="O104" s="11"/>
      <c r="P104" s="11"/>
      <c r="Q104" s="11"/>
      <c r="R104" s="11"/>
      <c r="S104" s="11">
        <v>10</v>
      </c>
      <c r="T104" s="11">
        <v>0</v>
      </c>
      <c r="U104" s="11"/>
      <c r="V104" s="11"/>
      <c r="W104" s="11"/>
      <c r="X104" s="11"/>
      <c r="Y104" s="11"/>
      <c r="Z104" s="11"/>
      <c r="AA104" s="18">
        <f t="shared" ref="AA104" si="81">+(AB104+AD104+AF104)/3</f>
        <v>189.87777777777777</v>
      </c>
      <c r="AB104" s="19">
        <f>4599/30</f>
        <v>153.30000000000001</v>
      </c>
      <c r="AC104" s="20" t="s">
        <v>720</v>
      </c>
      <c r="AD104" s="19">
        <f>3840/30</f>
        <v>128</v>
      </c>
      <c r="AE104" s="20" t="s">
        <v>721</v>
      </c>
      <c r="AF104" s="19">
        <f>8650/30</f>
        <v>288.33333333333331</v>
      </c>
      <c r="AG104" s="20" t="s">
        <v>722</v>
      </c>
      <c r="AH104" s="22" t="s">
        <v>456</v>
      </c>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row>
    <row r="105" spans="1:66" ht="39.950000000000003" customHeight="1" x14ac:dyDescent="0.25">
      <c r="A105" s="10" t="s">
        <v>294</v>
      </c>
      <c r="B105" s="11" t="s">
        <v>9</v>
      </c>
      <c r="C105" s="12">
        <v>5490</v>
      </c>
      <c r="D105" s="12"/>
      <c r="E105" s="10" t="s">
        <v>99</v>
      </c>
      <c r="F105" s="10" t="s">
        <v>288</v>
      </c>
      <c r="G105" s="11">
        <v>330</v>
      </c>
      <c r="H105" s="11">
        <v>330</v>
      </c>
      <c r="I105" s="11">
        <v>1811700</v>
      </c>
      <c r="J105" s="10" t="s">
        <v>295</v>
      </c>
      <c r="K105" s="10" t="s">
        <v>434</v>
      </c>
      <c r="L105" s="11" t="s">
        <v>438</v>
      </c>
      <c r="M105" s="11" t="s">
        <v>437</v>
      </c>
      <c r="N105" s="11" t="s">
        <v>439</v>
      </c>
      <c r="O105" s="11" t="s">
        <v>437</v>
      </c>
      <c r="P105" s="11" t="s">
        <v>437</v>
      </c>
      <c r="Q105" s="11" t="s">
        <v>437</v>
      </c>
      <c r="R105" s="11" t="s">
        <v>440</v>
      </c>
      <c r="S105" s="11">
        <v>10</v>
      </c>
      <c r="T105" s="11">
        <v>0</v>
      </c>
      <c r="U105" s="11">
        <v>0</v>
      </c>
      <c r="V105" s="11"/>
      <c r="W105" s="11"/>
      <c r="X105" s="11"/>
      <c r="Y105" s="11"/>
      <c r="Z105" s="11"/>
      <c r="AA105" s="18">
        <f t="shared" ref="AA105" si="82">+(AB105+AD105+AF105)/3</f>
        <v>8448.3333333333339</v>
      </c>
      <c r="AB105" s="19">
        <v>10849</v>
      </c>
      <c r="AC105" s="20" t="s">
        <v>723</v>
      </c>
      <c r="AD105" s="19">
        <v>5746</v>
      </c>
      <c r="AE105" s="20" t="s">
        <v>724</v>
      </c>
      <c r="AF105" s="19">
        <v>8750</v>
      </c>
      <c r="AG105" s="20" t="s">
        <v>725</v>
      </c>
      <c r="AH105" s="22" t="s">
        <v>456</v>
      </c>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row>
    <row r="106" spans="1:66" ht="39.950000000000003" customHeight="1" x14ac:dyDescent="0.25">
      <c r="A106" s="10" t="s">
        <v>296</v>
      </c>
      <c r="B106" s="11" t="s">
        <v>9</v>
      </c>
      <c r="C106" s="12">
        <v>1150</v>
      </c>
      <c r="D106" s="12"/>
      <c r="E106" s="10" t="s">
        <v>94</v>
      </c>
      <c r="F106" s="10" t="s">
        <v>290</v>
      </c>
      <c r="G106" s="11">
        <v>1010</v>
      </c>
      <c r="H106" s="11">
        <v>1010</v>
      </c>
      <c r="I106" s="11">
        <v>1161500</v>
      </c>
      <c r="J106" s="10" t="s">
        <v>297</v>
      </c>
      <c r="K106" s="10" t="s">
        <v>434</v>
      </c>
      <c r="L106" s="11"/>
      <c r="M106" s="11"/>
      <c r="N106" s="11"/>
      <c r="O106" s="11"/>
      <c r="P106" s="11"/>
      <c r="Q106" s="11"/>
      <c r="R106" s="11"/>
      <c r="S106" s="11">
        <v>10</v>
      </c>
      <c r="T106" s="11">
        <v>0</v>
      </c>
      <c r="U106" s="11"/>
      <c r="V106" s="11"/>
      <c r="W106" s="11"/>
      <c r="X106" s="11"/>
      <c r="Y106" s="11"/>
      <c r="Z106" s="11"/>
      <c r="AA106" s="18">
        <f t="shared" ref="AA106" si="83">+(AB106+AD106+AF106)/3</f>
        <v>1673.3</v>
      </c>
      <c r="AB106" s="19">
        <v>1950</v>
      </c>
      <c r="AC106" s="20" t="s">
        <v>726</v>
      </c>
      <c r="AD106" s="19">
        <v>1379.9</v>
      </c>
      <c r="AE106" s="20" t="s">
        <v>727</v>
      </c>
      <c r="AF106" s="19">
        <v>1690</v>
      </c>
      <c r="AG106" s="20" t="s">
        <v>728</v>
      </c>
      <c r="AH106" s="22" t="s">
        <v>456</v>
      </c>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row>
    <row r="107" spans="1:66" ht="39.950000000000003" customHeight="1" x14ac:dyDescent="0.25">
      <c r="A107" s="10" t="s">
        <v>298</v>
      </c>
      <c r="B107" s="11" t="s">
        <v>9</v>
      </c>
      <c r="C107" s="12">
        <v>850</v>
      </c>
      <c r="D107" s="12"/>
      <c r="E107" s="10" t="s">
        <v>33</v>
      </c>
      <c r="F107" s="10" t="s">
        <v>279</v>
      </c>
      <c r="G107" s="11">
        <v>1800</v>
      </c>
      <c r="H107" s="11">
        <v>1800</v>
      </c>
      <c r="I107" s="11">
        <v>1530000</v>
      </c>
      <c r="J107" s="10" t="s">
        <v>299</v>
      </c>
      <c r="K107" s="10" t="s">
        <v>434</v>
      </c>
      <c r="L107" s="11" t="s">
        <v>438</v>
      </c>
      <c r="M107" s="11" t="s">
        <v>447</v>
      </c>
      <c r="N107" s="11" t="s">
        <v>439</v>
      </c>
      <c r="O107" s="11" t="s">
        <v>440</v>
      </c>
      <c r="P107" s="11" t="s">
        <v>437</v>
      </c>
      <c r="Q107" s="11"/>
      <c r="R107" s="11" t="s">
        <v>440</v>
      </c>
      <c r="S107" s="11">
        <v>10</v>
      </c>
      <c r="T107" s="11">
        <v>0</v>
      </c>
      <c r="U107" s="11">
        <v>0</v>
      </c>
      <c r="V107" s="11"/>
      <c r="W107" s="11"/>
      <c r="X107" s="11"/>
      <c r="Y107" s="11"/>
      <c r="Z107" s="11" t="s">
        <v>448</v>
      </c>
      <c r="AA107" s="18">
        <f t="shared" ref="AA107" si="84">+(AB107+AD107+AF107)/3</f>
        <v>1378.3333333333333</v>
      </c>
      <c r="AB107" s="19">
        <v>1100</v>
      </c>
      <c r="AC107" s="20" t="s">
        <v>729</v>
      </c>
      <c r="AD107" s="19">
        <v>1600</v>
      </c>
      <c r="AE107" s="20" t="s">
        <v>730</v>
      </c>
      <c r="AF107" s="19">
        <v>1435</v>
      </c>
      <c r="AG107" s="20" t="s">
        <v>731</v>
      </c>
      <c r="AH107" s="22" t="s">
        <v>456</v>
      </c>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row>
    <row r="108" spans="1:66" ht="39.950000000000003" customHeight="1" x14ac:dyDescent="0.25">
      <c r="A108" s="10" t="s">
        <v>300</v>
      </c>
      <c r="B108" s="11" t="s">
        <v>9</v>
      </c>
      <c r="C108" s="12">
        <v>426</v>
      </c>
      <c r="D108" s="12"/>
      <c r="E108" s="10" t="s">
        <v>100</v>
      </c>
      <c r="F108" s="10" t="s">
        <v>283</v>
      </c>
      <c r="G108" s="11">
        <v>1890</v>
      </c>
      <c r="H108" s="11">
        <v>1890</v>
      </c>
      <c r="I108" s="11">
        <v>805140</v>
      </c>
      <c r="J108" s="10" t="s">
        <v>72</v>
      </c>
      <c r="K108" s="10" t="s">
        <v>434</v>
      </c>
      <c r="L108" s="11"/>
      <c r="M108" s="11"/>
      <c r="N108" s="11"/>
      <c r="O108" s="11"/>
      <c r="P108" s="11"/>
      <c r="Q108" s="11"/>
      <c r="R108" s="11"/>
      <c r="S108" s="11">
        <v>10</v>
      </c>
      <c r="T108" s="11">
        <v>0</v>
      </c>
      <c r="U108" s="11"/>
      <c r="V108" s="11"/>
      <c r="W108" s="11"/>
      <c r="X108" s="11"/>
      <c r="Y108" s="11"/>
      <c r="Z108" s="11"/>
      <c r="AA108" s="18">
        <f t="shared" ref="AA108" si="85">+(AB108+AD108+AF108)/3</f>
        <v>1354.6666666666667</v>
      </c>
      <c r="AB108" s="19">
        <v>1029</v>
      </c>
      <c r="AC108" s="20" t="s">
        <v>732</v>
      </c>
      <c r="AD108" s="19">
        <v>1600</v>
      </c>
      <c r="AE108" s="20" t="s">
        <v>730</v>
      </c>
      <c r="AF108" s="19">
        <v>1435</v>
      </c>
      <c r="AG108" s="20" t="s">
        <v>733</v>
      </c>
      <c r="AH108" s="22" t="s">
        <v>456</v>
      </c>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row>
    <row r="109" spans="1:66" ht="39.950000000000003" customHeight="1" x14ac:dyDescent="0.25">
      <c r="A109" s="10" t="s">
        <v>301</v>
      </c>
      <c r="B109" s="11" t="s">
        <v>9</v>
      </c>
      <c r="C109" s="12">
        <v>552</v>
      </c>
      <c r="D109" s="12"/>
      <c r="E109" s="10" t="s">
        <v>137</v>
      </c>
      <c r="F109" s="10" t="s">
        <v>153</v>
      </c>
      <c r="G109" s="11">
        <v>3395</v>
      </c>
      <c r="H109" s="11">
        <v>3395</v>
      </c>
      <c r="I109" s="11">
        <v>1874040</v>
      </c>
      <c r="J109" s="10" t="s">
        <v>302</v>
      </c>
      <c r="K109" s="10" t="s">
        <v>434</v>
      </c>
      <c r="L109" s="11"/>
      <c r="M109" s="11"/>
      <c r="N109" s="11"/>
      <c r="O109" s="11"/>
      <c r="P109" s="11"/>
      <c r="Q109" s="11"/>
      <c r="R109" s="11"/>
      <c r="S109" s="11">
        <v>10</v>
      </c>
      <c r="T109" s="11">
        <v>0</v>
      </c>
      <c r="U109" s="11"/>
      <c r="V109" s="11"/>
      <c r="W109" s="11"/>
      <c r="X109" s="11"/>
      <c r="Y109" s="11"/>
      <c r="Z109" s="11"/>
      <c r="AA109" s="18">
        <f t="shared" ref="AA109" si="86">+(AB109+AD109+AF109)/3</f>
        <v>958.77444444444438</v>
      </c>
      <c r="AB109" s="19">
        <f>17034/18</f>
        <v>946.33333333333337</v>
      </c>
      <c r="AC109" s="20" t="s">
        <v>734</v>
      </c>
      <c r="AD109" s="19">
        <v>931.99</v>
      </c>
      <c r="AE109" s="20" t="s">
        <v>735</v>
      </c>
      <c r="AF109" s="19">
        <v>998</v>
      </c>
      <c r="AG109" s="20" t="s">
        <v>736</v>
      </c>
      <c r="AH109" s="22" t="s">
        <v>456</v>
      </c>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row>
    <row r="110" spans="1:66" ht="39.950000000000003" customHeight="1" x14ac:dyDescent="0.25">
      <c r="A110" s="10" t="s">
        <v>303</v>
      </c>
      <c r="B110" s="11" t="s">
        <v>9</v>
      </c>
      <c r="C110" s="12">
        <v>990</v>
      </c>
      <c r="D110" s="12"/>
      <c r="E110" s="10" t="s">
        <v>100</v>
      </c>
      <c r="F110" s="10" t="s">
        <v>211</v>
      </c>
      <c r="G110" s="11">
        <v>100</v>
      </c>
      <c r="H110" s="11">
        <v>100</v>
      </c>
      <c r="I110" s="11">
        <v>99000</v>
      </c>
      <c r="J110" s="10" t="s">
        <v>304</v>
      </c>
      <c r="K110" s="10" t="s">
        <v>434</v>
      </c>
      <c r="L110" s="11"/>
      <c r="M110" s="11"/>
      <c r="N110" s="11"/>
      <c r="O110" s="11"/>
      <c r="P110" s="11"/>
      <c r="Q110" s="11"/>
      <c r="R110" s="11"/>
      <c r="S110" s="11">
        <v>10</v>
      </c>
      <c r="T110" s="11">
        <v>0</v>
      </c>
      <c r="U110" s="11"/>
      <c r="V110" s="11"/>
      <c r="W110" s="11"/>
      <c r="X110" s="11"/>
      <c r="Y110" s="11"/>
      <c r="Z110" s="11"/>
      <c r="AA110" s="18">
        <f t="shared" ref="AA110:AA111" si="87">+(AB110+AD110+AF110)/3</f>
        <v>1506.2966666666669</v>
      </c>
      <c r="AB110" s="19">
        <v>1429.89</v>
      </c>
      <c r="AC110" s="20" t="s">
        <v>737</v>
      </c>
      <c r="AD110" s="19">
        <v>1499</v>
      </c>
      <c r="AE110" s="20" t="s">
        <v>738</v>
      </c>
      <c r="AF110" s="19">
        <v>1590</v>
      </c>
      <c r="AG110" s="20" t="s">
        <v>739</v>
      </c>
      <c r="AH110" s="22" t="s">
        <v>456</v>
      </c>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row>
    <row r="111" spans="1:66" ht="39.950000000000003" customHeight="1" x14ac:dyDescent="0.25">
      <c r="A111" s="10" t="s">
        <v>305</v>
      </c>
      <c r="B111" s="11" t="s">
        <v>9</v>
      </c>
      <c r="C111" s="12">
        <v>2550</v>
      </c>
      <c r="D111" s="12"/>
      <c r="E111" s="10" t="s">
        <v>100</v>
      </c>
      <c r="F111" s="10" t="s">
        <v>201</v>
      </c>
      <c r="G111" s="11">
        <v>30</v>
      </c>
      <c r="H111" s="11">
        <v>30</v>
      </c>
      <c r="I111" s="11">
        <v>76500</v>
      </c>
      <c r="J111" s="10" t="s">
        <v>306</v>
      </c>
      <c r="K111" s="10" t="s">
        <v>434</v>
      </c>
      <c r="L111" s="11"/>
      <c r="M111" s="11"/>
      <c r="N111" s="11"/>
      <c r="O111" s="11"/>
      <c r="P111" s="11"/>
      <c r="Q111" s="11"/>
      <c r="R111" s="11"/>
      <c r="S111" s="11">
        <v>10</v>
      </c>
      <c r="T111" s="11">
        <v>0</v>
      </c>
      <c r="U111" s="11"/>
      <c r="V111" s="11"/>
      <c r="W111" s="11"/>
      <c r="X111" s="11"/>
      <c r="Y111" s="11"/>
      <c r="Z111" s="11"/>
      <c r="AA111" s="18">
        <f t="shared" si="87"/>
        <v>5776</v>
      </c>
      <c r="AB111" s="19">
        <f>2259*2</f>
        <v>4518</v>
      </c>
      <c r="AC111" s="20" t="s">
        <v>740</v>
      </c>
      <c r="AD111" s="19">
        <v>7610</v>
      </c>
      <c r="AE111" s="20" t="s">
        <v>741</v>
      </c>
      <c r="AF111" s="19">
        <f>26000/5</f>
        <v>5200</v>
      </c>
      <c r="AG111" s="20" t="s">
        <v>742</v>
      </c>
      <c r="AH111" s="22" t="s">
        <v>456</v>
      </c>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row>
    <row r="112" spans="1:66" ht="39.950000000000003" customHeight="1" x14ac:dyDescent="0.25">
      <c r="A112" s="28" t="s">
        <v>308</v>
      </c>
      <c r="B112" s="11" t="s">
        <v>9</v>
      </c>
      <c r="C112" s="12">
        <v>2248</v>
      </c>
      <c r="D112" s="12"/>
      <c r="E112" s="10" t="s">
        <v>97</v>
      </c>
      <c r="F112" s="10" t="s">
        <v>307</v>
      </c>
      <c r="G112" s="11">
        <v>20</v>
      </c>
      <c r="H112" s="11">
        <v>20</v>
      </c>
      <c r="I112" s="11">
        <v>44960</v>
      </c>
      <c r="J112" s="10" t="s">
        <v>309</v>
      </c>
      <c r="K112" s="10" t="s">
        <v>435</v>
      </c>
      <c r="L112" s="11" t="s">
        <v>438</v>
      </c>
      <c r="M112" s="11" t="s">
        <v>437</v>
      </c>
      <c r="N112" s="11" t="s">
        <v>439</v>
      </c>
      <c r="O112" s="11" t="s">
        <v>440</v>
      </c>
      <c r="P112" s="11" t="s">
        <v>437</v>
      </c>
      <c r="Q112" s="11" t="s">
        <v>437</v>
      </c>
      <c r="R112" s="11" t="s">
        <v>440</v>
      </c>
      <c r="S112" s="11">
        <v>3</v>
      </c>
      <c r="T112" s="11">
        <v>0</v>
      </c>
      <c r="U112" s="11">
        <v>0</v>
      </c>
      <c r="V112" s="11"/>
      <c r="W112" s="11"/>
      <c r="X112" s="11"/>
      <c r="Y112" s="11"/>
      <c r="Z112" s="11"/>
      <c r="AA112" s="18">
        <f>+(AB112+AD112)/2</f>
        <v>2745</v>
      </c>
      <c r="AB112" s="19">
        <f>5200/2</f>
        <v>2600</v>
      </c>
      <c r="AC112" s="20" t="s">
        <v>787</v>
      </c>
      <c r="AD112" s="19">
        <f>5780/2</f>
        <v>2890</v>
      </c>
      <c r="AE112" s="20" t="s">
        <v>788</v>
      </c>
      <c r="AF112" s="1" t="s">
        <v>456</v>
      </c>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row>
    <row r="113" spans="1:66" ht="39.950000000000003" customHeight="1" x14ac:dyDescent="0.25">
      <c r="A113" s="28" t="s">
        <v>310</v>
      </c>
      <c r="B113" s="11" t="s">
        <v>9</v>
      </c>
      <c r="C113" s="12">
        <v>4214</v>
      </c>
      <c r="D113" s="12"/>
      <c r="E113" s="10" t="s">
        <v>97</v>
      </c>
      <c r="F113" s="10" t="s">
        <v>311</v>
      </c>
      <c r="G113" s="11">
        <v>110</v>
      </c>
      <c r="H113" s="11">
        <v>110</v>
      </c>
      <c r="I113" s="11">
        <v>463540</v>
      </c>
      <c r="J113" s="10" t="s">
        <v>312</v>
      </c>
      <c r="K113" s="10" t="s">
        <v>435</v>
      </c>
      <c r="L113" s="11" t="s">
        <v>438</v>
      </c>
      <c r="M113" s="11" t="s">
        <v>437</v>
      </c>
      <c r="N113" s="11" t="s">
        <v>439</v>
      </c>
      <c r="O113" s="11" t="s">
        <v>440</v>
      </c>
      <c r="P113" s="11"/>
      <c r="Q113" s="11" t="s">
        <v>437</v>
      </c>
      <c r="R113" s="11" t="s">
        <v>440</v>
      </c>
      <c r="S113" s="11">
        <v>3</v>
      </c>
      <c r="T113" s="11">
        <v>0</v>
      </c>
      <c r="U113" s="11">
        <v>0</v>
      </c>
      <c r="V113" s="11"/>
      <c r="W113" s="11"/>
      <c r="X113" s="11"/>
      <c r="Y113" s="11"/>
      <c r="Z113" s="11" t="s">
        <v>452</v>
      </c>
      <c r="AA113" s="18">
        <f>+(AB113+AD113)/2</f>
        <v>5914.4449999999997</v>
      </c>
      <c r="AB113" s="19">
        <v>6928.89</v>
      </c>
      <c r="AC113" s="20" t="s">
        <v>789</v>
      </c>
      <c r="AD113" s="19">
        <v>4900</v>
      </c>
      <c r="AE113" s="20" t="s">
        <v>790</v>
      </c>
      <c r="AF113" s="1" t="s">
        <v>456</v>
      </c>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row>
    <row r="114" spans="1:66" ht="39.950000000000003" customHeight="1" x14ac:dyDescent="0.25">
      <c r="A114" s="10" t="s">
        <v>313</v>
      </c>
      <c r="B114" s="11" t="s">
        <v>9</v>
      </c>
      <c r="C114" s="12">
        <v>3226</v>
      </c>
      <c r="D114" s="12"/>
      <c r="E114" s="10" t="s">
        <v>97</v>
      </c>
      <c r="F114" s="10" t="s">
        <v>314</v>
      </c>
      <c r="G114" s="11">
        <v>140</v>
      </c>
      <c r="H114" s="11">
        <v>140</v>
      </c>
      <c r="I114" s="11">
        <v>451640</v>
      </c>
      <c r="J114" s="10" t="s">
        <v>315</v>
      </c>
      <c r="K114" s="10" t="s">
        <v>435</v>
      </c>
      <c r="L114" s="11" t="s">
        <v>438</v>
      </c>
      <c r="M114" s="11" t="s">
        <v>437</v>
      </c>
      <c r="N114" s="11" t="s">
        <v>438</v>
      </c>
      <c r="O114" s="11" t="s">
        <v>440</v>
      </c>
      <c r="P114" s="11" t="s">
        <v>437</v>
      </c>
      <c r="Q114" s="11" t="s">
        <v>437</v>
      </c>
      <c r="R114" s="11" t="s">
        <v>440</v>
      </c>
      <c r="S114" s="11">
        <v>3</v>
      </c>
      <c r="T114" s="11">
        <v>0</v>
      </c>
      <c r="U114" s="11">
        <v>10</v>
      </c>
      <c r="V114" s="11"/>
      <c r="W114" s="11"/>
      <c r="X114" s="11"/>
      <c r="Y114" s="11"/>
      <c r="Z114" s="11"/>
      <c r="AA114" s="18">
        <f t="shared" ref="AA114" si="88">+(AB114+AD114+AF114)/3</f>
        <v>8933.3333333333339</v>
      </c>
      <c r="AB114" s="19">
        <v>7900</v>
      </c>
      <c r="AC114" s="20" t="s">
        <v>743</v>
      </c>
      <c r="AD114" s="19">
        <v>11000</v>
      </c>
      <c r="AE114" s="20" t="s">
        <v>744</v>
      </c>
      <c r="AF114" s="19">
        <v>7900</v>
      </c>
      <c r="AG114" s="20" t="s">
        <v>745</v>
      </c>
      <c r="AH114" s="22" t="s">
        <v>456</v>
      </c>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row>
    <row r="115" spans="1:66" ht="39.950000000000003" customHeight="1" x14ac:dyDescent="0.25">
      <c r="A115" s="10" t="s">
        <v>317</v>
      </c>
      <c r="B115" s="11" t="s">
        <v>9</v>
      </c>
      <c r="C115" s="12">
        <v>38430</v>
      </c>
      <c r="D115" s="12"/>
      <c r="E115" s="10" t="s">
        <v>100</v>
      </c>
      <c r="F115" s="10" t="s">
        <v>318</v>
      </c>
      <c r="G115" s="11">
        <v>140</v>
      </c>
      <c r="H115" s="11">
        <v>140</v>
      </c>
      <c r="I115" s="11">
        <v>5380200</v>
      </c>
      <c r="J115" s="10" t="s">
        <v>319</v>
      </c>
      <c r="K115" s="10" t="s">
        <v>434</v>
      </c>
      <c r="L115" s="11"/>
      <c r="M115" s="11"/>
      <c r="N115" s="11"/>
      <c r="O115" s="11"/>
      <c r="P115" s="11"/>
      <c r="Q115" s="11"/>
      <c r="R115" s="11"/>
      <c r="S115" s="11">
        <v>10</v>
      </c>
      <c r="T115" s="11">
        <v>0</v>
      </c>
      <c r="U115" s="11"/>
      <c r="V115" s="11"/>
      <c r="W115" s="11"/>
      <c r="X115" s="11"/>
      <c r="Y115" s="11"/>
      <c r="Z115" s="11"/>
      <c r="AA115" s="18">
        <f t="shared" ref="AA115" si="89">+(AB115+AD115+AF115)/3</f>
        <v>8933.3333333333339</v>
      </c>
      <c r="AB115" s="19">
        <v>7900</v>
      </c>
      <c r="AC115" s="20" t="s">
        <v>743</v>
      </c>
      <c r="AD115" s="19">
        <v>11000</v>
      </c>
      <c r="AE115" s="20" t="s">
        <v>744</v>
      </c>
      <c r="AF115" s="19">
        <v>7900</v>
      </c>
      <c r="AG115" s="20" t="s">
        <v>745</v>
      </c>
      <c r="AH115" s="22" t="s">
        <v>456</v>
      </c>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row>
    <row r="116" spans="1:66" ht="39.950000000000003" customHeight="1" x14ac:dyDescent="0.25">
      <c r="A116" s="28" t="s">
        <v>320</v>
      </c>
      <c r="B116" s="11" t="s">
        <v>9</v>
      </c>
      <c r="C116" s="12">
        <v>1718</v>
      </c>
      <c r="D116" s="12"/>
      <c r="E116" s="10" t="s">
        <v>97</v>
      </c>
      <c r="F116" s="10" t="s">
        <v>314</v>
      </c>
      <c r="G116" s="11">
        <v>165</v>
      </c>
      <c r="H116" s="11">
        <v>165</v>
      </c>
      <c r="I116" s="11">
        <v>283470</v>
      </c>
      <c r="J116" s="10" t="s">
        <v>321</v>
      </c>
      <c r="K116" s="10" t="s">
        <v>435</v>
      </c>
      <c r="L116" s="11" t="s">
        <v>438</v>
      </c>
      <c r="M116" s="11" t="s">
        <v>437</v>
      </c>
      <c r="N116" s="11" t="s">
        <v>438</v>
      </c>
      <c r="O116" s="11" t="s">
        <v>440</v>
      </c>
      <c r="P116" s="11" t="s">
        <v>437</v>
      </c>
      <c r="Q116" s="11" t="s">
        <v>437</v>
      </c>
      <c r="R116" s="11" t="s">
        <v>440</v>
      </c>
      <c r="S116" s="11">
        <v>3</v>
      </c>
      <c r="T116" s="11">
        <v>0</v>
      </c>
      <c r="U116" s="11">
        <v>10</v>
      </c>
      <c r="V116" s="11"/>
      <c r="W116" s="11"/>
      <c r="X116" s="11"/>
      <c r="Y116" s="11"/>
      <c r="Z116" s="11"/>
      <c r="AA116" s="18">
        <f>+(AB116+AD116)/2</f>
        <v>3485</v>
      </c>
      <c r="AB116" s="19">
        <f>12100/5</f>
        <v>2420</v>
      </c>
      <c r="AC116" s="20" t="s">
        <v>791</v>
      </c>
      <c r="AD116" s="19">
        <v>4550</v>
      </c>
      <c r="AE116" s="20" t="s">
        <v>792</v>
      </c>
      <c r="AF116" s="1" t="s">
        <v>456</v>
      </c>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row>
    <row r="117" spans="1:66" ht="39.950000000000003" customHeight="1" x14ac:dyDescent="0.25">
      <c r="A117" s="10" t="s">
        <v>322</v>
      </c>
      <c r="B117" s="11" t="s">
        <v>9</v>
      </c>
      <c r="C117" s="12">
        <v>890</v>
      </c>
      <c r="D117" s="12"/>
      <c r="E117" s="10" t="s">
        <v>99</v>
      </c>
      <c r="F117" s="10" t="s">
        <v>167</v>
      </c>
      <c r="G117" s="11">
        <v>80</v>
      </c>
      <c r="H117" s="11">
        <v>80</v>
      </c>
      <c r="I117" s="11">
        <v>71200</v>
      </c>
      <c r="J117" s="10" t="s">
        <v>323</v>
      </c>
      <c r="K117" s="10" t="s">
        <v>434</v>
      </c>
      <c r="L117" s="11" t="s">
        <v>438</v>
      </c>
      <c r="M117" s="11" t="s">
        <v>437</v>
      </c>
      <c r="N117" s="11" t="s">
        <v>439</v>
      </c>
      <c r="O117" s="11" t="s">
        <v>437</v>
      </c>
      <c r="P117" s="11" t="s">
        <v>437</v>
      </c>
      <c r="Q117" s="11" t="s">
        <v>437</v>
      </c>
      <c r="R117" s="11" t="s">
        <v>440</v>
      </c>
      <c r="S117" s="11">
        <v>10</v>
      </c>
      <c r="T117" s="11">
        <v>0</v>
      </c>
      <c r="U117" s="11">
        <v>0</v>
      </c>
      <c r="V117" s="11"/>
      <c r="W117" s="11"/>
      <c r="X117" s="11"/>
      <c r="Y117" s="11"/>
      <c r="Z117" s="11"/>
      <c r="AA117" s="18">
        <f t="shared" ref="AA117" si="90">+(AB117+AD117+AF117)/3</f>
        <v>1825</v>
      </c>
      <c r="AB117" s="37">
        <v>1450</v>
      </c>
      <c r="AC117" s="20" t="s">
        <v>746</v>
      </c>
      <c r="AD117" s="19">
        <v>1325</v>
      </c>
      <c r="AE117" s="20" t="s">
        <v>747</v>
      </c>
      <c r="AF117" s="19">
        <v>2700</v>
      </c>
      <c r="AG117" s="20" t="s">
        <v>748</v>
      </c>
      <c r="AH117" s="22" t="s">
        <v>456</v>
      </c>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row>
    <row r="118" spans="1:66" ht="39.950000000000003" customHeight="1" x14ac:dyDescent="0.25">
      <c r="A118" s="28" t="s">
        <v>324</v>
      </c>
      <c r="B118" s="11" t="s">
        <v>9</v>
      </c>
      <c r="C118" s="12">
        <v>299</v>
      </c>
      <c r="D118" s="12"/>
      <c r="E118" s="10" t="s">
        <v>94</v>
      </c>
      <c r="F118" s="10" t="s">
        <v>325</v>
      </c>
      <c r="G118" s="11">
        <v>80</v>
      </c>
      <c r="H118" s="11">
        <v>80</v>
      </c>
      <c r="I118" s="11">
        <v>23920</v>
      </c>
      <c r="J118" s="10" t="s">
        <v>326</v>
      </c>
      <c r="K118" s="10" t="s">
        <v>434</v>
      </c>
      <c r="L118" s="11"/>
      <c r="M118" s="11"/>
      <c r="N118" s="11"/>
      <c r="O118" s="11"/>
      <c r="P118" s="11"/>
      <c r="Q118" s="11"/>
      <c r="R118" s="11"/>
      <c r="S118" s="11">
        <v>10</v>
      </c>
      <c r="T118" s="11">
        <v>0</v>
      </c>
      <c r="U118" s="11"/>
      <c r="V118" s="11"/>
      <c r="W118" s="11"/>
      <c r="X118" s="11"/>
      <c r="Y118" s="11"/>
      <c r="Z118" s="11"/>
      <c r="AA118" s="18">
        <f>+(AB118+AD118)/2</f>
        <v>849.94</v>
      </c>
      <c r="AB118" s="37">
        <v>659.88</v>
      </c>
      <c r="AC118" s="20" t="s">
        <v>793</v>
      </c>
      <c r="AD118" s="19">
        <v>1040</v>
      </c>
      <c r="AE118" s="20" t="s">
        <v>794</v>
      </c>
      <c r="AF118" s="1" t="s">
        <v>456</v>
      </c>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row>
    <row r="119" spans="1:66" ht="39.950000000000003" customHeight="1" x14ac:dyDescent="0.25">
      <c r="A119" s="28" t="s">
        <v>327</v>
      </c>
      <c r="B119" s="11" t="s">
        <v>9</v>
      </c>
      <c r="C119" s="12">
        <v>357</v>
      </c>
      <c r="D119" s="12"/>
      <c r="E119" s="10" t="s">
        <v>94</v>
      </c>
      <c r="F119" s="10" t="s">
        <v>325</v>
      </c>
      <c r="G119" s="11">
        <v>75</v>
      </c>
      <c r="H119" s="11">
        <v>75</v>
      </c>
      <c r="I119" s="11">
        <v>26775</v>
      </c>
      <c r="J119" s="10" t="s">
        <v>328</v>
      </c>
      <c r="K119" s="10" t="s">
        <v>434</v>
      </c>
      <c r="L119" s="11"/>
      <c r="M119" s="11"/>
      <c r="N119" s="11"/>
      <c r="O119" s="11"/>
      <c r="P119" s="11"/>
      <c r="Q119" s="11"/>
      <c r="R119" s="11"/>
      <c r="S119" s="11">
        <v>10</v>
      </c>
      <c r="T119" s="11">
        <v>0</v>
      </c>
      <c r="U119" s="11"/>
      <c r="V119" s="11"/>
      <c r="W119" s="11"/>
      <c r="X119" s="11"/>
      <c r="Y119" s="11"/>
      <c r="Z119" s="11"/>
      <c r="AA119" s="18">
        <f>+(AB119+AD119)/2</f>
        <v>714.94</v>
      </c>
      <c r="AB119" s="37">
        <v>770</v>
      </c>
      <c r="AC119" s="20" t="s">
        <v>795</v>
      </c>
      <c r="AD119" s="19">
        <v>659.88</v>
      </c>
      <c r="AE119" s="20" t="s">
        <v>796</v>
      </c>
      <c r="AF119" s="1" t="s">
        <v>456</v>
      </c>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row>
    <row r="120" spans="1:66" ht="39.950000000000003" customHeight="1" x14ac:dyDescent="0.25">
      <c r="A120" s="28" t="s">
        <v>330</v>
      </c>
      <c r="B120" s="11" t="s">
        <v>16</v>
      </c>
      <c r="C120" s="12">
        <v>399</v>
      </c>
      <c r="D120" s="12"/>
      <c r="E120" s="10" t="s">
        <v>100</v>
      </c>
      <c r="F120" s="10" t="s">
        <v>316</v>
      </c>
      <c r="G120" s="11">
        <v>115</v>
      </c>
      <c r="H120" s="11">
        <v>115</v>
      </c>
      <c r="I120" s="11">
        <v>45885</v>
      </c>
      <c r="J120" s="10" t="s">
        <v>329</v>
      </c>
      <c r="K120" s="10" t="s">
        <v>434</v>
      </c>
      <c r="L120" s="11"/>
      <c r="M120" s="11"/>
      <c r="N120" s="11"/>
      <c r="O120" s="11"/>
      <c r="P120" s="11"/>
      <c r="Q120" s="11"/>
      <c r="R120" s="11"/>
      <c r="S120" s="11">
        <v>10</v>
      </c>
      <c r="T120" s="11">
        <v>0</v>
      </c>
      <c r="U120" s="11"/>
      <c r="V120" s="11"/>
      <c r="W120" s="11"/>
      <c r="X120" s="11"/>
      <c r="Y120" s="11"/>
      <c r="Z120" s="11"/>
      <c r="AA120" s="18">
        <f>+(AB120+AD120)/2</f>
        <v>814.94</v>
      </c>
      <c r="AB120" s="37">
        <v>659.88</v>
      </c>
      <c r="AC120" s="20" t="s">
        <v>797</v>
      </c>
      <c r="AD120" s="19">
        <v>970</v>
      </c>
      <c r="AE120" s="20" t="s">
        <v>798</v>
      </c>
      <c r="AF120" s="1" t="s">
        <v>456</v>
      </c>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row>
    <row r="121" spans="1:66" ht="39.950000000000003" customHeight="1" x14ac:dyDescent="0.25">
      <c r="A121" s="28" t="s">
        <v>331</v>
      </c>
      <c r="B121" s="11" t="s">
        <v>9</v>
      </c>
      <c r="C121" s="12">
        <v>1015</v>
      </c>
      <c r="D121" s="12"/>
      <c r="E121" s="10" t="s">
        <v>94</v>
      </c>
      <c r="F121" s="10" t="s">
        <v>325</v>
      </c>
      <c r="G121" s="11">
        <v>60</v>
      </c>
      <c r="H121" s="11">
        <v>60</v>
      </c>
      <c r="I121" s="11">
        <v>60900</v>
      </c>
      <c r="J121" s="10" t="s">
        <v>332</v>
      </c>
      <c r="K121" s="10" t="s">
        <v>434</v>
      </c>
      <c r="L121" s="11"/>
      <c r="M121" s="11"/>
      <c r="N121" s="11"/>
      <c r="O121" s="11"/>
      <c r="P121" s="11"/>
      <c r="Q121" s="11"/>
      <c r="R121" s="11"/>
      <c r="S121" s="11">
        <v>10</v>
      </c>
      <c r="T121" s="11">
        <v>0</v>
      </c>
      <c r="U121" s="11"/>
      <c r="V121" s="11"/>
      <c r="W121" s="11"/>
      <c r="X121" s="11"/>
      <c r="Y121" s="11"/>
      <c r="Z121" s="11"/>
      <c r="AA121" s="18">
        <f>+(AB121+AD121)/2</f>
        <v>1605</v>
      </c>
      <c r="AB121" s="37">
        <v>1560</v>
      </c>
      <c r="AC121" s="20" t="s">
        <v>799</v>
      </c>
      <c r="AD121" s="19">
        <v>1650</v>
      </c>
      <c r="AE121" s="20" t="s">
        <v>800</v>
      </c>
      <c r="AF121" s="1" t="s">
        <v>456</v>
      </c>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row>
    <row r="122" spans="1:66" ht="39.950000000000003" customHeight="1" x14ac:dyDescent="0.25">
      <c r="A122" s="10" t="s">
        <v>333</v>
      </c>
      <c r="B122" s="11" t="s">
        <v>9</v>
      </c>
      <c r="C122" s="12">
        <v>4665</v>
      </c>
      <c r="D122" s="12"/>
      <c r="E122" s="10" t="s">
        <v>141</v>
      </c>
      <c r="F122" s="10" t="s">
        <v>289</v>
      </c>
      <c r="G122" s="11">
        <v>885</v>
      </c>
      <c r="H122" s="11">
        <v>885</v>
      </c>
      <c r="I122" s="11">
        <v>4128525</v>
      </c>
      <c r="J122" s="10" t="s">
        <v>334</v>
      </c>
      <c r="K122" s="10" t="s">
        <v>434</v>
      </c>
      <c r="L122" s="11" t="s">
        <v>438</v>
      </c>
      <c r="M122" s="11" t="s">
        <v>437</v>
      </c>
      <c r="N122" s="11" t="s">
        <v>439</v>
      </c>
      <c r="O122" s="11" t="s">
        <v>437</v>
      </c>
      <c r="P122" s="11" t="s">
        <v>437</v>
      </c>
      <c r="Q122" s="11" t="s">
        <v>437</v>
      </c>
      <c r="R122" s="11" t="s">
        <v>440</v>
      </c>
      <c r="S122" s="11">
        <v>10</v>
      </c>
      <c r="T122" s="11">
        <v>0</v>
      </c>
      <c r="U122" s="11">
        <v>0</v>
      </c>
      <c r="V122" s="11"/>
      <c r="W122" s="11"/>
      <c r="X122" s="11"/>
      <c r="Y122" s="11"/>
      <c r="Z122" s="11"/>
      <c r="AA122" s="18">
        <f t="shared" ref="AA122" si="91">+(AB122+AD122+AF122)/3</f>
        <v>9528.3333333333339</v>
      </c>
      <c r="AB122" s="19">
        <v>7775</v>
      </c>
      <c r="AC122" s="20" t="s">
        <v>749</v>
      </c>
      <c r="AD122" s="19">
        <v>10560</v>
      </c>
      <c r="AE122" s="20" t="s">
        <v>718</v>
      </c>
      <c r="AF122" s="19">
        <v>10250</v>
      </c>
      <c r="AG122" s="20" t="s">
        <v>719</v>
      </c>
      <c r="AH122" s="22" t="s">
        <v>456</v>
      </c>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row>
    <row r="123" spans="1:66" ht="39.950000000000003" customHeight="1" x14ac:dyDescent="0.25">
      <c r="A123" s="10" t="s">
        <v>335</v>
      </c>
      <c r="B123" s="11" t="s">
        <v>9</v>
      </c>
      <c r="C123" s="12">
        <v>2168</v>
      </c>
      <c r="D123" s="12"/>
      <c r="E123" s="10" t="s">
        <v>97</v>
      </c>
      <c r="F123" s="10" t="s">
        <v>98</v>
      </c>
      <c r="G123" s="11">
        <v>665</v>
      </c>
      <c r="H123" s="11">
        <v>665</v>
      </c>
      <c r="I123" s="11">
        <v>1441720</v>
      </c>
      <c r="J123" s="10" t="s">
        <v>336</v>
      </c>
      <c r="K123" s="10" t="s">
        <v>435</v>
      </c>
      <c r="L123" s="11" t="s">
        <v>438</v>
      </c>
      <c r="M123" s="11" t="s">
        <v>437</v>
      </c>
      <c r="N123" s="11" t="s">
        <v>439</v>
      </c>
      <c r="O123" s="11" t="s">
        <v>440</v>
      </c>
      <c r="P123" s="11" t="s">
        <v>437</v>
      </c>
      <c r="Q123" s="11" t="s">
        <v>437</v>
      </c>
      <c r="R123" s="11" t="s">
        <v>440</v>
      </c>
      <c r="S123" s="11">
        <v>3</v>
      </c>
      <c r="T123" s="11">
        <v>0</v>
      </c>
      <c r="U123" s="11">
        <v>0</v>
      </c>
      <c r="V123" s="11"/>
      <c r="W123" s="11"/>
      <c r="X123" s="11"/>
      <c r="Y123" s="11"/>
      <c r="Z123" s="11"/>
      <c r="AA123" s="18">
        <f t="shared" ref="AA123" si="92">+(AB123+AD123+AF123)/3</f>
        <v>3042.3333333333335</v>
      </c>
      <c r="AB123" s="19">
        <v>2766</v>
      </c>
      <c r="AC123" s="20" t="s">
        <v>556</v>
      </c>
      <c r="AD123" s="19">
        <v>3150</v>
      </c>
      <c r="AE123" s="20" t="s">
        <v>557</v>
      </c>
      <c r="AF123" s="19">
        <v>3211</v>
      </c>
      <c r="AG123" s="20" t="s">
        <v>750</v>
      </c>
      <c r="AH123" s="21" t="s">
        <v>456</v>
      </c>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row>
    <row r="124" spans="1:66" ht="39.950000000000003" customHeight="1" x14ac:dyDescent="0.25">
      <c r="A124" s="10" t="s">
        <v>337</v>
      </c>
      <c r="B124" s="11" t="s">
        <v>9</v>
      </c>
      <c r="C124" s="12">
        <v>1330</v>
      </c>
      <c r="D124" s="12"/>
      <c r="E124" s="10" t="s">
        <v>99</v>
      </c>
      <c r="F124" s="10" t="s">
        <v>338</v>
      </c>
      <c r="G124" s="11">
        <v>650</v>
      </c>
      <c r="H124" s="11">
        <v>650</v>
      </c>
      <c r="I124" s="11">
        <v>864500</v>
      </c>
      <c r="J124" s="10" t="s">
        <v>339</v>
      </c>
      <c r="K124" s="10" t="s">
        <v>434</v>
      </c>
      <c r="L124" s="11" t="s">
        <v>438</v>
      </c>
      <c r="M124" s="11" t="s">
        <v>437</v>
      </c>
      <c r="N124" s="11" t="s">
        <v>439</v>
      </c>
      <c r="O124" s="11" t="s">
        <v>437</v>
      </c>
      <c r="P124" s="11" t="s">
        <v>437</v>
      </c>
      <c r="Q124" s="11" t="s">
        <v>437</v>
      </c>
      <c r="R124" s="11" t="s">
        <v>440</v>
      </c>
      <c r="S124" s="11">
        <v>10</v>
      </c>
      <c r="T124" s="11">
        <v>0</v>
      </c>
      <c r="U124" s="11">
        <v>0</v>
      </c>
      <c r="V124" s="11"/>
      <c r="W124" s="11"/>
      <c r="X124" s="11"/>
      <c r="Y124" s="11"/>
      <c r="Z124" s="11"/>
      <c r="AA124" s="18">
        <f t="shared" ref="AA124" si="93">+(AB124+AD124+AF124)/3</f>
        <v>1684.4366666666665</v>
      </c>
      <c r="AB124" s="19">
        <v>1600</v>
      </c>
      <c r="AC124" s="20" t="s">
        <v>751</v>
      </c>
      <c r="AD124" s="19">
        <v>1223.31</v>
      </c>
      <c r="AE124" s="20" t="s">
        <v>752</v>
      </c>
      <c r="AF124" s="19">
        <v>2230</v>
      </c>
      <c r="AG124" s="20" t="s">
        <v>753</v>
      </c>
      <c r="AH124" s="21" t="s">
        <v>456</v>
      </c>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row>
    <row r="125" spans="1:66" ht="39.950000000000003" customHeight="1" x14ac:dyDescent="0.25">
      <c r="A125" s="28" t="s">
        <v>340</v>
      </c>
      <c r="B125" s="11" t="s">
        <v>9</v>
      </c>
      <c r="C125" s="12">
        <v>2625</v>
      </c>
      <c r="D125" s="12"/>
      <c r="E125" s="10" t="s">
        <v>33</v>
      </c>
      <c r="F125" s="10" t="s">
        <v>341</v>
      </c>
      <c r="G125" s="11">
        <v>1000</v>
      </c>
      <c r="H125" s="11">
        <v>1000</v>
      </c>
      <c r="I125" s="11">
        <v>2625000</v>
      </c>
      <c r="J125" s="10" t="s">
        <v>342</v>
      </c>
      <c r="K125" s="10" t="s">
        <v>434</v>
      </c>
      <c r="L125" s="11" t="s">
        <v>438</v>
      </c>
      <c r="M125" s="11" t="s">
        <v>437</v>
      </c>
      <c r="N125" s="11" t="s">
        <v>439</v>
      </c>
      <c r="O125" s="11" t="s">
        <v>440</v>
      </c>
      <c r="P125" s="11" t="s">
        <v>437</v>
      </c>
      <c r="Q125" s="11" t="s">
        <v>437</v>
      </c>
      <c r="R125" s="11" t="s">
        <v>440</v>
      </c>
      <c r="S125" s="11">
        <v>10</v>
      </c>
      <c r="T125" s="11">
        <v>0</v>
      </c>
      <c r="U125" s="11">
        <v>0</v>
      </c>
      <c r="V125" s="11"/>
      <c r="W125" s="11"/>
      <c r="X125" s="11"/>
      <c r="Y125" s="11"/>
      <c r="Z125" s="11"/>
      <c r="AA125" s="18">
        <f>+(AB125+AD125)/2</f>
        <v>1427.45</v>
      </c>
      <c r="AB125" s="19">
        <v>1374.9</v>
      </c>
      <c r="AC125" s="20" t="s">
        <v>801</v>
      </c>
      <c r="AD125" s="19">
        <v>1480</v>
      </c>
      <c r="AE125" s="20" t="s">
        <v>802</v>
      </c>
      <c r="AF125" s="1" t="s">
        <v>456</v>
      </c>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row>
    <row r="126" spans="1:66" ht="39.950000000000003" customHeight="1" x14ac:dyDescent="0.25">
      <c r="A126" s="28" t="s">
        <v>343</v>
      </c>
      <c r="B126" s="11" t="s">
        <v>9</v>
      </c>
      <c r="C126" s="12">
        <v>2624</v>
      </c>
      <c r="D126" s="12"/>
      <c r="E126" s="10" t="s">
        <v>33</v>
      </c>
      <c r="F126" s="10" t="s">
        <v>341</v>
      </c>
      <c r="G126" s="11">
        <v>1000</v>
      </c>
      <c r="H126" s="11">
        <v>1000</v>
      </c>
      <c r="I126" s="11">
        <v>2624000</v>
      </c>
      <c r="J126" s="10" t="s">
        <v>344</v>
      </c>
      <c r="K126" s="10" t="s">
        <v>434</v>
      </c>
      <c r="L126" s="11" t="s">
        <v>438</v>
      </c>
      <c r="M126" s="11" t="s">
        <v>437</v>
      </c>
      <c r="N126" s="11" t="s">
        <v>439</v>
      </c>
      <c r="O126" s="11" t="s">
        <v>440</v>
      </c>
      <c r="P126" s="11" t="s">
        <v>437</v>
      </c>
      <c r="Q126" s="11" t="s">
        <v>437</v>
      </c>
      <c r="R126" s="11" t="s">
        <v>440</v>
      </c>
      <c r="S126" s="11">
        <v>10</v>
      </c>
      <c r="T126" s="11">
        <v>0</v>
      </c>
      <c r="U126" s="11">
        <v>0</v>
      </c>
      <c r="V126" s="11"/>
      <c r="W126" s="11"/>
      <c r="X126" s="11"/>
      <c r="Y126" s="11"/>
      <c r="Z126" s="11"/>
      <c r="AA126" s="18">
        <f>+(AB126+AD126)/2</f>
        <v>1427.45</v>
      </c>
      <c r="AB126" s="19">
        <v>1374.9</v>
      </c>
      <c r="AC126" s="20" t="s">
        <v>801</v>
      </c>
      <c r="AD126" s="19">
        <v>1480</v>
      </c>
      <c r="AE126" s="20" t="s">
        <v>802</v>
      </c>
      <c r="AF126" s="1" t="s">
        <v>456</v>
      </c>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row>
    <row r="127" spans="1:66" ht="39.950000000000003" customHeight="1" x14ac:dyDescent="0.25">
      <c r="A127" s="28" t="s">
        <v>345</v>
      </c>
      <c r="B127" s="11" t="s">
        <v>9</v>
      </c>
      <c r="C127" s="12">
        <v>3250</v>
      </c>
      <c r="D127" s="12"/>
      <c r="E127" s="10" t="s">
        <v>100</v>
      </c>
      <c r="F127" s="10" t="s">
        <v>341</v>
      </c>
      <c r="G127" s="11">
        <v>1000</v>
      </c>
      <c r="H127" s="11">
        <v>1000</v>
      </c>
      <c r="I127" s="11">
        <v>3250000</v>
      </c>
      <c r="J127" s="10" t="s">
        <v>346</v>
      </c>
      <c r="K127" s="10" t="s">
        <v>434</v>
      </c>
      <c r="L127" s="11"/>
      <c r="M127" s="11"/>
      <c r="N127" s="11"/>
      <c r="O127" s="11"/>
      <c r="P127" s="11"/>
      <c r="Q127" s="11"/>
      <c r="R127" s="11"/>
      <c r="S127" s="11">
        <v>10</v>
      </c>
      <c r="T127" s="11">
        <v>0</v>
      </c>
      <c r="U127" s="11"/>
      <c r="V127" s="11"/>
      <c r="W127" s="11"/>
      <c r="X127" s="11"/>
      <c r="Y127" s="11"/>
      <c r="Z127" s="11"/>
      <c r="AA127" s="18">
        <f>+(AB127+AD127)/2</f>
        <v>1427.45</v>
      </c>
      <c r="AB127" s="19">
        <v>1374.9</v>
      </c>
      <c r="AC127" s="20" t="s">
        <v>801</v>
      </c>
      <c r="AD127" s="19">
        <v>1480</v>
      </c>
      <c r="AE127" s="20" t="s">
        <v>802</v>
      </c>
      <c r="AF127" s="1" t="s">
        <v>456</v>
      </c>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row>
    <row r="128" spans="1:66" ht="39.950000000000003" customHeight="1" x14ac:dyDescent="0.25">
      <c r="A128" s="10" t="s">
        <v>347</v>
      </c>
      <c r="B128" s="11" t="s">
        <v>9</v>
      </c>
      <c r="C128" s="12">
        <v>2300</v>
      </c>
      <c r="D128" s="12"/>
      <c r="E128" s="10" t="s">
        <v>264</v>
      </c>
      <c r="F128" s="10" t="s">
        <v>348</v>
      </c>
      <c r="G128" s="11">
        <v>1400</v>
      </c>
      <c r="H128" s="11">
        <v>1400</v>
      </c>
      <c r="I128" s="11">
        <v>3220000</v>
      </c>
      <c r="J128" s="10" t="s">
        <v>349</v>
      </c>
      <c r="K128" s="10" t="s">
        <v>434</v>
      </c>
      <c r="L128" s="11"/>
      <c r="M128" s="11"/>
      <c r="N128" s="11"/>
      <c r="O128" s="11"/>
      <c r="P128" s="11"/>
      <c r="Q128" s="11"/>
      <c r="R128" s="11"/>
      <c r="S128" s="11">
        <v>10</v>
      </c>
      <c r="T128" s="11">
        <v>0</v>
      </c>
      <c r="U128" s="11"/>
      <c r="V128" s="11"/>
      <c r="W128" s="11"/>
      <c r="X128" s="11"/>
      <c r="Y128" s="11"/>
      <c r="Z128" s="11"/>
      <c r="AA128" s="18">
        <f t="shared" ref="AA128:AA129" si="94">+(AB128+AD128+AF128)/3</f>
        <v>1196.25</v>
      </c>
      <c r="AB128" s="19">
        <v>1198</v>
      </c>
      <c r="AC128" s="20" t="s">
        <v>754</v>
      </c>
      <c r="AD128" s="19">
        <v>1550</v>
      </c>
      <c r="AE128" s="20" t="s">
        <v>755</v>
      </c>
      <c r="AF128" s="19">
        <f>3363/4</f>
        <v>840.75</v>
      </c>
      <c r="AG128" s="20" t="s">
        <v>756</v>
      </c>
      <c r="AH128" s="22" t="s">
        <v>456</v>
      </c>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row>
    <row r="129" spans="1:66" ht="39.950000000000003" customHeight="1" x14ac:dyDescent="0.25">
      <c r="A129" s="10" t="s">
        <v>350</v>
      </c>
      <c r="B129" s="11" t="s">
        <v>9</v>
      </c>
      <c r="C129" s="12">
        <v>1300</v>
      </c>
      <c r="D129" s="12"/>
      <c r="E129" s="10" t="s">
        <v>99</v>
      </c>
      <c r="F129" s="10" t="s">
        <v>351</v>
      </c>
      <c r="G129" s="11">
        <v>1205</v>
      </c>
      <c r="H129" s="11">
        <v>1205</v>
      </c>
      <c r="I129" s="11">
        <v>1566500</v>
      </c>
      <c r="J129" s="10" t="s">
        <v>352</v>
      </c>
      <c r="K129" s="10" t="s">
        <v>434</v>
      </c>
      <c r="L129" s="11" t="s">
        <v>438</v>
      </c>
      <c r="M129" s="11" t="s">
        <v>437</v>
      </c>
      <c r="N129" s="11" t="s">
        <v>439</v>
      </c>
      <c r="O129" s="11" t="s">
        <v>437</v>
      </c>
      <c r="P129" s="11" t="s">
        <v>437</v>
      </c>
      <c r="Q129" s="11" t="s">
        <v>437</v>
      </c>
      <c r="R129" s="11" t="s">
        <v>440</v>
      </c>
      <c r="S129" s="11">
        <v>10</v>
      </c>
      <c r="T129" s="11">
        <v>0</v>
      </c>
      <c r="U129" s="11">
        <v>0</v>
      </c>
      <c r="V129" s="11"/>
      <c r="W129" s="11"/>
      <c r="X129" s="11"/>
      <c r="Y129" s="11"/>
      <c r="Z129" s="11"/>
      <c r="AA129" s="18">
        <f t="shared" si="94"/>
        <v>3248.3333333333335</v>
      </c>
      <c r="AB129" s="19">
        <v>2395</v>
      </c>
      <c r="AC129" s="20" t="s">
        <v>757</v>
      </c>
      <c r="AD129" s="19">
        <v>3500</v>
      </c>
      <c r="AE129" s="20" t="s">
        <v>758</v>
      </c>
      <c r="AF129" s="19">
        <v>3850</v>
      </c>
      <c r="AG129" s="20" t="s">
        <v>759</v>
      </c>
      <c r="AH129" s="22" t="s">
        <v>456</v>
      </c>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row>
    <row r="130" spans="1:66" ht="39.950000000000003" customHeight="1" x14ac:dyDescent="0.25">
      <c r="A130" s="28" t="s">
        <v>353</v>
      </c>
      <c r="B130" s="11" t="s">
        <v>9</v>
      </c>
      <c r="C130" s="12">
        <v>1898</v>
      </c>
      <c r="D130" s="12"/>
      <c r="E130" s="10" t="s">
        <v>99</v>
      </c>
      <c r="F130" s="10" t="s">
        <v>348</v>
      </c>
      <c r="G130" s="11">
        <v>430</v>
      </c>
      <c r="H130" s="11">
        <v>430</v>
      </c>
      <c r="I130" s="11">
        <v>816140</v>
      </c>
      <c r="J130" s="10" t="s">
        <v>354</v>
      </c>
      <c r="K130" s="10" t="s">
        <v>434</v>
      </c>
      <c r="L130" s="11" t="s">
        <v>438</v>
      </c>
      <c r="M130" s="11" t="s">
        <v>437</v>
      </c>
      <c r="N130" s="11" t="s">
        <v>439</v>
      </c>
      <c r="O130" s="11" t="s">
        <v>437</v>
      </c>
      <c r="P130" s="11" t="s">
        <v>437</v>
      </c>
      <c r="Q130" s="11" t="s">
        <v>437</v>
      </c>
      <c r="R130" s="11" t="s">
        <v>440</v>
      </c>
      <c r="S130" s="11">
        <v>10</v>
      </c>
      <c r="T130" s="11">
        <v>0</v>
      </c>
      <c r="U130" s="11">
        <v>0</v>
      </c>
      <c r="V130" s="11"/>
      <c r="W130" s="11"/>
      <c r="X130" s="11"/>
      <c r="Y130" s="11"/>
      <c r="Z130" s="11"/>
      <c r="AA130" s="18">
        <f>+(AB130+AD130)/2</f>
        <v>2725</v>
      </c>
      <c r="AB130" s="19">
        <v>2800</v>
      </c>
      <c r="AC130" s="20" t="s">
        <v>803</v>
      </c>
      <c r="AD130" s="19">
        <v>2650</v>
      </c>
      <c r="AE130" s="20" t="s">
        <v>804</v>
      </c>
      <c r="AF130" s="1" t="s">
        <v>456</v>
      </c>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row>
    <row r="131" spans="1:66" ht="39.950000000000003" customHeight="1" x14ac:dyDescent="0.25">
      <c r="A131" s="10" t="s">
        <v>355</v>
      </c>
      <c r="B131" s="11" t="s">
        <v>9</v>
      </c>
      <c r="C131" s="12">
        <v>295</v>
      </c>
      <c r="D131" s="12"/>
      <c r="E131" s="10" t="s">
        <v>99</v>
      </c>
      <c r="F131" s="10" t="s">
        <v>356</v>
      </c>
      <c r="G131" s="11">
        <v>2242</v>
      </c>
      <c r="H131" s="11">
        <v>2242</v>
      </c>
      <c r="I131" s="11">
        <v>661390</v>
      </c>
      <c r="J131" s="10" t="s">
        <v>357</v>
      </c>
      <c r="K131" s="10" t="s">
        <v>434</v>
      </c>
      <c r="L131" s="11" t="s">
        <v>438</v>
      </c>
      <c r="M131" s="11" t="s">
        <v>437</v>
      </c>
      <c r="N131" s="11" t="s">
        <v>439</v>
      </c>
      <c r="O131" s="11" t="s">
        <v>437</v>
      </c>
      <c r="P131" s="11" t="s">
        <v>437</v>
      </c>
      <c r="Q131" s="11" t="s">
        <v>437</v>
      </c>
      <c r="R131" s="11" t="s">
        <v>440</v>
      </c>
      <c r="S131" s="11">
        <v>10</v>
      </c>
      <c r="T131" s="11">
        <v>0</v>
      </c>
      <c r="U131" s="11">
        <v>0</v>
      </c>
      <c r="V131" s="11"/>
      <c r="W131" s="11"/>
      <c r="X131" s="11"/>
      <c r="Y131" s="11"/>
      <c r="Z131" s="11"/>
      <c r="AA131" s="18">
        <f t="shared" ref="AA131" si="95">+(AB131+AD131+AF131)/3</f>
        <v>1196.25</v>
      </c>
      <c r="AB131" s="19">
        <v>1198</v>
      </c>
      <c r="AC131" s="20" t="s">
        <v>754</v>
      </c>
      <c r="AD131" s="19">
        <v>1550</v>
      </c>
      <c r="AE131" s="20" t="s">
        <v>755</v>
      </c>
      <c r="AF131" s="19">
        <f>3363/4</f>
        <v>840.75</v>
      </c>
      <c r="AG131" s="20" t="s">
        <v>756</v>
      </c>
      <c r="AH131" s="22" t="s">
        <v>456</v>
      </c>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row>
    <row r="132" spans="1:66" ht="39.950000000000003" customHeight="1" x14ac:dyDescent="0.25">
      <c r="A132" s="10" t="s">
        <v>358</v>
      </c>
      <c r="B132" s="11" t="s">
        <v>9</v>
      </c>
      <c r="C132" s="12">
        <v>3540</v>
      </c>
      <c r="D132" s="12"/>
      <c r="E132" s="10" t="s">
        <v>99</v>
      </c>
      <c r="F132" s="10" t="s">
        <v>351</v>
      </c>
      <c r="G132" s="11">
        <v>2010</v>
      </c>
      <c r="H132" s="11">
        <v>2010</v>
      </c>
      <c r="I132" s="11">
        <v>7115400</v>
      </c>
      <c r="J132" s="10" t="s">
        <v>359</v>
      </c>
      <c r="K132" s="10" t="s">
        <v>434</v>
      </c>
      <c r="L132" s="11" t="s">
        <v>438</v>
      </c>
      <c r="M132" s="11" t="s">
        <v>437</v>
      </c>
      <c r="N132" s="11" t="s">
        <v>439</v>
      </c>
      <c r="O132" s="11" t="s">
        <v>437</v>
      </c>
      <c r="P132" s="11" t="s">
        <v>437</v>
      </c>
      <c r="Q132" s="11" t="s">
        <v>437</v>
      </c>
      <c r="R132" s="11" t="s">
        <v>440</v>
      </c>
      <c r="S132" s="11">
        <v>10</v>
      </c>
      <c r="T132" s="11">
        <v>0</v>
      </c>
      <c r="U132" s="11">
        <v>0</v>
      </c>
      <c r="V132" s="11"/>
      <c r="W132" s="11"/>
      <c r="X132" s="11"/>
      <c r="Y132" s="11"/>
      <c r="Z132" s="11"/>
      <c r="AA132" s="18">
        <f t="shared" ref="AA132" si="96">+(AB132+AD132+AF132)/3</f>
        <v>5160</v>
      </c>
      <c r="AB132" s="19">
        <v>4800</v>
      </c>
      <c r="AC132" s="20" t="s">
        <v>760</v>
      </c>
      <c r="AD132" s="19">
        <v>5580</v>
      </c>
      <c r="AE132" s="20" t="s">
        <v>761</v>
      </c>
      <c r="AF132" s="19">
        <v>5100</v>
      </c>
      <c r="AG132" s="20" t="s">
        <v>762</v>
      </c>
      <c r="AH132" s="22" t="s">
        <v>456</v>
      </c>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row>
    <row r="133" spans="1:66" ht="39.950000000000003" customHeight="1" x14ac:dyDescent="0.25">
      <c r="A133" s="10" t="s">
        <v>360</v>
      </c>
      <c r="B133" s="11" t="s">
        <v>9</v>
      </c>
      <c r="C133" s="12">
        <v>1740</v>
      </c>
      <c r="D133" s="12"/>
      <c r="E133" s="10" t="s">
        <v>99</v>
      </c>
      <c r="F133" s="10" t="s">
        <v>351</v>
      </c>
      <c r="G133" s="11">
        <v>525</v>
      </c>
      <c r="H133" s="11">
        <v>525</v>
      </c>
      <c r="I133" s="11">
        <v>913500</v>
      </c>
      <c r="J133" s="10" t="s">
        <v>361</v>
      </c>
      <c r="K133" s="10" t="s">
        <v>434</v>
      </c>
      <c r="L133" s="11" t="s">
        <v>438</v>
      </c>
      <c r="M133" s="11" t="s">
        <v>437</v>
      </c>
      <c r="N133" s="11" t="s">
        <v>439</v>
      </c>
      <c r="O133" s="11" t="s">
        <v>437</v>
      </c>
      <c r="P133" s="11" t="s">
        <v>437</v>
      </c>
      <c r="Q133" s="11" t="s">
        <v>437</v>
      </c>
      <c r="R133" s="11" t="s">
        <v>440</v>
      </c>
      <c r="S133" s="11">
        <v>10</v>
      </c>
      <c r="T133" s="11">
        <v>0</v>
      </c>
      <c r="U133" s="11">
        <v>0</v>
      </c>
      <c r="V133" s="11"/>
      <c r="W133" s="11"/>
      <c r="X133" s="11"/>
      <c r="Y133" s="11"/>
      <c r="Z133" s="11"/>
      <c r="AA133" s="18">
        <f t="shared" ref="AA133" si="97">+(AB133+AD133+AF133)/3</f>
        <v>2295.6666666666665</v>
      </c>
      <c r="AB133" s="19">
        <v>2687</v>
      </c>
      <c r="AC133" s="20" t="s">
        <v>763</v>
      </c>
      <c r="AD133" s="19">
        <v>2200</v>
      </c>
      <c r="AE133" s="20" t="s">
        <v>764</v>
      </c>
      <c r="AF133" s="19">
        <v>2000</v>
      </c>
      <c r="AG133" s="20" t="s">
        <v>765</v>
      </c>
      <c r="AH133" s="22" t="s">
        <v>456</v>
      </c>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row>
    <row r="134" spans="1:66" ht="39.950000000000003" customHeight="1" x14ac:dyDescent="0.25">
      <c r="A134" s="28" t="s">
        <v>362</v>
      </c>
      <c r="B134" s="11" t="s">
        <v>9</v>
      </c>
      <c r="C134" s="12">
        <v>2695</v>
      </c>
      <c r="D134" s="12"/>
      <c r="E134" s="10" t="s">
        <v>264</v>
      </c>
      <c r="F134" s="10" t="s">
        <v>363</v>
      </c>
      <c r="G134" s="11">
        <v>1000</v>
      </c>
      <c r="H134" s="11">
        <v>1000</v>
      </c>
      <c r="I134" s="11">
        <v>2695000</v>
      </c>
      <c r="J134" s="10" t="s">
        <v>364</v>
      </c>
      <c r="K134" s="10" t="s">
        <v>434</v>
      </c>
      <c r="L134" s="11"/>
      <c r="M134" s="11"/>
      <c r="N134" s="11"/>
      <c r="O134" s="11"/>
      <c r="P134" s="11"/>
      <c r="Q134" s="11"/>
      <c r="R134" s="11"/>
      <c r="S134" s="11">
        <v>10</v>
      </c>
      <c r="T134" s="11">
        <v>0</v>
      </c>
      <c r="U134" s="11"/>
      <c r="V134" s="11"/>
      <c r="W134" s="11"/>
      <c r="X134" s="11"/>
      <c r="Y134" s="11"/>
      <c r="Z134" s="11"/>
      <c r="AA134" s="18">
        <f>+(AB134+AD134+AF134)/3</f>
        <v>3910</v>
      </c>
      <c r="AB134" s="19">
        <v>5380</v>
      </c>
      <c r="AC134" s="20" t="s">
        <v>805</v>
      </c>
      <c r="AD134" s="19">
        <v>3500</v>
      </c>
      <c r="AE134" s="20" t="s">
        <v>806</v>
      </c>
      <c r="AF134" s="19">
        <v>2850</v>
      </c>
      <c r="AG134" s="20" t="s">
        <v>807</v>
      </c>
      <c r="AH134" s="22" t="s">
        <v>456</v>
      </c>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row>
    <row r="135" spans="1:66" ht="39.950000000000003" customHeight="1" x14ac:dyDescent="0.25">
      <c r="A135" s="28" t="s">
        <v>365</v>
      </c>
      <c r="B135" s="11" t="s">
        <v>9</v>
      </c>
      <c r="C135" s="12">
        <v>3690</v>
      </c>
      <c r="D135" s="12"/>
      <c r="E135" s="10" t="s">
        <v>264</v>
      </c>
      <c r="F135" s="10" t="s">
        <v>366</v>
      </c>
      <c r="G135" s="11">
        <v>1000</v>
      </c>
      <c r="H135" s="11">
        <v>1000</v>
      </c>
      <c r="I135" s="11">
        <v>3690000</v>
      </c>
      <c r="J135" s="10" t="s">
        <v>367</v>
      </c>
      <c r="K135" s="10" t="s">
        <v>434</v>
      </c>
      <c r="L135" s="11"/>
      <c r="M135" s="11"/>
      <c r="N135" s="11"/>
      <c r="O135" s="11"/>
      <c r="P135" s="11"/>
      <c r="Q135" s="11"/>
      <c r="R135" s="11"/>
      <c r="S135" s="11">
        <v>10</v>
      </c>
      <c r="T135" s="11">
        <v>0</v>
      </c>
      <c r="U135" s="11"/>
      <c r="V135" s="11"/>
      <c r="W135" s="11"/>
      <c r="X135" s="11"/>
      <c r="Y135" s="11"/>
      <c r="Z135" s="11"/>
      <c r="AA135" s="18">
        <f>+(AB135+AD135+AF135)/3</f>
        <v>3409.2833333333333</v>
      </c>
      <c r="AB135" s="19">
        <v>3127.85</v>
      </c>
      <c r="AC135" s="20" t="s">
        <v>808</v>
      </c>
      <c r="AD135" s="19">
        <v>3800</v>
      </c>
      <c r="AE135" s="20" t="s">
        <v>809</v>
      </c>
      <c r="AF135" s="19">
        <v>3300</v>
      </c>
      <c r="AG135" s="20" t="s">
        <v>810</v>
      </c>
      <c r="AH135" s="22" t="s">
        <v>456</v>
      </c>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row>
    <row r="136" spans="1:66" ht="39.950000000000003" hidden="1" customHeight="1" x14ac:dyDescent="0.25">
      <c r="A136" s="10" t="s">
        <v>368</v>
      </c>
      <c r="B136" s="11" t="s">
        <v>9</v>
      </c>
      <c r="C136" s="12">
        <v>16036</v>
      </c>
      <c r="D136" s="12"/>
      <c r="E136" s="10" t="s">
        <v>94</v>
      </c>
      <c r="F136" s="10" t="s">
        <v>94</v>
      </c>
      <c r="G136" s="11">
        <v>2000</v>
      </c>
      <c r="H136" s="11">
        <v>2000</v>
      </c>
      <c r="I136" s="11">
        <v>32072000</v>
      </c>
      <c r="J136" s="10" t="s">
        <v>369</v>
      </c>
      <c r="K136" s="10" t="s">
        <v>434</v>
      </c>
      <c r="L136" s="11"/>
      <c r="M136" s="11"/>
      <c r="N136" s="11"/>
      <c r="O136" s="11"/>
      <c r="P136" s="11"/>
      <c r="Q136" s="11"/>
      <c r="R136" s="11"/>
      <c r="S136" s="11">
        <v>10</v>
      </c>
      <c r="T136" s="11">
        <v>0</v>
      </c>
      <c r="U136" s="11"/>
      <c r="V136" s="11"/>
      <c r="W136" s="11"/>
      <c r="X136" s="11"/>
      <c r="Y136" s="11"/>
      <c r="Z136" s="1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row>
    <row r="137" spans="1:66" ht="39.950000000000003" hidden="1" customHeight="1" x14ac:dyDescent="0.25">
      <c r="A137" s="10" t="s">
        <v>368</v>
      </c>
      <c r="B137" s="11" t="s">
        <v>16</v>
      </c>
      <c r="C137" s="12">
        <v>16235</v>
      </c>
      <c r="D137" s="12"/>
      <c r="E137" s="10" t="s">
        <v>97</v>
      </c>
      <c r="F137" s="10" t="s">
        <v>370</v>
      </c>
      <c r="G137" s="11">
        <v>2000</v>
      </c>
      <c r="H137" s="11">
        <v>2000</v>
      </c>
      <c r="I137" s="11">
        <v>32470000</v>
      </c>
      <c r="J137" s="10" t="s">
        <v>371</v>
      </c>
      <c r="K137" s="10" t="s">
        <v>435</v>
      </c>
      <c r="L137" s="11"/>
      <c r="M137" s="11"/>
      <c r="N137" s="11"/>
      <c r="O137" s="11" t="s">
        <v>440</v>
      </c>
      <c r="P137" s="11"/>
      <c r="Q137" s="11"/>
      <c r="R137" s="11" t="s">
        <v>440</v>
      </c>
      <c r="S137" s="11">
        <v>3</v>
      </c>
      <c r="T137" s="11">
        <v>0</v>
      </c>
      <c r="U137" s="11"/>
      <c r="V137" s="11"/>
      <c r="W137" s="11"/>
      <c r="X137" s="11"/>
      <c r="Y137" s="11"/>
      <c r="Z137" s="1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row>
    <row r="138" spans="1:66" ht="39.950000000000003" hidden="1" customHeight="1" x14ac:dyDescent="0.25">
      <c r="A138" s="10" t="s">
        <v>368</v>
      </c>
      <c r="B138" s="11" t="s">
        <v>9</v>
      </c>
      <c r="C138" s="12">
        <v>16999</v>
      </c>
      <c r="D138" s="12"/>
      <c r="E138" s="10" t="s">
        <v>34</v>
      </c>
      <c r="F138" s="10" t="s">
        <v>372</v>
      </c>
      <c r="G138" s="11">
        <v>2000</v>
      </c>
      <c r="H138" s="11">
        <v>2000</v>
      </c>
      <c r="I138" s="11">
        <v>33998000</v>
      </c>
      <c r="J138" s="10" t="s">
        <v>373</v>
      </c>
      <c r="K138" s="10" t="s">
        <v>436</v>
      </c>
      <c r="L138" s="11"/>
      <c r="M138" s="11"/>
      <c r="N138" s="11"/>
      <c r="O138" s="11"/>
      <c r="P138" s="11"/>
      <c r="Q138" s="11"/>
      <c r="R138" s="11"/>
      <c r="S138" s="11">
        <v>0</v>
      </c>
      <c r="T138" s="11">
        <v>0</v>
      </c>
      <c r="U138" s="11"/>
      <c r="V138" s="11"/>
      <c r="W138" s="11"/>
      <c r="X138" s="11"/>
      <c r="Y138" s="11"/>
      <c r="Z138" s="1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row>
    <row r="139" spans="1:66" ht="39.950000000000003" hidden="1" customHeight="1" x14ac:dyDescent="0.25">
      <c r="A139" s="10" t="s">
        <v>368</v>
      </c>
      <c r="B139" s="11" t="s">
        <v>9</v>
      </c>
      <c r="C139" s="12">
        <v>17770</v>
      </c>
      <c r="D139" s="12"/>
      <c r="E139" s="10" t="s">
        <v>99</v>
      </c>
      <c r="F139" s="10" t="s">
        <v>374</v>
      </c>
      <c r="G139" s="11">
        <v>2000</v>
      </c>
      <c r="H139" s="11">
        <v>2000</v>
      </c>
      <c r="I139" s="11">
        <v>35540000</v>
      </c>
      <c r="J139" s="10" t="s">
        <v>375</v>
      </c>
      <c r="K139" s="10" t="s">
        <v>434</v>
      </c>
      <c r="L139" s="11"/>
      <c r="M139" s="11"/>
      <c r="N139" s="11"/>
      <c r="O139" s="11" t="s">
        <v>437</v>
      </c>
      <c r="P139" s="11"/>
      <c r="Q139" s="11"/>
      <c r="R139" s="11" t="s">
        <v>440</v>
      </c>
      <c r="S139" s="11">
        <v>10</v>
      </c>
      <c r="T139" s="11">
        <v>0</v>
      </c>
      <c r="U139" s="11"/>
      <c r="V139" s="11"/>
      <c r="W139" s="11"/>
      <c r="X139" s="11"/>
      <c r="Y139" s="11"/>
      <c r="Z139" s="1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row>
    <row r="140" spans="1:66" ht="39.950000000000003" hidden="1" customHeight="1" x14ac:dyDescent="0.25">
      <c r="A140" s="10" t="s">
        <v>368</v>
      </c>
      <c r="B140" s="11" t="s">
        <v>9</v>
      </c>
      <c r="C140" s="12">
        <v>18520</v>
      </c>
      <c r="D140" s="12"/>
      <c r="E140" s="10" t="s">
        <v>33</v>
      </c>
      <c r="F140" s="10" t="s">
        <v>376</v>
      </c>
      <c r="G140" s="11">
        <v>2000</v>
      </c>
      <c r="H140" s="11">
        <v>2000</v>
      </c>
      <c r="I140" s="11">
        <v>37040000</v>
      </c>
      <c r="J140" s="10" t="s">
        <v>377</v>
      </c>
      <c r="K140" s="10" t="s">
        <v>434</v>
      </c>
      <c r="L140" s="11"/>
      <c r="M140" s="11"/>
      <c r="N140" s="11"/>
      <c r="O140" s="11" t="s">
        <v>440</v>
      </c>
      <c r="P140" s="11"/>
      <c r="Q140" s="11"/>
      <c r="R140" s="11" t="s">
        <v>440</v>
      </c>
      <c r="S140" s="11">
        <v>10</v>
      </c>
      <c r="T140" s="11">
        <v>0</v>
      </c>
      <c r="U140" s="11"/>
      <c r="V140" s="11"/>
      <c r="W140" s="11"/>
      <c r="X140" s="11"/>
      <c r="Y140" s="11"/>
      <c r="Z140" s="1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row>
    <row r="141" spans="1:66" ht="39.950000000000003" hidden="1" customHeight="1" x14ac:dyDescent="0.25">
      <c r="A141" s="10" t="s">
        <v>368</v>
      </c>
      <c r="B141" s="11" t="s">
        <v>16</v>
      </c>
      <c r="C141" s="12">
        <v>18520</v>
      </c>
      <c r="D141" s="12"/>
      <c r="E141" s="10" t="s">
        <v>33</v>
      </c>
      <c r="F141" s="10" t="s">
        <v>376</v>
      </c>
      <c r="G141" s="11">
        <v>2000</v>
      </c>
      <c r="H141" s="11">
        <v>2000</v>
      </c>
      <c r="I141" s="11">
        <v>37040000</v>
      </c>
      <c r="J141" s="10" t="s">
        <v>378</v>
      </c>
      <c r="K141" s="10" t="s">
        <v>434</v>
      </c>
      <c r="L141" s="11"/>
      <c r="M141" s="11"/>
      <c r="N141" s="11"/>
      <c r="O141" s="11" t="s">
        <v>440</v>
      </c>
      <c r="P141" s="11"/>
      <c r="Q141" s="11"/>
      <c r="R141" s="11" t="s">
        <v>440</v>
      </c>
      <c r="S141" s="11">
        <v>10</v>
      </c>
      <c r="T141" s="11">
        <v>0</v>
      </c>
      <c r="U141" s="11"/>
      <c r="V141" s="11"/>
      <c r="W141" s="11"/>
      <c r="X141" s="11"/>
      <c r="Y141" s="11"/>
      <c r="Z141" s="1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row>
    <row r="142" spans="1:66" ht="39.950000000000003" hidden="1" customHeight="1" x14ac:dyDescent="0.25">
      <c r="A142" s="10" t="s">
        <v>368</v>
      </c>
      <c r="B142" s="11" t="s">
        <v>9</v>
      </c>
      <c r="C142" s="12">
        <v>19577</v>
      </c>
      <c r="D142" s="12"/>
      <c r="E142" s="10" t="s">
        <v>97</v>
      </c>
      <c r="F142" s="10" t="s">
        <v>370</v>
      </c>
      <c r="G142" s="11">
        <v>2000</v>
      </c>
      <c r="H142" s="11">
        <v>2000</v>
      </c>
      <c r="I142" s="11">
        <v>39154000</v>
      </c>
      <c r="J142" s="10" t="s">
        <v>379</v>
      </c>
      <c r="K142" s="10" t="s">
        <v>435</v>
      </c>
      <c r="L142" s="11"/>
      <c r="M142" s="11"/>
      <c r="N142" s="11"/>
      <c r="O142" s="11" t="s">
        <v>440</v>
      </c>
      <c r="P142" s="11"/>
      <c r="Q142" s="11"/>
      <c r="R142" s="11" t="s">
        <v>440</v>
      </c>
      <c r="S142" s="11">
        <v>3</v>
      </c>
      <c r="T142" s="11">
        <v>0</v>
      </c>
      <c r="U142" s="11"/>
      <c r="V142" s="11"/>
      <c r="W142" s="11"/>
      <c r="X142" s="11"/>
      <c r="Y142" s="11"/>
      <c r="Z142" s="1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row>
    <row r="143" spans="1:66" ht="39.950000000000003" hidden="1" customHeight="1" x14ac:dyDescent="0.25">
      <c r="A143" s="10" t="s">
        <v>368</v>
      </c>
      <c r="B143" s="11" t="s">
        <v>9</v>
      </c>
      <c r="C143" s="12">
        <v>24525</v>
      </c>
      <c r="D143" s="12"/>
      <c r="E143" s="10" t="s">
        <v>100</v>
      </c>
      <c r="F143" s="10" t="s">
        <v>380</v>
      </c>
      <c r="G143" s="11">
        <v>2000</v>
      </c>
      <c r="H143" s="11">
        <v>2000</v>
      </c>
      <c r="I143" s="11">
        <v>49050000</v>
      </c>
      <c r="J143" s="10" t="s">
        <v>381</v>
      </c>
      <c r="K143" s="10" t="s">
        <v>434</v>
      </c>
      <c r="L143" s="11"/>
      <c r="M143" s="11"/>
      <c r="N143" s="11"/>
      <c r="O143" s="11"/>
      <c r="P143" s="11"/>
      <c r="Q143" s="11"/>
      <c r="R143" s="11"/>
      <c r="S143" s="11">
        <v>10</v>
      </c>
      <c r="T143" s="11">
        <v>0</v>
      </c>
      <c r="U143" s="11"/>
      <c r="V143" s="11"/>
      <c r="W143" s="11"/>
      <c r="X143" s="11"/>
      <c r="Y143" s="11"/>
      <c r="Z143" s="1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row>
    <row r="144" spans="1:66" ht="39.950000000000003" hidden="1" customHeight="1" x14ac:dyDescent="0.25">
      <c r="A144" s="10" t="s">
        <v>382</v>
      </c>
      <c r="B144" s="11" t="s">
        <v>16</v>
      </c>
      <c r="C144" s="12">
        <v>2574</v>
      </c>
      <c r="D144" s="12"/>
      <c r="E144" s="10" t="s">
        <v>94</v>
      </c>
      <c r="F144" s="10" t="s">
        <v>94</v>
      </c>
      <c r="G144" s="11">
        <v>2000</v>
      </c>
      <c r="H144" s="11">
        <v>2000</v>
      </c>
      <c r="I144" s="11">
        <v>5148000</v>
      </c>
      <c r="J144" s="10" t="s">
        <v>383</v>
      </c>
      <c r="K144" s="10" t="s">
        <v>434</v>
      </c>
      <c r="L144" s="11"/>
      <c r="M144" s="11"/>
      <c r="N144" s="11"/>
      <c r="O144" s="11"/>
      <c r="P144" s="11"/>
      <c r="Q144" s="11"/>
      <c r="R144" s="11"/>
      <c r="S144" s="11">
        <v>10</v>
      </c>
      <c r="T144" s="11">
        <v>0</v>
      </c>
      <c r="U144" s="11"/>
      <c r="V144" s="11"/>
      <c r="W144" s="11"/>
      <c r="X144" s="11"/>
      <c r="Y144" s="11"/>
      <c r="Z144" s="1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row>
    <row r="145" spans="1:66" ht="39.950000000000003" hidden="1" customHeight="1" x14ac:dyDescent="0.25">
      <c r="A145" s="10" t="s">
        <v>382</v>
      </c>
      <c r="B145" s="11" t="s">
        <v>16</v>
      </c>
      <c r="C145" s="12">
        <v>3134</v>
      </c>
      <c r="D145" s="12"/>
      <c r="E145" s="10" t="s">
        <v>97</v>
      </c>
      <c r="F145" s="10" t="s">
        <v>384</v>
      </c>
      <c r="G145" s="11">
        <v>2000</v>
      </c>
      <c r="H145" s="11">
        <v>2000</v>
      </c>
      <c r="I145" s="11">
        <v>6268000</v>
      </c>
      <c r="J145" s="10" t="s">
        <v>385</v>
      </c>
      <c r="K145" s="10" t="s">
        <v>435</v>
      </c>
      <c r="L145" s="11"/>
      <c r="M145" s="11"/>
      <c r="N145" s="11"/>
      <c r="O145" s="11" t="s">
        <v>440</v>
      </c>
      <c r="P145" s="11"/>
      <c r="Q145" s="11"/>
      <c r="R145" s="11" t="s">
        <v>440</v>
      </c>
      <c r="S145" s="11">
        <v>3</v>
      </c>
      <c r="T145" s="11">
        <v>0</v>
      </c>
      <c r="U145" s="11"/>
      <c r="V145" s="11"/>
      <c r="W145" s="11"/>
      <c r="X145" s="11"/>
      <c r="Y145" s="11"/>
      <c r="Z145" s="1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row>
    <row r="146" spans="1:66" ht="39.950000000000003" hidden="1" customHeight="1" x14ac:dyDescent="0.25">
      <c r="A146" s="10" t="s">
        <v>382</v>
      </c>
      <c r="B146" s="11" t="s">
        <v>16</v>
      </c>
      <c r="C146" s="12">
        <v>3590</v>
      </c>
      <c r="D146" s="12"/>
      <c r="E146" s="10" t="s">
        <v>99</v>
      </c>
      <c r="F146" s="10" t="s">
        <v>386</v>
      </c>
      <c r="G146" s="11">
        <v>2000</v>
      </c>
      <c r="H146" s="11">
        <v>2000</v>
      </c>
      <c r="I146" s="11">
        <v>7180000</v>
      </c>
      <c r="J146" s="10" t="s">
        <v>387</v>
      </c>
      <c r="K146" s="10" t="s">
        <v>434</v>
      </c>
      <c r="L146" s="11"/>
      <c r="M146" s="11"/>
      <c r="N146" s="11"/>
      <c r="O146" s="11" t="s">
        <v>437</v>
      </c>
      <c r="P146" s="11"/>
      <c r="Q146" s="11"/>
      <c r="R146" s="11" t="s">
        <v>440</v>
      </c>
      <c r="S146" s="11">
        <v>10</v>
      </c>
      <c r="T146" s="11">
        <v>0</v>
      </c>
      <c r="U146" s="11"/>
      <c r="V146" s="11"/>
      <c r="W146" s="11"/>
      <c r="X146" s="11"/>
      <c r="Y146" s="11"/>
      <c r="Z146" s="1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row>
    <row r="147" spans="1:66" ht="39.950000000000003" hidden="1" customHeight="1" x14ac:dyDescent="0.25">
      <c r="A147" s="10" t="s">
        <v>382</v>
      </c>
      <c r="B147" s="11" t="s">
        <v>9</v>
      </c>
      <c r="C147" s="12">
        <v>19030</v>
      </c>
      <c r="D147" s="12"/>
      <c r="E147" s="10" t="s">
        <v>94</v>
      </c>
      <c r="F147" s="10" t="s">
        <v>94</v>
      </c>
      <c r="G147" s="11">
        <v>2000</v>
      </c>
      <c r="H147" s="11">
        <v>2000</v>
      </c>
      <c r="I147" s="11">
        <v>38060000</v>
      </c>
      <c r="J147" s="10" t="s">
        <v>388</v>
      </c>
      <c r="K147" s="10" t="s">
        <v>434</v>
      </c>
      <c r="L147" s="11"/>
      <c r="M147" s="11"/>
      <c r="N147" s="11"/>
      <c r="O147" s="11"/>
      <c r="P147" s="11"/>
      <c r="Q147" s="11"/>
      <c r="R147" s="11"/>
      <c r="S147" s="11">
        <v>10</v>
      </c>
      <c r="T147" s="11">
        <v>0</v>
      </c>
      <c r="U147" s="11"/>
      <c r="V147" s="11"/>
      <c r="W147" s="11"/>
      <c r="X147" s="11"/>
      <c r="Y147" s="11"/>
      <c r="Z147" s="1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row>
    <row r="148" spans="1:66" ht="39.950000000000003" hidden="1" customHeight="1" x14ac:dyDescent="0.25">
      <c r="A148" s="10" t="s">
        <v>382</v>
      </c>
      <c r="B148" s="11" t="s">
        <v>9</v>
      </c>
      <c r="C148" s="12">
        <v>20308</v>
      </c>
      <c r="D148" s="12"/>
      <c r="E148" s="10" t="s">
        <v>99</v>
      </c>
      <c r="F148" s="10" t="s">
        <v>389</v>
      </c>
      <c r="G148" s="11">
        <v>2000</v>
      </c>
      <c r="H148" s="11">
        <v>2000</v>
      </c>
      <c r="I148" s="11">
        <v>40616000</v>
      </c>
      <c r="J148" s="10" t="s">
        <v>390</v>
      </c>
      <c r="K148" s="10" t="s">
        <v>434</v>
      </c>
      <c r="L148" s="11"/>
      <c r="M148" s="11"/>
      <c r="N148" s="11"/>
      <c r="O148" s="11" t="s">
        <v>437</v>
      </c>
      <c r="P148" s="11"/>
      <c r="Q148" s="11"/>
      <c r="R148" s="11" t="s">
        <v>440</v>
      </c>
      <c r="S148" s="11">
        <v>10</v>
      </c>
      <c r="T148" s="11">
        <v>0</v>
      </c>
      <c r="U148" s="11"/>
      <c r="V148" s="11"/>
      <c r="W148" s="11"/>
      <c r="X148" s="11"/>
      <c r="Y148" s="11"/>
      <c r="Z148" s="1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row>
    <row r="149" spans="1:66" ht="39.950000000000003" hidden="1" customHeight="1" x14ac:dyDescent="0.25">
      <c r="A149" s="10" t="s">
        <v>382</v>
      </c>
      <c r="B149" s="11" t="s">
        <v>9</v>
      </c>
      <c r="C149" s="12">
        <v>20700</v>
      </c>
      <c r="D149" s="12"/>
      <c r="E149" s="10" t="s">
        <v>34</v>
      </c>
      <c r="F149" s="10" t="s">
        <v>372</v>
      </c>
      <c r="G149" s="11">
        <v>2000</v>
      </c>
      <c r="H149" s="11">
        <v>2000</v>
      </c>
      <c r="I149" s="11">
        <v>41400000</v>
      </c>
      <c r="J149" s="10" t="s">
        <v>391</v>
      </c>
      <c r="K149" s="10" t="s">
        <v>436</v>
      </c>
      <c r="L149" s="11"/>
      <c r="M149" s="11"/>
      <c r="N149" s="11"/>
      <c r="O149" s="11"/>
      <c r="P149" s="11"/>
      <c r="Q149" s="11"/>
      <c r="R149" s="11"/>
      <c r="S149" s="11">
        <v>0</v>
      </c>
      <c r="T149" s="11">
        <v>0</v>
      </c>
      <c r="U149" s="11"/>
      <c r="V149" s="11"/>
      <c r="W149" s="11"/>
      <c r="X149" s="11"/>
      <c r="Y149" s="11"/>
      <c r="Z149" s="1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row>
    <row r="150" spans="1:66" ht="39.950000000000003" hidden="1" customHeight="1" x14ac:dyDescent="0.25">
      <c r="A150" s="10" t="s">
        <v>382</v>
      </c>
      <c r="B150" s="11" t="s">
        <v>9</v>
      </c>
      <c r="C150" s="12">
        <v>22212</v>
      </c>
      <c r="D150" s="12"/>
      <c r="E150" s="10" t="s">
        <v>97</v>
      </c>
      <c r="F150" s="10" t="s">
        <v>392</v>
      </c>
      <c r="G150" s="11">
        <v>2000</v>
      </c>
      <c r="H150" s="11">
        <v>2000</v>
      </c>
      <c r="I150" s="11">
        <v>44424000</v>
      </c>
      <c r="J150" s="10" t="s">
        <v>393</v>
      </c>
      <c r="K150" s="10" t="s">
        <v>435</v>
      </c>
      <c r="L150" s="11"/>
      <c r="M150" s="11"/>
      <c r="N150" s="11"/>
      <c r="O150" s="11" t="s">
        <v>440</v>
      </c>
      <c r="P150" s="11"/>
      <c r="Q150" s="11"/>
      <c r="R150" s="11" t="s">
        <v>440</v>
      </c>
      <c r="S150" s="11">
        <v>3</v>
      </c>
      <c r="T150" s="11">
        <v>0</v>
      </c>
      <c r="U150" s="11"/>
      <c r="V150" s="11"/>
      <c r="W150" s="11"/>
      <c r="X150" s="11"/>
      <c r="Y150" s="11"/>
      <c r="Z150" s="1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row>
    <row r="151" spans="1:66" ht="39.950000000000003" hidden="1" customHeight="1" x14ac:dyDescent="0.25">
      <c r="A151" s="10" t="s">
        <v>382</v>
      </c>
      <c r="B151" s="11" t="s">
        <v>9</v>
      </c>
      <c r="C151" s="12">
        <v>28445</v>
      </c>
      <c r="D151" s="12"/>
      <c r="E151" s="10" t="s">
        <v>100</v>
      </c>
      <c r="F151" s="10" t="s">
        <v>392</v>
      </c>
      <c r="G151" s="11">
        <v>2000</v>
      </c>
      <c r="H151" s="11">
        <v>2000</v>
      </c>
      <c r="I151" s="11">
        <v>56890000</v>
      </c>
      <c r="J151" s="10" t="s">
        <v>394</v>
      </c>
      <c r="K151" s="10" t="s">
        <v>434</v>
      </c>
      <c r="L151" s="11"/>
      <c r="M151" s="11"/>
      <c r="N151" s="11"/>
      <c r="O151" s="11"/>
      <c r="P151" s="11"/>
      <c r="Q151" s="11"/>
      <c r="R151" s="11"/>
      <c r="S151" s="11">
        <v>10</v>
      </c>
      <c r="T151" s="11">
        <v>0</v>
      </c>
      <c r="U151" s="11"/>
      <c r="V151" s="11"/>
      <c r="W151" s="11"/>
      <c r="X151" s="11"/>
      <c r="Y151" s="11"/>
      <c r="Z151" s="1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row>
    <row r="152" spans="1:66" ht="39.950000000000003" hidden="1" customHeight="1" x14ac:dyDescent="0.25">
      <c r="A152" s="10" t="s">
        <v>395</v>
      </c>
      <c r="B152" s="11" t="s">
        <v>9</v>
      </c>
      <c r="C152" s="12">
        <v>9947</v>
      </c>
      <c r="D152" s="12"/>
      <c r="E152" s="10" t="s">
        <v>94</v>
      </c>
      <c r="F152" s="10" t="s">
        <v>94</v>
      </c>
      <c r="G152" s="11">
        <v>2000</v>
      </c>
      <c r="H152" s="11">
        <v>2000</v>
      </c>
      <c r="I152" s="11">
        <v>19894000</v>
      </c>
      <c r="J152" s="10" t="s">
        <v>396</v>
      </c>
      <c r="K152" s="10" t="s">
        <v>434</v>
      </c>
      <c r="L152" s="11"/>
      <c r="M152" s="11"/>
      <c r="N152" s="11"/>
      <c r="O152" s="11"/>
      <c r="P152" s="11"/>
      <c r="Q152" s="11"/>
      <c r="R152" s="11"/>
      <c r="S152" s="11">
        <v>10</v>
      </c>
      <c r="T152" s="11">
        <v>0</v>
      </c>
      <c r="U152" s="11"/>
      <c r="V152" s="11"/>
      <c r="W152" s="11"/>
      <c r="X152" s="11"/>
      <c r="Y152" s="11"/>
      <c r="Z152" s="1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row>
    <row r="153" spans="1:66" ht="39.950000000000003" hidden="1" customHeight="1" x14ac:dyDescent="0.25">
      <c r="A153" s="10" t="s">
        <v>395</v>
      </c>
      <c r="B153" s="11" t="s">
        <v>16</v>
      </c>
      <c r="C153" s="12">
        <v>10748</v>
      </c>
      <c r="D153" s="12"/>
      <c r="E153" s="10" t="s">
        <v>97</v>
      </c>
      <c r="F153" s="10" t="s">
        <v>397</v>
      </c>
      <c r="G153" s="11">
        <v>2000</v>
      </c>
      <c r="H153" s="11">
        <v>2000</v>
      </c>
      <c r="I153" s="11">
        <v>21496000</v>
      </c>
      <c r="J153" s="10" t="s">
        <v>398</v>
      </c>
      <c r="K153" s="10" t="s">
        <v>435</v>
      </c>
      <c r="L153" s="11"/>
      <c r="M153" s="11"/>
      <c r="N153" s="11"/>
      <c r="O153" s="11" t="s">
        <v>440</v>
      </c>
      <c r="P153" s="11"/>
      <c r="Q153" s="11"/>
      <c r="R153" s="11" t="s">
        <v>440</v>
      </c>
      <c r="S153" s="11">
        <v>3</v>
      </c>
      <c r="T153" s="11">
        <v>0</v>
      </c>
      <c r="U153" s="11"/>
      <c r="V153" s="11"/>
      <c r="W153" s="11"/>
      <c r="X153" s="11"/>
      <c r="Y153" s="11"/>
      <c r="Z153" s="1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row>
    <row r="154" spans="1:66" ht="39.950000000000003" hidden="1" customHeight="1" x14ac:dyDescent="0.25">
      <c r="A154" s="10" t="s">
        <v>395</v>
      </c>
      <c r="B154" s="11" t="s">
        <v>9</v>
      </c>
      <c r="C154" s="12">
        <v>11412</v>
      </c>
      <c r="D154" s="12"/>
      <c r="E154" s="10" t="s">
        <v>99</v>
      </c>
      <c r="F154" s="10" t="s">
        <v>399</v>
      </c>
      <c r="G154" s="11">
        <v>2000</v>
      </c>
      <c r="H154" s="11">
        <v>2000</v>
      </c>
      <c r="I154" s="11">
        <v>22824000</v>
      </c>
      <c r="J154" s="10" t="s">
        <v>400</v>
      </c>
      <c r="K154" s="10" t="s">
        <v>434</v>
      </c>
      <c r="L154" s="11"/>
      <c r="M154" s="11"/>
      <c r="N154" s="11"/>
      <c r="O154" s="11" t="s">
        <v>437</v>
      </c>
      <c r="P154" s="11"/>
      <c r="Q154" s="11"/>
      <c r="R154" s="11" t="s">
        <v>440</v>
      </c>
      <c r="S154" s="11">
        <v>10</v>
      </c>
      <c r="T154" s="11">
        <v>0</v>
      </c>
      <c r="U154" s="11"/>
      <c r="V154" s="11"/>
      <c r="W154" s="11"/>
      <c r="X154" s="11"/>
      <c r="Y154" s="11"/>
      <c r="Z154" s="1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row>
    <row r="155" spans="1:66" ht="39.950000000000003" hidden="1" customHeight="1" x14ac:dyDescent="0.25">
      <c r="A155" s="10" t="s">
        <v>395</v>
      </c>
      <c r="B155" s="11" t="s">
        <v>9</v>
      </c>
      <c r="C155" s="12">
        <v>12197</v>
      </c>
      <c r="D155" s="12"/>
      <c r="E155" s="10" t="s">
        <v>33</v>
      </c>
      <c r="F155" s="10" t="s">
        <v>376</v>
      </c>
      <c r="G155" s="11">
        <v>2000</v>
      </c>
      <c r="H155" s="11">
        <v>2000</v>
      </c>
      <c r="I155" s="11">
        <v>24394000</v>
      </c>
      <c r="J155" s="10" t="s">
        <v>401</v>
      </c>
      <c r="K155" s="10" t="s">
        <v>434</v>
      </c>
      <c r="L155" s="11"/>
      <c r="M155" s="11"/>
      <c r="N155" s="11"/>
      <c r="O155" s="11" t="s">
        <v>440</v>
      </c>
      <c r="P155" s="11"/>
      <c r="Q155" s="11"/>
      <c r="R155" s="11" t="s">
        <v>440</v>
      </c>
      <c r="S155" s="11">
        <v>10</v>
      </c>
      <c r="T155" s="11">
        <v>0</v>
      </c>
      <c r="U155" s="11"/>
      <c r="V155" s="11"/>
      <c r="W155" s="11"/>
      <c r="X155" s="11"/>
      <c r="Y155" s="11"/>
      <c r="Z155" s="1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row>
    <row r="156" spans="1:66" ht="39.950000000000003" hidden="1" customHeight="1" x14ac:dyDescent="0.25">
      <c r="A156" s="10" t="s">
        <v>395</v>
      </c>
      <c r="B156" s="11" t="s">
        <v>16</v>
      </c>
      <c r="C156" s="12">
        <v>12197</v>
      </c>
      <c r="D156" s="12"/>
      <c r="E156" s="10" t="s">
        <v>33</v>
      </c>
      <c r="F156" s="10" t="s">
        <v>376</v>
      </c>
      <c r="G156" s="11">
        <v>2000</v>
      </c>
      <c r="H156" s="11">
        <v>2000</v>
      </c>
      <c r="I156" s="11">
        <v>24394000</v>
      </c>
      <c r="J156" s="10" t="s">
        <v>378</v>
      </c>
      <c r="K156" s="10" t="s">
        <v>434</v>
      </c>
      <c r="L156" s="11"/>
      <c r="M156" s="11"/>
      <c r="N156" s="11"/>
      <c r="O156" s="11" t="s">
        <v>440</v>
      </c>
      <c r="P156" s="11"/>
      <c r="Q156" s="11"/>
      <c r="R156" s="11" t="s">
        <v>440</v>
      </c>
      <c r="S156" s="11">
        <v>10</v>
      </c>
      <c r="T156" s="11">
        <v>0</v>
      </c>
      <c r="U156" s="11"/>
      <c r="V156" s="11"/>
      <c r="W156" s="11"/>
      <c r="X156" s="11"/>
      <c r="Y156" s="11"/>
      <c r="Z156" s="1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row>
    <row r="157" spans="1:66" ht="39.950000000000003" hidden="1" customHeight="1" x14ac:dyDescent="0.25">
      <c r="A157" s="10" t="s">
        <v>395</v>
      </c>
      <c r="B157" s="11" t="s">
        <v>9</v>
      </c>
      <c r="C157" s="12">
        <v>12238</v>
      </c>
      <c r="D157" s="12"/>
      <c r="E157" s="10" t="s">
        <v>34</v>
      </c>
      <c r="F157" s="10" t="s">
        <v>372</v>
      </c>
      <c r="G157" s="11">
        <v>2000</v>
      </c>
      <c r="H157" s="11">
        <v>2000</v>
      </c>
      <c r="I157" s="11">
        <v>24476000</v>
      </c>
      <c r="J157" s="10" t="s">
        <v>402</v>
      </c>
      <c r="K157" s="10" t="s">
        <v>436</v>
      </c>
      <c r="L157" s="11"/>
      <c r="M157" s="11"/>
      <c r="N157" s="11"/>
      <c r="O157" s="11"/>
      <c r="P157" s="11"/>
      <c r="Q157" s="11"/>
      <c r="R157" s="11"/>
      <c r="S157" s="11">
        <v>0</v>
      </c>
      <c r="T157" s="11">
        <v>0</v>
      </c>
      <c r="U157" s="11"/>
      <c r="V157" s="11"/>
      <c r="W157" s="11"/>
      <c r="X157" s="11"/>
      <c r="Y157" s="11"/>
      <c r="Z157" s="1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row>
    <row r="158" spans="1:66" ht="39.950000000000003" hidden="1" customHeight="1" x14ac:dyDescent="0.25">
      <c r="A158" s="10" t="s">
        <v>395</v>
      </c>
      <c r="B158" s="11" t="s">
        <v>9</v>
      </c>
      <c r="C158" s="12">
        <v>14215</v>
      </c>
      <c r="D158" s="12"/>
      <c r="E158" s="10" t="s">
        <v>97</v>
      </c>
      <c r="F158" s="10" t="s">
        <v>403</v>
      </c>
      <c r="G158" s="11">
        <v>2000</v>
      </c>
      <c r="H158" s="11">
        <v>2000</v>
      </c>
      <c r="I158" s="11">
        <v>28430000</v>
      </c>
      <c r="J158" s="10" t="s">
        <v>404</v>
      </c>
      <c r="K158" s="10" t="s">
        <v>435</v>
      </c>
      <c r="L158" s="11"/>
      <c r="M158" s="11"/>
      <c r="N158" s="11"/>
      <c r="O158" s="11" t="s">
        <v>440</v>
      </c>
      <c r="P158" s="11"/>
      <c r="Q158" s="11"/>
      <c r="R158" s="11" t="s">
        <v>440</v>
      </c>
      <c r="S158" s="11">
        <v>3</v>
      </c>
      <c r="T158" s="11">
        <v>0</v>
      </c>
      <c r="U158" s="11"/>
      <c r="V158" s="11"/>
      <c r="W158" s="11"/>
      <c r="X158" s="11"/>
      <c r="Y158" s="11"/>
      <c r="Z158" s="1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row>
    <row r="159" spans="1:66" ht="39.950000000000003" hidden="1" customHeight="1" x14ac:dyDescent="0.25">
      <c r="A159" s="10" t="s">
        <v>395</v>
      </c>
      <c r="B159" s="11" t="s">
        <v>9</v>
      </c>
      <c r="C159" s="12">
        <v>15785</v>
      </c>
      <c r="D159" s="12"/>
      <c r="E159" s="10" t="s">
        <v>100</v>
      </c>
      <c r="F159" s="10" t="s">
        <v>405</v>
      </c>
      <c r="G159" s="11">
        <v>2000</v>
      </c>
      <c r="H159" s="11">
        <v>2000</v>
      </c>
      <c r="I159" s="11">
        <v>31570000</v>
      </c>
      <c r="J159" s="10" t="s">
        <v>406</v>
      </c>
      <c r="K159" s="10" t="s">
        <v>434</v>
      </c>
      <c r="L159" s="11"/>
      <c r="M159" s="11"/>
      <c r="N159" s="11"/>
      <c r="O159" s="11"/>
      <c r="P159" s="11"/>
      <c r="Q159" s="11"/>
      <c r="R159" s="11"/>
      <c r="S159" s="11">
        <v>10</v>
      </c>
      <c r="T159" s="11">
        <v>0</v>
      </c>
      <c r="U159" s="11"/>
      <c r="V159" s="11"/>
      <c r="W159" s="11"/>
      <c r="X159" s="11"/>
      <c r="Y159" s="11"/>
      <c r="Z159" s="1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row>
    <row r="160" spans="1:66" ht="39.950000000000003" hidden="1" customHeight="1" x14ac:dyDescent="0.25">
      <c r="A160" s="10" t="s">
        <v>407</v>
      </c>
      <c r="B160" s="11" t="s">
        <v>9</v>
      </c>
      <c r="C160" s="12">
        <v>43750</v>
      </c>
      <c r="D160" s="12"/>
      <c r="E160" s="10" t="s">
        <v>99</v>
      </c>
      <c r="F160" s="10" t="s">
        <v>408</v>
      </c>
      <c r="G160" s="11">
        <v>2000</v>
      </c>
      <c r="H160" s="11">
        <v>2000</v>
      </c>
      <c r="I160" s="11">
        <v>87500000</v>
      </c>
      <c r="J160" s="10" t="s">
        <v>409</v>
      </c>
      <c r="K160" s="10" t="s">
        <v>434</v>
      </c>
      <c r="L160" s="11"/>
      <c r="M160" s="11"/>
      <c r="N160" s="11"/>
      <c r="O160" s="11" t="s">
        <v>437</v>
      </c>
      <c r="P160" s="11"/>
      <c r="Q160" s="11"/>
      <c r="R160" s="11" t="s">
        <v>440</v>
      </c>
      <c r="S160" s="11">
        <v>10</v>
      </c>
      <c r="T160" s="11">
        <v>0</v>
      </c>
      <c r="U160" s="11"/>
      <c r="V160" s="11"/>
      <c r="W160" s="11"/>
      <c r="X160" s="11"/>
      <c r="Y160" s="11"/>
      <c r="Z160" s="1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row>
    <row r="161" spans="1:66" ht="39.950000000000003" hidden="1" customHeight="1" x14ac:dyDescent="0.25">
      <c r="A161" s="10" t="s">
        <v>407</v>
      </c>
      <c r="B161" s="11" t="s">
        <v>9</v>
      </c>
      <c r="C161" s="12">
        <v>68402</v>
      </c>
      <c r="D161" s="12"/>
      <c r="E161" s="10" t="s">
        <v>264</v>
      </c>
      <c r="F161" s="10" t="s">
        <v>410</v>
      </c>
      <c r="G161" s="11">
        <v>2000</v>
      </c>
      <c r="H161" s="11">
        <v>2000</v>
      </c>
      <c r="I161" s="11">
        <v>136804000</v>
      </c>
      <c r="J161" s="10" t="s">
        <v>411</v>
      </c>
      <c r="K161" s="10" t="s">
        <v>434</v>
      </c>
      <c r="L161" s="11"/>
      <c r="M161" s="11"/>
      <c r="N161" s="11"/>
      <c r="O161" s="11"/>
      <c r="P161" s="11"/>
      <c r="Q161" s="11"/>
      <c r="R161" s="11"/>
      <c r="S161" s="11">
        <v>10</v>
      </c>
      <c r="T161" s="11">
        <v>0</v>
      </c>
      <c r="U161" s="11"/>
      <c r="V161" s="11"/>
      <c r="W161" s="11"/>
      <c r="X161" s="11"/>
      <c r="Y161" s="11"/>
      <c r="Z161" s="1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row>
    <row r="162" spans="1:66" ht="39.950000000000003" customHeight="1" x14ac:dyDescent="0.25">
      <c r="A162" s="3"/>
      <c r="B162" s="1"/>
      <c r="C162" s="5"/>
      <c r="D162" s="5"/>
      <c r="E162" s="3"/>
      <c r="F162" s="3"/>
      <c r="G162" s="1"/>
      <c r="H162" s="1"/>
      <c r="I162" s="1"/>
      <c r="J162" s="3"/>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row>
    <row r="163" spans="1:66" ht="35.1" customHeight="1" x14ac:dyDescent="0.25">
      <c r="A163" s="3"/>
      <c r="B163" s="1"/>
      <c r="C163" s="5"/>
      <c r="D163" s="5"/>
      <c r="E163" s="3"/>
      <c r="F163" s="3"/>
      <c r="G163" s="1"/>
      <c r="H163" s="1"/>
      <c r="I163" s="1"/>
      <c r="J163" s="3"/>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row>
    <row r="164" spans="1:66" x14ac:dyDescent="0.25">
      <c r="A164" s="3"/>
      <c r="B164" s="1"/>
      <c r="C164" s="5"/>
      <c r="D164" s="5"/>
      <c r="E164" s="3"/>
      <c r="F164" s="3"/>
      <c r="G164" s="1"/>
      <c r="H164" s="1"/>
      <c r="I164" s="1"/>
      <c r="J164" s="3"/>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row>
    <row r="165" spans="1:66" x14ac:dyDescent="0.25">
      <c r="A165" s="3"/>
      <c r="B165" s="1"/>
      <c r="C165" s="5"/>
      <c r="D165" s="5"/>
      <c r="E165" s="3"/>
      <c r="F165" s="3"/>
      <c r="G165" s="1"/>
      <c r="H165" s="1"/>
      <c r="I165" s="1"/>
      <c r="J165" s="3"/>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row>
    <row r="166" spans="1:66" x14ac:dyDescent="0.25">
      <c r="A166" s="3"/>
      <c r="B166" s="1"/>
      <c r="C166" s="5"/>
      <c r="D166" s="5"/>
      <c r="E166" s="3"/>
      <c r="F166" s="3"/>
      <c r="G166" s="1"/>
      <c r="H166" s="1"/>
      <c r="I166" s="1"/>
      <c r="J166" s="3"/>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row>
  </sheetData>
  <autoFilter ref="A5:Z161"/>
  <mergeCells count="3">
    <mergeCell ref="P4:R4"/>
    <mergeCell ref="S4:X4"/>
    <mergeCell ref="A2:Z2"/>
  </mergeCells>
  <hyperlinks>
    <hyperlink ref="AC7" r:id="rId1"/>
    <hyperlink ref="AG8" r:id="rId2"/>
    <hyperlink ref="AE9" r:id="rId3"/>
    <hyperlink ref="AE10" r:id="rId4"/>
    <hyperlink ref="AG11" r:id="rId5"/>
    <hyperlink ref="AE41" r:id="rId6"/>
    <hyperlink ref="AG42" r:id="rId7"/>
    <hyperlink ref="AC43" display="https://articulo.mercadolibre.com.ar/MLA-618361864-sal-fina-sobres-individuales-05-g-x-1000-abedul-aderezos-_JM#reco_item_pos=1&amp;reco_backend=machinalis-v2p-pdp-boost-v2_ranker&amp;reco_backend_type=low_level&amp;reco_client=vip-v2p&amp;reco_id=90f530c9-69f3-4da3-bb23"/>
    <hyperlink ref="AE43" display="https://articulo.mercadolibre.com.ar/MLA-1133550197-sal-fina-abedul-en-sobrecitos-caja-x1000u-05-gr-sin-tacc-_JM?variation=#reco_item_pos=1&amp;reco_backend=ranker_v2-vip-v2p_marketplace&amp;reco_backend_type=low_level&amp;reco_client=vip-v2p&amp;reco_id=fb7d8176-03df-40"/>
    <hyperlink ref="AC45" r:id="rId8"/>
    <hyperlink ref="AC46" r:id="rId9"/>
    <hyperlink ref="AE47" r:id="rId10"/>
    <hyperlink ref="AE48" r:id="rId11"/>
    <hyperlink ref="AC49" r:id="rId12"/>
    <hyperlink ref="AG50" r:id="rId13"/>
    <hyperlink ref="AC50" display="https://www.mercadolibre.com.ar/cafe-arlistan-sustentable-170gr/p/MLA19754817?matt_tool=73015101&amp;matt_word=&amp;matt_source=google&amp;matt_campaign_id=14508401210&amp;matt_ad_group_id=127259817352&amp;matt_match_type=&amp;matt_network=g&amp;matt_device=c&amp;matt_creative=543325948"/>
    <hyperlink ref="AG51" r:id="rId14"/>
    <hyperlink ref="AE53" r:id="rId15"/>
    <hyperlink ref="AG53" r:id="rId16"/>
    <hyperlink ref="AE54" r:id="rId17"/>
    <hyperlink ref="AE57" r:id="rId18"/>
    <hyperlink ref="AC59" r:id="rId19"/>
    <hyperlink ref="AG60" r:id="rId20"/>
    <hyperlink ref="AG62" r:id="rId21"/>
    <hyperlink ref="AG63" r:id="rId22" location="reco_item_pos=1&amp;reco_backend=ranker_v2-vip-v2p_marketplace&amp;reco_backend_type=low_level&amp;reco_client=vip-v2p&amp;reco_id=37c93f70-5d68-43f3-8fc5-1ee39ddf8c50"/>
    <hyperlink ref="AC64" r:id="rId23"/>
    <hyperlink ref="AG64" r:id="rId24"/>
    <hyperlink ref="AG65" r:id="rId25" location="searchVariation=MLA19934930&amp;position=13&amp;search_layout=stack&amp;type=product&amp;tracking_id=5078c0ac-2d78-4460-b524-43ad70b0199e"/>
    <hyperlink ref="AC66" r:id="rId26" location="searchVariation=MLA20003830&amp;position=3&amp;search_layout=stack&amp;type=product&amp;tracking_id=d88c007e-e808-48f1-8d72-cdb690bb79d9"/>
    <hyperlink ref="AE66" r:id="rId27"/>
    <hyperlink ref="AC67" r:id="rId28"/>
    <hyperlink ref="AE67" r:id="rId29"/>
    <hyperlink ref="AG67" r:id="rId30"/>
    <hyperlink ref="AC68" r:id="rId31"/>
    <hyperlink ref="AE68" r:id="rId32"/>
    <hyperlink ref="AG68" r:id="rId33"/>
    <hyperlink ref="AC70" r:id="rId34"/>
    <hyperlink ref="AC71" r:id="rId35"/>
    <hyperlink ref="AG71" r:id="rId36"/>
    <hyperlink ref="AC73" r:id="rId37"/>
    <hyperlink ref="AE73" r:id="rId38"/>
    <hyperlink ref="AG73" r:id="rId39"/>
    <hyperlink ref="AG74" r:id="rId40"/>
    <hyperlink ref="AE75" r:id="rId41"/>
    <hyperlink ref="AG75" r:id="rId42"/>
    <hyperlink ref="AC76" display="https://articulo.mercadolibre.com.ar/MLA-866779755-mermelada-individual-mini-x-20-unidades-desayunos-bandejas-_JM?matt_tool=18503622&amp;matt_word=&amp;matt_source=google&amp;matt_campaign_id=11615439084&amp;matt_ad_group_id=113657846872&amp;matt_match_type=&amp;matt_network=g&amp;m"/>
    <hyperlink ref="AE76" display="https://articulo.mercadolibre.com.ar/MLA-817262878-mermelada-individual-mini-oferta-x-50-_JM#reco_item_pos=0&amp;reco_backend=machinalis-seller-items-pdp&amp;reco_backend_type=low_level&amp;reco_client=vip-seller_items-above&amp;reco_id=3d3323a7-2c2a-47c9-89d2-08800aa0ca"/>
    <hyperlink ref="AG76" display="https://www.mercadolibre.com.ar/mermelada-de-durazno-individual-abedul-caja-x108-u-x-20-g/p/MLA20008821?matt_tool=79223494&amp;matt_word=&amp;matt_source=google&amp;matt_campaign_id=19551928966&amp;matt_ad_group_id=146222375698&amp;matt_match_type=&amp;matt_network=g&amp;matt_device"/>
    <hyperlink ref="AC77" display="https://articulo.mercadolibre.com.ar/MLA-866779755-mermelada-individual-mini-x-20-unidades-desayunos-bandejas-_JM?matt_tool=18503622&amp;matt_word=&amp;matt_source=google&amp;matt_campaign_id=11615439084&amp;matt_ad_group_id=113657846872&amp;matt_match_type=&amp;matt_network=g&amp;m"/>
    <hyperlink ref="AE77" display="https://articulo.mercadolibre.com.ar/MLA-817262878-mermelada-individual-mini-oferta-x-50-_JM#reco_item_pos=0&amp;reco_backend=machinalis-seller-items-pdp&amp;reco_backend_type=low_level&amp;reco_client=vip-seller_items-above&amp;reco_id=3d3323a7-2c2a-47c9-89d2-08800aa0ca"/>
    <hyperlink ref="AG77" display="https://www.mercadolibre.com.ar/mermelada-de-durazno-individual-abedul-caja-x108-u-x-20-g/p/MLA20008821?matt_tool=79223494&amp;matt_word=&amp;matt_source=google&amp;matt_campaign_id=19551928966&amp;matt_ad_group_id=146222375698&amp;matt_match_type=&amp;matt_network=g&amp;matt_device"/>
    <hyperlink ref="AG78" r:id="rId43"/>
    <hyperlink ref="AC79" r:id="rId44"/>
    <hyperlink ref="AG79" r:id="rId45"/>
    <hyperlink ref="AC80" r:id="rId46"/>
    <hyperlink ref="AC81" r:id="rId47"/>
    <hyperlink ref="AE81" r:id="rId48"/>
    <hyperlink ref="AC82" r:id="rId49"/>
    <hyperlink ref="AG85" r:id="rId50"/>
    <hyperlink ref="AE86" r:id="rId51"/>
    <hyperlink ref="AG86" r:id="rId52"/>
    <hyperlink ref="AE88" r:id="rId53"/>
    <hyperlink ref="AC89" r:id="rId54"/>
    <hyperlink ref="AC90" r:id="rId55"/>
    <hyperlink ref="AG90" r:id="rId56"/>
    <hyperlink ref="AG91" r:id="rId57"/>
    <hyperlink ref="AC92" r:id="rId58"/>
    <hyperlink ref="AG92" r:id="rId59"/>
    <hyperlink ref="AE93" r:id="rId60"/>
    <hyperlink ref="AC94" r:id="rId61"/>
    <hyperlink ref="AG94" r:id="rId62"/>
    <hyperlink ref="AC95" r:id="rId63"/>
    <hyperlink ref="AE95" r:id="rId64"/>
    <hyperlink ref="AC96" r:id="rId65"/>
    <hyperlink ref="AG96" r:id="rId66"/>
    <hyperlink ref="AE96" r:id="rId67"/>
    <hyperlink ref="AG97" r:id="rId68"/>
    <hyperlink ref="AE97" r:id="rId69"/>
    <hyperlink ref="AG98" r:id="rId70"/>
    <hyperlink ref="AE98" r:id="rId71"/>
    <hyperlink ref="AG99" r:id="rId72"/>
    <hyperlink ref="AE101" r:id="rId73"/>
    <hyperlink ref="AC103" display="https://shop.nestle.com.ar/products/la-lechera-softpack-800gr?variant=39530795761739&amp;currency=ARS&amp;utm_medium=product_sync&amp;utm_source=google&amp;utm_content=sag_organic&amp;utm_campaign=sag_organic&amp;gclid=Cj0KCQiApKagBhC1ARIsAFc7Mc6SUaCgozps7Hp57VxECfm3O9lDr_f92437"/>
    <hyperlink ref="AE104" display="https://www.mercadolibre.com.ar/leche-en-polvo-sobres-descremada-ilolay-x-30u-5g-sin-tacc/p/MLA24750643?from=gshop&amp;matt_tool=79223494&amp;matt_word=&amp;matt_source=google&amp;matt_campaign_id=19551928966&amp;matt_ad_group_id=146222375458&amp;matt_match_type=&amp;matt_network=g&amp;"/>
    <hyperlink ref="AG104" r:id="rId74"/>
    <hyperlink ref="AC105" r:id="rId75"/>
    <hyperlink ref="AG105" r:id="rId76"/>
    <hyperlink ref="AE105" r:id="rId77"/>
    <hyperlink ref="AC106" r:id="rId78"/>
    <hyperlink ref="AG106" r:id="rId79"/>
    <hyperlink ref="AC108" r:id="rId80"/>
    <hyperlink ref="AG108" r:id="rId81"/>
    <hyperlink ref="AC109" r:id="rId82"/>
    <hyperlink ref="AG109" r:id="rId83"/>
    <hyperlink ref="AC110" r:id="rId84"/>
    <hyperlink ref="AG111" r:id="rId85" location="searchVariation=MLA20020275&amp;position=1&amp;search_layout=stack&amp;type=product&amp;tracking_id=2a38b6ee-edfd-4a23-a57b-297f55c24a5e"/>
    <hyperlink ref="AE111" r:id="rId86"/>
    <hyperlink ref="AC114" display="https://articulo.mercadolibre.com.ar/MLA-775815311-gelatina-sabor-frutilla-1kg-c-azucar-orloc-kenko-almagro-_JM#reco_item_pos=4&amp;reco_backend=machinalis-v2p-pdp-boost-v2_ranker&amp;reco_backend_type=low_level&amp;reco_client=vip-v2p&amp;reco_id=eaf5b5e1-a38f-43fa-96ce"/>
    <hyperlink ref="AE114" display="https://articulo.mercadolibre.com.ar/MLA-1384901979-gelatina-durazno-x-1-kg-orloc-_JM#polycard_client=recommendations_vip-v2p&amp;reco_backend=ranker_retrieval_system_vpp_v2p&amp;reco_client=vip-v2p&amp;reco_item_pos=3&amp;reco_backend_type=low_level&amp;reco_id=ac4f0293-067"/>
    <hyperlink ref="AG114" display="https://articulo.mercadolibre.com.ar/MLA-779269716-gelatina-1kg-sabor-manzana-con-azucar-orloc-kenko-almagro-_JM#polycard_client=recommendations_vip-v2p&amp;reco_backend=ranker_retrieval_system_vpp_v2p&amp;reco_client=vip-v2p&amp;reco_item_pos=1&amp;reco_backend_type=low"/>
    <hyperlink ref="AC115" display="https://articulo.mercadolibre.com.ar/MLA-775815311-gelatina-sabor-frutilla-1kg-c-azucar-orloc-kenko-almagro-_JM#reco_item_pos=4&amp;reco_backend=machinalis-v2p-pdp-boost-v2_ranker&amp;reco_backend_type=low_level&amp;reco_client=vip-v2p&amp;reco_id=eaf5b5e1-a38f-43fa-96ce"/>
    <hyperlink ref="AE115" display="https://articulo.mercadolibre.com.ar/MLA-1384901979-gelatina-durazno-x-1-kg-orloc-_JM#polycard_client=recommendations_vip-v2p&amp;reco_backend=ranker_retrieval_system_vpp_v2p&amp;reco_client=vip-v2p&amp;reco_item_pos=3&amp;reco_backend_type=low_level&amp;reco_id=ac4f0293-067"/>
    <hyperlink ref="AG115" display="https://articulo.mercadolibre.com.ar/MLA-779269716-gelatina-1kg-sabor-manzana-con-azucar-orloc-kenko-almagro-_JM#polycard_client=recommendations_vip-v2p&amp;reco_backend=ranker_retrieval_system_vpp_v2p&amp;reco_client=vip-v2p&amp;reco_item_pos=1&amp;reco_backend_type=low"/>
    <hyperlink ref="AC117" r:id="rId87"/>
    <hyperlink ref="AG117" r:id="rId88"/>
    <hyperlink ref="AG123" r:id="rId89"/>
    <hyperlink ref="AC123" r:id="rId90"/>
    <hyperlink ref="AC124" r:id="rId91"/>
    <hyperlink ref="AE124" r:id="rId92"/>
    <hyperlink ref="AC128" r:id="rId93"/>
    <hyperlink ref="AE128" r:id="rId94"/>
    <hyperlink ref="AE129" r:id="rId95"/>
    <hyperlink ref="AG129" r:id="rId96"/>
    <hyperlink ref="AC131" r:id="rId97"/>
    <hyperlink ref="AE131" r:id="rId98"/>
    <hyperlink ref="AC132" r:id="rId99"/>
    <hyperlink ref="AE132" r:id="rId100"/>
    <hyperlink ref="AG132" r:id="rId101"/>
    <hyperlink ref="AG133" r:id="rId102"/>
    <hyperlink ref="AE133" r:id="rId103"/>
  </hyperlinks>
  <pageMargins left="0.7" right="0.7" top="0.75" bottom="0.75" header="0.3" footer="0.3"/>
  <pageSetup orientation="portrait" r:id="rId10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EVALUACION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Rene Carrasco</dc:creator>
  <cp:lastModifiedBy>Roberto Cabaña</cp:lastModifiedBy>
  <dcterms:created xsi:type="dcterms:W3CDTF">2025-10-01T15:14:13Z</dcterms:created>
  <dcterms:modified xsi:type="dcterms:W3CDTF">2025-10-23T15:54:45Z</dcterms:modified>
</cp:coreProperties>
</file>